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adrid\Documents\OneDrive - Madrid Digital\Teletrabajo\Internet\Datos Registro de Contratos\"/>
    </mc:Choice>
  </mc:AlternateContent>
  <bookViews>
    <workbookView xWindow="0" yWindow="0" windowWidth="28800" windowHeight="12300" tabRatio="735"/>
  </bookViews>
  <sheets>
    <sheet name="Contratación en 2023" sheetId="1" r:id="rId1"/>
    <sheet name="Contratos menores 2021-2023" sheetId="6" r:id="rId2"/>
    <sheet name="Tipos de contrato 2020-2022" sheetId="3" r:id="rId3"/>
    <sheet name="Procedimientos adjud. 2020-2022" sheetId="4" r:id="rId4"/>
    <sheet name="Formas adjudicación 2020-2022" sheetId="5" r:id="rId5"/>
  </sheets>
  <definedNames>
    <definedName name="_xlnm.Print_Area" localSheetId="3">'Procedimientos adjud. 2020-2022'!$A$1:$X$42</definedName>
  </definedNames>
  <calcPr calcId="162913"/>
</workbook>
</file>

<file path=xl/calcChain.xml><?xml version="1.0" encoding="utf-8"?>
<calcChain xmlns="http://schemas.openxmlformats.org/spreadsheetml/2006/main">
  <c r="K90" i="1" l="1"/>
  <c r="K91" i="1"/>
  <c r="K92" i="1"/>
  <c r="F90" i="1"/>
  <c r="F91" i="1"/>
  <c r="F92" i="1"/>
  <c r="L64" i="1"/>
  <c r="L65" i="1"/>
  <c r="L66" i="1"/>
  <c r="K66" i="1"/>
  <c r="K64" i="1"/>
  <c r="K65" i="1"/>
  <c r="G49" i="1" l="1"/>
  <c r="F49" i="1" s="1"/>
  <c r="G50" i="1"/>
  <c r="F50" i="1" s="1"/>
  <c r="G51" i="1"/>
  <c r="F51" i="1" s="1"/>
  <c r="G52" i="1"/>
  <c r="F52" i="1" s="1"/>
  <c r="G53" i="1"/>
  <c r="D53" i="1" s="1"/>
  <c r="L49" i="1"/>
  <c r="I49" i="1" s="1"/>
  <c r="L50" i="1"/>
  <c r="I50" i="1" s="1"/>
  <c r="L51" i="1"/>
  <c r="K51" i="1" s="1"/>
  <c r="L52" i="1"/>
  <c r="L53" i="1"/>
  <c r="K53" i="1" s="1"/>
  <c r="K49" i="1"/>
  <c r="K50" i="1"/>
  <c r="I37" i="1"/>
  <c r="L36" i="1"/>
  <c r="K36" i="1" s="1"/>
  <c r="L37" i="1"/>
  <c r="K37" i="1" s="1"/>
  <c r="L38" i="1"/>
  <c r="G36" i="1"/>
  <c r="D36" i="1" s="1"/>
  <c r="G37" i="1"/>
  <c r="F37" i="1" s="1"/>
  <c r="G38" i="1"/>
  <c r="F38" i="1" s="1"/>
  <c r="P10" i="1"/>
  <c r="P11" i="1"/>
  <c r="P12" i="1"/>
  <c r="P9" i="1"/>
  <c r="O10" i="1"/>
  <c r="O11" i="1"/>
  <c r="O12" i="1"/>
  <c r="O9" i="1"/>
  <c r="L13" i="1"/>
  <c r="K13" i="1"/>
  <c r="J13" i="1"/>
  <c r="I13" i="1"/>
  <c r="F53" i="1" l="1"/>
  <c r="D50" i="1"/>
  <c r="D51" i="1"/>
  <c r="I36" i="1"/>
  <c r="D49" i="1"/>
  <c r="F36" i="1"/>
  <c r="I53" i="1"/>
  <c r="D37" i="1"/>
  <c r="I51" i="1"/>
  <c r="L90" i="1"/>
  <c r="L91" i="1"/>
  <c r="L92" i="1"/>
  <c r="L63" i="1" l="1"/>
  <c r="K63" i="1"/>
  <c r="L67" i="1" l="1"/>
  <c r="K67" i="1"/>
  <c r="W10" i="5"/>
  <c r="W11" i="5"/>
  <c r="W12" i="5"/>
  <c r="W15" i="5"/>
  <c r="P10" i="5"/>
  <c r="P11" i="5"/>
  <c r="P12" i="5"/>
  <c r="P15" i="5"/>
  <c r="I10" i="5"/>
  <c r="I11" i="5"/>
  <c r="I12" i="5"/>
  <c r="I13" i="5"/>
  <c r="I14" i="5"/>
  <c r="J16" i="5"/>
  <c r="K11" i="5" s="1"/>
  <c r="L16" i="5"/>
  <c r="M12" i="5" s="1"/>
  <c r="N16" i="5"/>
  <c r="O10" i="5" s="1"/>
  <c r="K10" i="5" l="1"/>
  <c r="M10" i="5"/>
  <c r="O15" i="5"/>
  <c r="O12" i="5"/>
  <c r="K15" i="5"/>
  <c r="O11" i="5"/>
  <c r="K12" i="5"/>
  <c r="M11" i="5"/>
  <c r="M15" i="5"/>
  <c r="P16" i="5"/>
  <c r="P10" i="4"/>
  <c r="P11" i="4"/>
  <c r="P12" i="4"/>
  <c r="P14" i="4"/>
  <c r="P15" i="4"/>
  <c r="P17" i="4"/>
  <c r="W10" i="4"/>
  <c r="W11" i="4"/>
  <c r="W12" i="4"/>
  <c r="W15" i="4"/>
  <c r="W17" i="4"/>
  <c r="I10" i="4"/>
  <c r="I11" i="4"/>
  <c r="I12" i="4"/>
  <c r="I13" i="4"/>
  <c r="I14" i="4"/>
  <c r="I15" i="4"/>
  <c r="I16" i="4"/>
  <c r="W10" i="3" l="1"/>
  <c r="W11" i="3"/>
  <c r="P10" i="3"/>
  <c r="P11" i="3"/>
  <c r="I10" i="3"/>
  <c r="I11" i="3"/>
  <c r="P13" i="1" l="1"/>
  <c r="O13" i="1"/>
  <c r="E54" i="1" l="1"/>
  <c r="C54" i="1"/>
  <c r="J54" i="1"/>
  <c r="G13" i="3" l="1"/>
  <c r="H11" i="3" l="1"/>
  <c r="H10" i="3"/>
  <c r="J46" i="6"/>
  <c r="H46" i="6"/>
  <c r="E46" i="6"/>
  <c r="C46" i="6"/>
  <c r="L45" i="6"/>
  <c r="I45" i="6" s="1"/>
  <c r="G45" i="6"/>
  <c r="F45" i="6" s="1"/>
  <c r="L44" i="6"/>
  <c r="K44" i="6" s="1"/>
  <c r="G44" i="6"/>
  <c r="F44" i="6" s="1"/>
  <c r="L43" i="6"/>
  <c r="G43" i="6"/>
  <c r="F43" i="6" s="1"/>
  <c r="J93" i="1"/>
  <c r="H93" i="1"/>
  <c r="E93" i="1"/>
  <c r="C93" i="1"/>
  <c r="G92" i="1"/>
  <c r="D92" i="1" s="1"/>
  <c r="G91" i="1"/>
  <c r="I90" i="1"/>
  <c r="G90" i="1"/>
  <c r="L89" i="1"/>
  <c r="K89" i="1" s="1"/>
  <c r="G89" i="1"/>
  <c r="D89" i="1" s="1"/>
  <c r="H54" i="1"/>
  <c r="L48" i="1"/>
  <c r="G48" i="1"/>
  <c r="F48" i="1" s="1"/>
  <c r="J39" i="1"/>
  <c r="H39" i="1"/>
  <c r="E39" i="1"/>
  <c r="C39" i="1"/>
  <c r="L35" i="1"/>
  <c r="G35" i="1"/>
  <c r="F35" i="1" s="1"/>
  <c r="D90" i="1" l="1"/>
  <c r="D91" i="1"/>
  <c r="L54" i="1"/>
  <c r="I54" i="1" s="1"/>
  <c r="G54" i="1"/>
  <c r="D54" i="1" s="1"/>
  <c r="G93" i="1"/>
  <c r="D93" i="1" s="1"/>
  <c r="F89" i="1"/>
  <c r="I92" i="1"/>
  <c r="L39" i="1"/>
  <c r="I39" i="1" s="1"/>
  <c r="G46" i="6"/>
  <c r="F46" i="6" s="1"/>
  <c r="D45" i="6"/>
  <c r="L46" i="6"/>
  <c r="I46" i="6" s="1"/>
  <c r="I44" i="6"/>
  <c r="I43" i="6"/>
  <c r="D43" i="6"/>
  <c r="K43" i="6"/>
  <c r="K45" i="6"/>
  <c r="D44" i="6"/>
  <c r="L93" i="1"/>
  <c r="K93" i="1" s="1"/>
  <c r="I89" i="1"/>
  <c r="I91" i="1"/>
  <c r="I48" i="1"/>
  <c r="D48" i="1"/>
  <c r="K48" i="1"/>
  <c r="K35" i="1"/>
  <c r="D35" i="1"/>
  <c r="G39" i="1"/>
  <c r="D39" i="1" s="1"/>
  <c r="I35" i="1"/>
  <c r="F54" i="1" l="1"/>
  <c r="F93" i="1"/>
  <c r="K54" i="1"/>
  <c r="K39" i="1"/>
  <c r="D46" i="6"/>
  <c r="K46" i="6"/>
  <c r="I93" i="1"/>
  <c r="F39" i="1"/>
  <c r="K12" i="6" l="1"/>
  <c r="E12" i="6"/>
  <c r="F67" i="1" l="1"/>
  <c r="E67" i="1"/>
  <c r="C13" i="3" l="1"/>
  <c r="F10" i="6" l="1"/>
  <c r="C12" i="6"/>
  <c r="D10" i="6" s="1"/>
  <c r="D9" i="6" l="1"/>
  <c r="D11" i="6"/>
  <c r="F9" i="6"/>
  <c r="F11" i="6"/>
  <c r="F12" i="6" l="1"/>
  <c r="D12" i="6"/>
  <c r="G67" i="1" l="1"/>
  <c r="D13" i="1" l="1"/>
  <c r="E13" i="1"/>
  <c r="F13" i="1"/>
  <c r="M13" i="1"/>
  <c r="N13" i="1"/>
  <c r="G13" i="1"/>
  <c r="H13" i="1"/>
  <c r="C13" i="1"/>
  <c r="D67" i="1"/>
  <c r="H67" i="1"/>
  <c r="I67" i="1"/>
  <c r="J67" i="1"/>
  <c r="C67" i="1"/>
  <c r="G12" i="6" l="1"/>
  <c r="M12" i="6" l="1"/>
  <c r="N10" i="6" s="1"/>
  <c r="L10" i="6"/>
  <c r="N9" i="6" l="1"/>
  <c r="N11" i="6"/>
  <c r="L9" i="6"/>
  <c r="L11" i="6"/>
  <c r="I9" i="4"/>
  <c r="I12" i="6" l="1"/>
  <c r="J10" i="6" l="1"/>
  <c r="H10" i="6"/>
  <c r="L12" i="6"/>
  <c r="J11" i="6"/>
  <c r="H9" i="6"/>
  <c r="H11" i="6"/>
  <c r="J9" i="6"/>
  <c r="N12" i="6" l="1"/>
  <c r="J12" i="6" l="1"/>
  <c r="H12" i="6"/>
  <c r="W9" i="5" l="1"/>
  <c r="P9" i="5"/>
  <c r="I9" i="5"/>
  <c r="W9" i="4" l="1"/>
  <c r="S18" i="4"/>
  <c r="U18" i="4"/>
  <c r="V12" i="4" l="1"/>
  <c r="V14" i="4"/>
  <c r="V17" i="4"/>
  <c r="V10" i="4"/>
  <c r="V15" i="4"/>
  <c r="V11" i="4"/>
  <c r="T14" i="4"/>
  <c r="T11" i="4"/>
  <c r="T15" i="4"/>
  <c r="T12" i="4"/>
  <c r="T17" i="4"/>
  <c r="T10" i="4"/>
  <c r="W18" i="4"/>
  <c r="P9" i="4"/>
  <c r="L18" i="4"/>
  <c r="N18" i="4"/>
  <c r="E18" i="4"/>
  <c r="G18" i="4"/>
  <c r="O14" i="4" l="1"/>
  <c r="O15" i="4"/>
  <c r="O17" i="4"/>
  <c r="O12" i="4"/>
  <c r="O10" i="4"/>
  <c r="O11" i="4"/>
  <c r="M11" i="4"/>
  <c r="M15" i="4"/>
  <c r="M12" i="4"/>
  <c r="M14" i="4"/>
  <c r="M17" i="4"/>
  <c r="M10" i="4"/>
  <c r="H10" i="4"/>
  <c r="H11" i="4"/>
  <c r="H12" i="4"/>
  <c r="H14" i="4"/>
  <c r="H15" i="4"/>
  <c r="H16" i="4"/>
  <c r="H13" i="4"/>
  <c r="F10" i="4"/>
  <c r="F11" i="4"/>
  <c r="F13" i="4"/>
  <c r="F12" i="4"/>
  <c r="F15" i="4"/>
  <c r="F16" i="4"/>
  <c r="F14" i="4"/>
  <c r="H9" i="4"/>
  <c r="F9" i="4"/>
  <c r="I18" i="4"/>
  <c r="P18" i="4"/>
  <c r="I9" i="3" l="1"/>
  <c r="P9" i="3"/>
  <c r="W9" i="3"/>
  <c r="D11" i="3" l="1"/>
  <c r="D10" i="3"/>
  <c r="D9" i="3"/>
  <c r="U16" i="5"/>
  <c r="S16" i="5"/>
  <c r="Q16" i="5"/>
  <c r="G16" i="5"/>
  <c r="E16" i="5"/>
  <c r="C16" i="5"/>
  <c r="Q18" i="4"/>
  <c r="J18" i="4"/>
  <c r="C18" i="4"/>
  <c r="K10" i="4" l="1"/>
  <c r="K11" i="4"/>
  <c r="K12" i="4"/>
  <c r="K14" i="4"/>
  <c r="K15" i="4"/>
  <c r="K17" i="4"/>
  <c r="R15" i="4"/>
  <c r="R17" i="4"/>
  <c r="R12" i="4"/>
  <c r="R14" i="4"/>
  <c r="R10" i="4"/>
  <c r="R11" i="4"/>
  <c r="D10" i="5"/>
  <c r="D13" i="5"/>
  <c r="D11" i="5"/>
  <c r="D14" i="5"/>
  <c r="D12" i="5"/>
  <c r="R10" i="5"/>
  <c r="R11" i="5"/>
  <c r="R12" i="5"/>
  <c r="R15" i="5"/>
  <c r="T12" i="5"/>
  <c r="T15" i="5"/>
  <c r="T10" i="5"/>
  <c r="T11" i="5"/>
  <c r="V10" i="5"/>
  <c r="V11" i="5"/>
  <c r="V12" i="5"/>
  <c r="V15" i="5"/>
  <c r="F13" i="5"/>
  <c r="F10" i="5"/>
  <c r="F12" i="5"/>
  <c r="F11" i="5"/>
  <c r="F14" i="5"/>
  <c r="H14" i="5"/>
  <c r="H10" i="5"/>
  <c r="H11" i="5"/>
  <c r="H12" i="5"/>
  <c r="H13" i="5"/>
  <c r="D16" i="4"/>
  <c r="D10" i="4"/>
  <c r="D13" i="4"/>
  <c r="D14" i="4"/>
  <c r="D12" i="4"/>
  <c r="D15" i="4"/>
  <c r="D11" i="4"/>
  <c r="D9" i="4"/>
  <c r="I16" i="5"/>
  <c r="W16" i="5"/>
  <c r="F18" i="4"/>
  <c r="K9" i="4"/>
  <c r="D13" i="3"/>
  <c r="F9" i="5"/>
  <c r="H9" i="5"/>
  <c r="K9" i="5"/>
  <c r="K16" i="5" s="1"/>
  <c r="O9" i="5"/>
  <c r="T9" i="5"/>
  <c r="D9" i="5"/>
  <c r="M9" i="5"/>
  <c r="R9" i="5"/>
  <c r="V9" i="5"/>
  <c r="M9" i="4"/>
  <c r="R9" i="4"/>
  <c r="V9" i="4"/>
  <c r="O9" i="4"/>
  <c r="T9" i="4"/>
  <c r="M16" i="5" l="1"/>
  <c r="O16" i="5"/>
  <c r="R18" i="4"/>
  <c r="D16" i="5"/>
  <c r="F16" i="5"/>
  <c r="H16" i="5"/>
  <c r="R16" i="5"/>
  <c r="K18" i="4"/>
  <c r="V16" i="5"/>
  <c r="T16" i="5"/>
  <c r="D18" i="4"/>
  <c r="V18" i="4"/>
  <c r="T18" i="4"/>
  <c r="M18" i="4"/>
  <c r="O18" i="4"/>
  <c r="H18" i="4"/>
  <c r="Q13" i="3"/>
  <c r="J13" i="3"/>
  <c r="E13" i="3"/>
  <c r="K12" i="3" l="1"/>
  <c r="K10" i="3"/>
  <c r="K11" i="3"/>
  <c r="F11" i="3"/>
  <c r="F10" i="3"/>
  <c r="R10" i="3"/>
  <c r="R11" i="3"/>
  <c r="R12" i="3"/>
  <c r="S13" i="3"/>
  <c r="L13" i="3"/>
  <c r="R9" i="3"/>
  <c r="F9" i="3"/>
  <c r="K9" i="3"/>
  <c r="M11" i="3" l="1"/>
  <c r="M12" i="3"/>
  <c r="M10" i="3"/>
  <c r="T11" i="3"/>
  <c r="T12" i="3"/>
  <c r="T10" i="3"/>
  <c r="I13" i="3"/>
  <c r="T9" i="3"/>
  <c r="H9" i="3"/>
  <c r="M9" i="3"/>
  <c r="N13" i="3"/>
  <c r="U13" i="3"/>
  <c r="K13" i="3"/>
  <c r="R13" i="3"/>
  <c r="F13" i="3"/>
  <c r="O11" i="3" l="1"/>
  <c r="O10" i="3"/>
  <c r="O12" i="3"/>
  <c r="V10" i="3"/>
  <c r="V11" i="3"/>
  <c r="V12" i="3"/>
  <c r="M13" i="3"/>
  <c r="P13" i="3"/>
  <c r="T13" i="3"/>
  <c r="H13" i="3"/>
  <c r="W13" i="3"/>
  <c r="V9" i="3"/>
  <c r="O9" i="3"/>
  <c r="V13" i="3" l="1"/>
  <c r="O13" i="3"/>
</calcChain>
</file>

<file path=xl/sharedStrings.xml><?xml version="1.0" encoding="utf-8"?>
<sst xmlns="http://schemas.openxmlformats.org/spreadsheetml/2006/main" count="255" uniqueCount="49">
  <si>
    <t>TIPO DE CONTRATO</t>
  </si>
  <si>
    <t>Abierto</t>
  </si>
  <si>
    <t>Otros con publicidad</t>
  </si>
  <si>
    <t>Otros sin publicidad</t>
  </si>
  <si>
    <t>TOTAL</t>
  </si>
  <si>
    <t>Suministros</t>
  </si>
  <si>
    <t>Servicios</t>
  </si>
  <si>
    <t>Obras</t>
  </si>
  <si>
    <t>TOTALES</t>
  </si>
  <si>
    <t>PRECIOS</t>
  </si>
  <si>
    <t>Nº CONTR.</t>
  </si>
  <si>
    <t>Negociado sin publicidad</t>
  </si>
  <si>
    <t>Criterio precio</t>
  </si>
  <si>
    <t>Varios criterios</t>
  </si>
  <si>
    <t>%</t>
  </si>
  <si>
    <t>PRESUPUESTOS</t>
  </si>
  <si>
    <t>% BAJA</t>
  </si>
  <si>
    <t>PROCEDIMIENTO DE ADJUDICACIÓN</t>
  </si>
  <si>
    <t>Tramitación de emergencia</t>
  </si>
  <si>
    <t>FORMA DE ADJUDICACIÓN</t>
  </si>
  <si>
    <t>ESTADÍSTICAS DEL REGISTRO DE CONTRATOS DE LA COMUNIDAD DE MADRID</t>
  </si>
  <si>
    <t>Tram. de emergencia</t>
  </si>
  <si>
    <t>Abierto simplificado</t>
  </si>
  <si>
    <t>Concesión de servicios</t>
  </si>
  <si>
    <t>PRECIO DE LOS
CONTRATOS</t>
  </si>
  <si>
    <t>Nº CONTRATOS</t>
  </si>
  <si>
    <t>Licitación con negociación</t>
  </si>
  <si>
    <t>Restringido</t>
  </si>
  <si>
    <t>2020</t>
  </si>
  <si>
    <t>2021</t>
  </si>
  <si>
    <t>Nº DE CONTRATOS</t>
  </si>
  <si>
    <t>GRANDES EMPRESAS</t>
  </si>
  <si>
    <t>PYMES</t>
  </si>
  <si>
    <t>Basado en acuerdo marco del Estado</t>
  </si>
  <si>
    <t>PRECIOS DE LOS CONTRATOS</t>
  </si>
  <si>
    <t>PROCEDIMIENTO DE ADJUDICACIÓN POR TIPOS DE CONTRATOS EN 2023</t>
  </si>
  <si>
    <t>TIPOS DE CONTRATOS EN 2023 SEGÚN EL TAMAÑO DE LAS EMPRESAS CONTRATISTAS</t>
  </si>
  <si>
    <t>COMPARATIVO DE TIPOS DE CONTRATO 2020, 2021 Y 2022</t>
  </si>
  <si>
    <t>COMPARATIVO DE PROCEDIMIENTOS DE ADJUDICACIÓN 2020, 2021 Y 2022</t>
  </si>
  <si>
    <t>2022</t>
  </si>
  <si>
    <t>COMPARATIVO DE FORMAS DE ADJUDICACIÓN 2020, 2021 Y 2022</t>
  </si>
  <si>
    <t>FORMA DE ADJUDICACIÓN POR TIPOS DE CONTRATOS EN 2023</t>
  </si>
  <si>
    <t>PROCEDIMIENTOS DE ADJUDICACIÓN EN 2023 SEGÚN EL TAMAÑO DE LAS EMPRESAS CONTRATISTAS</t>
  </si>
  <si>
    <t>FORMAS DE ADJUDICACIÓN EN 2023 SEGÚN EL TAMAÑO DE LAS EMPRESAS CONTRATISTAS</t>
  </si>
  <si>
    <t>Otras sin publicidad</t>
  </si>
  <si>
    <t>Otras con publicidad</t>
  </si>
  <si>
    <t>CONTRATOS MENORES EN 2023 SEGÚN EL TAMAÑO DE LAS EMPRESAS CONTRATISTAS</t>
  </si>
  <si>
    <t>CONTRATOS MENORES POR TIPOS DE CONTRATOS EN 2021, 2022 Y 2023</t>
  </si>
  <si>
    <t>(datos a 31 de diciembre de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</si>
</sst>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.00;\-#,##0.00;0"/>
    <numFmt numFmtId="166" formatCode="#,##0.00_ ;\-#,##0.00\ 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333333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CFDFD"/>
        <bgColor rgb="FFFFFFFF"/>
      </patternFill>
    </fill>
    <fill>
      <patternFill patternType="solid">
        <fgColor rgb="FFF8FBFC"/>
        <bgColor rgb="FFFFFFFF"/>
      </patternFill>
    </fill>
  </fills>
  <borders count="9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907">
    <xf numFmtId="0" fontId="0" fillId="0" borderId="0"/>
    <xf numFmtId="0" fontId="2" fillId="0" borderId="0"/>
    <xf numFmtId="0" fontId="7" fillId="0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7" fillId="3" borderId="30" applyNumberFormat="0" applyFont="0" applyAlignment="0" applyProtection="0"/>
    <xf numFmtId="0" fontId="2" fillId="3" borderId="30" applyNumberFormat="0" applyFont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88">
    <xf numFmtId="0" fontId="0" fillId="0" borderId="0" xfId="0"/>
    <xf numFmtId="0" fontId="4" fillId="0" borderId="0" xfId="0" applyFont="1"/>
    <xf numFmtId="0" fontId="4" fillId="2" borderId="0" xfId="0" applyFont="1" applyFill="1"/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left"/>
    </xf>
    <xf numFmtId="49" fontId="6" fillId="0" borderId="22" xfId="0" applyNumberFormat="1" applyFont="1" applyFill="1" applyBorder="1" applyAlignment="1">
      <alignment horizontal="left"/>
    </xf>
    <xf numFmtId="3" fontId="6" fillId="0" borderId="23" xfId="0" applyNumberFormat="1" applyFont="1" applyFill="1" applyBorder="1" applyAlignment="1">
      <alignment horizontal="right"/>
    </xf>
    <xf numFmtId="49" fontId="6" fillId="0" borderId="24" xfId="0" applyNumberFormat="1" applyFont="1" applyFill="1" applyBorder="1" applyAlignment="1">
      <alignment horizontal="left"/>
    </xf>
    <xf numFmtId="49" fontId="5" fillId="0" borderId="25" xfId="0" applyNumberFormat="1" applyFont="1" applyFill="1" applyBorder="1" applyAlignment="1">
      <alignment horizontal="left" vertical="center"/>
    </xf>
    <xf numFmtId="3" fontId="5" fillId="0" borderId="26" xfId="0" applyNumberFormat="1" applyFont="1" applyFill="1" applyBorder="1" applyAlignment="1">
      <alignment horizontal="right"/>
    </xf>
    <xf numFmtId="3" fontId="5" fillId="0" borderId="29" xfId="0" applyNumberFormat="1" applyFont="1" applyFill="1" applyBorder="1" applyAlignment="1">
      <alignment horizontal="right"/>
    </xf>
    <xf numFmtId="166" fontId="5" fillId="0" borderId="27" xfId="0" applyNumberFormat="1" applyFont="1" applyFill="1" applyBorder="1" applyAlignment="1">
      <alignment horizontal="right"/>
    </xf>
    <xf numFmtId="2" fontId="5" fillId="0" borderId="27" xfId="0" applyNumberFormat="1" applyFont="1" applyFill="1" applyBorder="1" applyAlignment="1">
      <alignment horizontal="right"/>
    </xf>
    <xf numFmtId="2" fontId="5" fillId="0" borderId="28" xfId="0" applyNumberFormat="1" applyFont="1" applyFill="1" applyBorder="1" applyAlignment="1">
      <alignment horizontal="right"/>
    </xf>
    <xf numFmtId="49" fontId="5" fillId="0" borderId="25" xfId="0" applyNumberFormat="1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4" fillId="2" borderId="0" xfId="0" applyFont="1" applyFill="1" applyAlignment="1"/>
    <xf numFmtId="2" fontId="6" fillId="0" borderId="13" xfId="0" applyNumberFormat="1" applyFont="1" applyFill="1" applyBorder="1" applyAlignment="1">
      <alignment horizontal="right"/>
    </xf>
    <xf numFmtId="2" fontId="6" fillId="0" borderId="14" xfId="0" applyNumberFormat="1" applyFont="1" applyFill="1" applyBorder="1" applyAlignment="1">
      <alignment horizontal="right"/>
    </xf>
    <xf numFmtId="2" fontId="6" fillId="0" borderId="4" xfId="0" applyNumberFormat="1" applyFont="1" applyFill="1" applyBorder="1" applyAlignment="1">
      <alignment horizontal="right"/>
    </xf>
    <xf numFmtId="2" fontId="6" fillId="0" borderId="37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4" fontId="6" fillId="0" borderId="4" xfId="0" applyNumberFormat="1" applyFont="1" applyFill="1" applyBorder="1" applyAlignment="1">
      <alignment horizontal="right"/>
    </xf>
    <xf numFmtId="2" fontId="0" fillId="0" borderId="0" xfId="0" applyNumberFormat="1"/>
    <xf numFmtId="4" fontId="5" fillId="0" borderId="29" xfId="0" applyNumberFormat="1" applyFont="1" applyFill="1" applyBorder="1" applyAlignment="1">
      <alignment horizontal="right"/>
    </xf>
    <xf numFmtId="4" fontId="0" fillId="0" borderId="0" xfId="0" applyNumberFormat="1"/>
    <xf numFmtId="2" fontId="6" fillId="0" borderId="0" xfId="0" applyNumberFormat="1" applyFont="1" applyFill="1" applyBorder="1" applyAlignment="1">
      <alignment horizontal="right"/>
    </xf>
    <xf numFmtId="4" fontId="5" fillId="0" borderId="38" xfId="0" applyNumberFormat="1" applyFont="1" applyFill="1" applyBorder="1" applyAlignment="1">
      <alignment horizontal="right"/>
    </xf>
    <xf numFmtId="2" fontId="6" fillId="0" borderId="39" xfId="0" applyNumberFormat="1" applyFont="1" applyFill="1" applyBorder="1" applyAlignment="1">
      <alignment horizontal="right"/>
    </xf>
    <xf numFmtId="2" fontId="6" fillId="0" borderId="40" xfId="0" applyNumberFormat="1" applyFont="1" applyFill="1" applyBorder="1" applyAlignment="1">
      <alignment horizontal="right"/>
    </xf>
    <xf numFmtId="2" fontId="6" fillId="0" borderId="41" xfId="0" applyNumberFormat="1" applyFont="1" applyFill="1" applyBorder="1" applyAlignment="1">
      <alignment horizontal="right"/>
    </xf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1" fillId="0" borderId="3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left" vertical="center" indent="1"/>
    </xf>
    <xf numFmtId="3" fontId="1" fillId="0" borderId="43" xfId="0" applyNumberFormat="1" applyFont="1" applyFill="1" applyBorder="1" applyAlignment="1">
      <alignment horizontal="right" vertical="center"/>
    </xf>
    <xf numFmtId="3" fontId="1" fillId="0" borderId="8" xfId="0" applyNumberFormat="1" applyFont="1" applyFill="1" applyBorder="1" applyAlignment="1">
      <alignment horizontal="right" vertical="center"/>
    </xf>
    <xf numFmtId="4" fontId="1" fillId="0" borderId="8" xfId="0" applyNumberFormat="1" applyFont="1" applyFill="1" applyBorder="1" applyAlignment="1">
      <alignment horizontal="right" vertical="center"/>
    </xf>
    <xf numFmtId="3" fontId="5" fillId="0" borderId="26" xfId="0" applyNumberFormat="1" applyFont="1" applyFill="1" applyBorder="1" applyAlignment="1"/>
    <xf numFmtId="2" fontId="5" fillId="0" borderId="27" xfId="0" applyNumberFormat="1" applyFont="1" applyFill="1" applyBorder="1" applyAlignment="1"/>
    <xf numFmtId="2" fontId="5" fillId="0" borderId="28" xfId="0" applyNumberFormat="1" applyFont="1" applyFill="1" applyBorder="1" applyAlignment="1"/>
    <xf numFmtId="3" fontId="5" fillId="0" borderId="29" xfId="0" applyNumberFormat="1" applyFont="1" applyFill="1" applyBorder="1" applyAlignment="1"/>
    <xf numFmtId="165" fontId="6" fillId="0" borderId="13" xfId="0" applyNumberFormat="1" applyFont="1" applyFill="1" applyBorder="1" applyAlignment="1">
      <alignment horizontal="right"/>
    </xf>
    <xf numFmtId="165" fontId="6" fillId="0" borderId="4" xfId="0" applyNumberFormat="1" applyFont="1" applyFill="1" applyBorder="1" applyAlignment="1">
      <alignment horizontal="right"/>
    </xf>
    <xf numFmtId="2" fontId="5" fillId="0" borderId="44" xfId="0" applyNumberFormat="1" applyFont="1" applyFill="1" applyBorder="1" applyAlignment="1">
      <alignment horizontal="right"/>
    </xf>
    <xf numFmtId="3" fontId="4" fillId="0" borderId="0" xfId="0" applyNumberFormat="1" applyFont="1"/>
    <xf numFmtId="4" fontId="4" fillId="0" borderId="0" xfId="0" applyNumberFormat="1" applyFont="1"/>
    <xf numFmtId="2" fontId="10" fillId="0" borderId="0" xfId="0" applyNumberFormat="1" applyFont="1"/>
    <xf numFmtId="0" fontId="10" fillId="0" borderId="0" xfId="0" applyFont="1"/>
    <xf numFmtId="4" fontId="10" fillId="0" borderId="0" xfId="0" applyNumberFormat="1" applyFont="1"/>
    <xf numFmtId="0" fontId="0" fillId="0" borderId="0" xfId="0" applyAlignment="1"/>
    <xf numFmtId="0" fontId="4" fillId="0" borderId="0" xfId="0" applyFont="1" applyAlignment="1"/>
    <xf numFmtId="0" fontId="11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9" fillId="0" borderId="0" xfId="0" applyFont="1" applyFill="1" applyBorder="1" applyAlignment="1">
      <alignment horizontal="right" vertical="center"/>
    </xf>
    <xf numFmtId="0" fontId="1" fillId="0" borderId="51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" fontId="4" fillId="0" borderId="4" xfId="0" applyNumberFormat="1" applyFont="1" applyBorder="1"/>
    <xf numFmtId="3" fontId="4" fillId="0" borderId="4" xfId="0" applyNumberFormat="1" applyFont="1" applyBorder="1"/>
    <xf numFmtId="3" fontId="6" fillId="0" borderId="45" xfId="0" applyNumberFormat="1" applyFont="1" applyFill="1" applyBorder="1" applyAlignment="1">
      <alignment horizontal="right"/>
    </xf>
    <xf numFmtId="2" fontId="6" fillId="0" borderId="46" xfId="0" applyNumberFormat="1" applyFont="1" applyFill="1" applyBorder="1" applyAlignment="1">
      <alignment horizontal="right"/>
    </xf>
    <xf numFmtId="4" fontId="6" fillId="0" borderId="46" xfId="0" applyNumberFormat="1" applyFont="1" applyFill="1" applyBorder="1" applyAlignment="1">
      <alignment horizontal="right"/>
    </xf>
    <xf numFmtId="165" fontId="6" fillId="0" borderId="46" xfId="0" applyNumberFormat="1" applyFont="1" applyFill="1" applyBorder="1" applyAlignment="1">
      <alignment horizontal="right"/>
    </xf>
    <xf numFmtId="2" fontId="6" fillId="0" borderId="54" xfId="0" applyNumberFormat="1" applyFont="1" applyFill="1" applyBorder="1" applyAlignment="1">
      <alignment horizontal="right"/>
    </xf>
    <xf numFmtId="0" fontId="0" fillId="0" borderId="0" xfId="0" applyAlignment="1"/>
    <xf numFmtId="0" fontId="4" fillId="0" borderId="0" xfId="0" applyFont="1" applyAlignment="1"/>
    <xf numFmtId="0" fontId="4" fillId="0" borderId="59" xfId="0" applyFont="1" applyBorder="1" applyAlignment="1">
      <alignment horizontal="left"/>
    </xf>
    <xf numFmtId="0" fontId="4" fillId="0" borderId="60" xfId="0" applyFont="1" applyBorder="1" applyAlignment="1">
      <alignment horizontal="left"/>
    </xf>
    <xf numFmtId="0" fontId="4" fillId="0" borderId="61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4" fontId="11" fillId="0" borderId="0" xfId="0" applyNumberFormat="1" applyFont="1"/>
    <xf numFmtId="3" fontId="2" fillId="0" borderId="1" xfId="0" applyNumberFormat="1" applyFont="1" applyFill="1" applyBorder="1" applyAlignment="1">
      <alignment horizontal="right" vertical="center" wrapText="1"/>
    </xf>
    <xf numFmtId="4" fontId="2" fillId="0" borderId="34" xfId="0" applyNumberFormat="1" applyFont="1" applyFill="1" applyBorder="1" applyAlignment="1">
      <alignment horizontal="right" vertical="center" wrapText="1"/>
    </xf>
    <xf numFmtId="2" fontId="3" fillId="0" borderId="0" xfId="0" applyNumberFormat="1" applyFont="1"/>
    <xf numFmtId="0" fontId="3" fillId="0" borderId="0" xfId="0" applyFont="1"/>
    <xf numFmtId="0" fontId="0" fillId="0" borderId="65" xfId="0" applyBorder="1"/>
    <xf numFmtId="166" fontId="5" fillId="0" borderId="65" xfId="0" applyNumberFormat="1" applyFont="1" applyFill="1" applyBorder="1" applyAlignment="1"/>
    <xf numFmtId="2" fontId="5" fillId="0" borderId="65" xfId="0" applyNumberFormat="1" applyFont="1" applyFill="1" applyBorder="1" applyAlignment="1"/>
    <xf numFmtId="166" fontId="5" fillId="0" borderId="65" xfId="0" applyNumberFormat="1" applyFont="1" applyFill="1" applyBorder="1" applyAlignment="1">
      <alignment horizontal="right"/>
    </xf>
    <xf numFmtId="3" fontId="4" fillId="0" borderId="1" xfId="0" applyNumberFormat="1" applyFont="1" applyBorder="1"/>
    <xf numFmtId="4" fontId="4" fillId="0" borderId="2" xfId="0" applyNumberFormat="1" applyFont="1" applyBorder="1"/>
    <xf numFmtId="3" fontId="4" fillId="0" borderId="2" xfId="0" applyNumberFormat="1" applyFont="1" applyBorder="1"/>
    <xf numFmtId="3" fontId="4" fillId="0" borderId="64" xfId="0" applyNumberFormat="1" applyFont="1" applyBorder="1"/>
    <xf numFmtId="0" fontId="12" fillId="0" borderId="0" xfId="0" applyFont="1"/>
    <xf numFmtId="3" fontId="6" fillId="0" borderId="23" xfId="905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62" xfId="0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/>
    <xf numFmtId="4" fontId="4" fillId="2" borderId="0" xfId="0" applyNumberFormat="1" applyFont="1" applyFill="1"/>
    <xf numFmtId="4" fontId="4" fillId="2" borderId="0" xfId="0" applyNumberFormat="1" applyFont="1" applyFill="1" applyAlignment="1"/>
    <xf numFmtId="4" fontId="3" fillId="0" borderId="0" xfId="0" applyNumberFormat="1" applyFont="1"/>
    <xf numFmtId="49" fontId="5" fillId="0" borderId="46" xfId="0" applyNumberFormat="1" applyFont="1" applyFill="1" applyBorder="1" applyAlignment="1">
      <alignment horizontal="center" vertical="center" wrapText="1"/>
    </xf>
    <xf numFmtId="2" fontId="6" fillId="0" borderId="6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/>
    <xf numFmtId="3" fontId="1" fillId="0" borderId="9" xfId="0" applyNumberFormat="1" applyFont="1" applyFill="1" applyBorder="1" applyAlignment="1">
      <alignment horizontal="right" vertical="center"/>
    </xf>
    <xf numFmtId="3" fontId="2" fillId="0" borderId="64" xfId="0" applyNumberFormat="1" applyFont="1" applyFill="1" applyBorder="1" applyAlignment="1">
      <alignment horizontal="right" vertical="center" wrapText="1"/>
    </xf>
    <xf numFmtId="4" fontId="2" fillId="0" borderId="69" xfId="0" applyNumberFormat="1" applyFont="1" applyFill="1" applyBorder="1" applyAlignment="1">
      <alignment horizontal="right" vertical="center" wrapText="1"/>
    </xf>
    <xf numFmtId="10" fontId="0" fillId="0" borderId="0" xfId="906" applyNumberFormat="1" applyFont="1"/>
    <xf numFmtId="0" fontId="0" fillId="0" borderId="0" xfId="0" applyAlignment="1"/>
    <xf numFmtId="0" fontId="3" fillId="0" borderId="0" xfId="0" applyFont="1" applyAlignment="1">
      <alignment horizontal="center" vertical="center"/>
    </xf>
    <xf numFmtId="2" fontId="2" fillId="0" borderId="68" xfId="0" applyNumberFormat="1" applyFont="1" applyBorder="1"/>
    <xf numFmtId="4" fontId="2" fillId="0" borderId="68" xfId="0" applyNumberFormat="1" applyFont="1" applyBorder="1"/>
    <xf numFmtId="4" fontId="2" fillId="0" borderId="71" xfId="0" applyNumberFormat="1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2" fillId="0" borderId="72" xfId="0" applyFont="1" applyBorder="1"/>
    <xf numFmtId="3" fontId="2" fillId="0" borderId="46" xfId="0" applyNumberFormat="1" applyFont="1" applyBorder="1"/>
    <xf numFmtId="2" fontId="2" fillId="0" borderId="46" xfId="0" applyNumberFormat="1" applyFont="1" applyBorder="1"/>
    <xf numFmtId="4" fontId="2" fillId="0" borderId="46" xfId="0" applyNumberFormat="1" applyFont="1" applyBorder="1"/>
    <xf numFmtId="4" fontId="2" fillId="0" borderId="73" xfId="0" applyNumberFormat="1" applyFont="1" applyBorder="1"/>
    <xf numFmtId="0" fontId="2" fillId="0" borderId="74" xfId="0" applyFont="1" applyBorder="1"/>
    <xf numFmtId="3" fontId="2" fillId="0" borderId="68" xfId="0" applyNumberFormat="1" applyFont="1" applyBorder="1"/>
    <xf numFmtId="0" fontId="1" fillId="0" borderId="35" xfId="0" applyFont="1" applyBorder="1"/>
    <xf numFmtId="3" fontId="1" fillId="0" borderId="36" xfId="0" applyNumberFormat="1" applyFont="1" applyBorder="1"/>
    <xf numFmtId="2" fontId="1" fillId="0" borderId="36" xfId="0" applyNumberFormat="1" applyFont="1" applyBorder="1"/>
    <xf numFmtId="4" fontId="1" fillId="0" borderId="36" xfId="0" applyNumberFormat="1" applyFont="1" applyBorder="1"/>
    <xf numFmtId="4" fontId="1" fillId="0" borderId="6" xfId="0" applyNumberFormat="1" applyFont="1" applyBorder="1"/>
    <xf numFmtId="0" fontId="0" fillId="0" borderId="0" xfId="0" applyAlignment="1">
      <alignment horizontal="center" vertical="center"/>
    </xf>
    <xf numFmtId="3" fontId="14" fillId="16" borderId="12" xfId="0" applyNumberFormat="1" applyFont="1" applyFill="1" applyBorder="1" applyAlignment="1">
      <alignment horizontal="right"/>
    </xf>
    <xf numFmtId="3" fontId="14" fillId="17" borderId="23" xfId="0" applyNumberFormat="1" applyFont="1" applyFill="1" applyBorder="1" applyAlignment="1">
      <alignment horizontal="right"/>
    </xf>
    <xf numFmtId="3" fontId="14" fillId="16" borderId="23" xfId="0" applyNumberFormat="1" applyFont="1" applyFill="1" applyBorder="1" applyAlignment="1">
      <alignment horizontal="right"/>
    </xf>
    <xf numFmtId="0" fontId="0" fillId="0" borderId="0" xfId="0" applyAlignment="1"/>
    <xf numFmtId="4" fontId="1" fillId="0" borderId="7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3" fontId="4" fillId="0" borderId="47" xfId="905" applyNumberFormat="1" applyFont="1" applyFill="1" applyBorder="1"/>
    <xf numFmtId="2" fontId="4" fillId="0" borderId="48" xfId="905" applyNumberFormat="1" applyFont="1" applyFill="1" applyBorder="1"/>
    <xf numFmtId="4" fontId="4" fillId="0" borderId="48" xfId="905" applyNumberFormat="1" applyFont="1" applyFill="1" applyBorder="1"/>
    <xf numFmtId="2" fontId="4" fillId="0" borderId="49" xfId="0" applyNumberFormat="1" applyFont="1" applyFill="1" applyBorder="1" applyAlignment="1">
      <alignment horizontal="right" vertical="center"/>
    </xf>
    <xf numFmtId="3" fontId="4" fillId="0" borderId="23" xfId="905" applyNumberFormat="1" applyFont="1" applyFill="1" applyBorder="1"/>
    <xf numFmtId="4" fontId="4" fillId="0" borderId="4" xfId="905" applyNumberFormat="1" applyFont="1" applyFill="1" applyBorder="1"/>
    <xf numFmtId="3" fontId="4" fillId="0" borderId="45" xfId="905" applyNumberFormat="1" applyFont="1" applyFill="1" applyBorder="1"/>
    <xf numFmtId="4" fontId="4" fillId="0" borderId="46" xfId="905" applyNumberFormat="1" applyFont="1" applyFill="1" applyBorder="1"/>
    <xf numFmtId="3" fontId="3" fillId="0" borderId="26" xfId="0" applyNumberFormat="1" applyFont="1" applyFill="1" applyBorder="1"/>
    <xf numFmtId="2" fontId="3" fillId="0" borderId="27" xfId="905" applyNumberFormat="1" applyFont="1" applyFill="1" applyBorder="1"/>
    <xf numFmtId="4" fontId="3" fillId="0" borderId="27" xfId="0" applyNumberFormat="1" applyFont="1" applyFill="1" applyBorder="1"/>
    <xf numFmtId="2" fontId="3" fillId="0" borderId="28" xfId="0" applyNumberFormat="1" applyFont="1" applyFill="1" applyBorder="1" applyAlignment="1">
      <alignment horizontal="right"/>
    </xf>
    <xf numFmtId="4" fontId="3" fillId="0" borderId="26" xfId="0" applyNumberFormat="1" applyFont="1" applyFill="1" applyBorder="1"/>
    <xf numFmtId="2" fontId="3" fillId="0" borderId="28" xfId="905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/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1" fillId="0" borderId="5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2" fillId="0" borderId="79" xfId="0" applyFont="1" applyFill="1" applyBorder="1"/>
    <xf numFmtId="3" fontId="2" fillId="0" borderId="66" xfId="0" applyNumberFormat="1" applyFont="1" applyFill="1" applyBorder="1"/>
    <xf numFmtId="2" fontId="2" fillId="0" borderId="46" xfId="0" applyNumberFormat="1" applyFont="1" applyFill="1" applyBorder="1"/>
    <xf numFmtId="3" fontId="2" fillId="0" borderId="46" xfId="0" applyNumberFormat="1" applyFont="1" applyFill="1" applyBorder="1"/>
    <xf numFmtId="3" fontId="2" fillId="0" borderId="39" xfId="0" applyNumberFormat="1" applyFont="1" applyFill="1" applyBorder="1"/>
    <xf numFmtId="4" fontId="2" fillId="0" borderId="66" xfId="0" applyNumberFormat="1" applyFont="1" applyFill="1" applyBorder="1"/>
    <xf numFmtId="4" fontId="2" fillId="0" borderId="46" xfId="0" applyNumberFormat="1" applyFont="1" applyFill="1" applyBorder="1"/>
    <xf numFmtId="4" fontId="2" fillId="0" borderId="73" xfId="0" applyNumberFormat="1" applyFont="1" applyFill="1" applyBorder="1"/>
    <xf numFmtId="0" fontId="2" fillId="0" borderId="80" xfId="0" applyFont="1" applyFill="1" applyBorder="1"/>
    <xf numFmtId="3" fontId="2" fillId="0" borderId="67" xfId="0" applyNumberFormat="1" applyFont="1" applyFill="1" applyBorder="1"/>
    <xf numFmtId="2" fontId="2" fillId="0" borderId="68" xfId="0" applyNumberFormat="1" applyFont="1" applyFill="1" applyBorder="1"/>
    <xf numFmtId="3" fontId="2" fillId="0" borderId="68" xfId="0" applyNumberFormat="1" applyFont="1" applyFill="1" applyBorder="1"/>
    <xf numFmtId="3" fontId="2" fillId="0" borderId="70" xfId="0" applyNumberFormat="1" applyFont="1" applyFill="1" applyBorder="1"/>
    <xf numFmtId="4" fontId="2" fillId="0" borderId="67" xfId="0" applyNumberFormat="1" applyFont="1" applyFill="1" applyBorder="1"/>
    <xf numFmtId="4" fontId="2" fillId="0" borderId="68" xfId="0" applyNumberFormat="1" applyFont="1" applyFill="1" applyBorder="1"/>
    <xf numFmtId="4" fontId="2" fillId="0" borderId="71" xfId="0" applyNumberFormat="1" applyFont="1" applyFill="1" applyBorder="1"/>
    <xf numFmtId="0" fontId="1" fillId="0" borderId="81" xfId="0" applyFont="1" applyFill="1" applyBorder="1"/>
    <xf numFmtId="3" fontId="1" fillId="0" borderId="51" xfId="0" applyNumberFormat="1" applyFont="1" applyFill="1" applyBorder="1"/>
    <xf numFmtId="2" fontId="1" fillId="0" borderId="36" xfId="0" applyNumberFormat="1" applyFont="1" applyFill="1" applyBorder="1"/>
    <xf numFmtId="3" fontId="1" fillId="0" borderId="36" xfId="0" applyNumberFormat="1" applyFont="1" applyFill="1" applyBorder="1"/>
    <xf numFmtId="3" fontId="1" fillId="0" borderId="76" xfId="0" applyNumberFormat="1" applyFont="1" applyFill="1" applyBorder="1"/>
    <xf numFmtId="4" fontId="1" fillId="0" borderId="51" xfId="0" applyNumberFormat="1" applyFont="1" applyFill="1" applyBorder="1"/>
    <xf numFmtId="4" fontId="1" fillId="0" borderId="36" xfId="0" applyNumberFormat="1" applyFont="1" applyFill="1" applyBorder="1"/>
    <xf numFmtId="4" fontId="1" fillId="0" borderId="6" xfId="0" applyNumberFormat="1" applyFont="1" applyFill="1" applyBorder="1"/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46" xfId="0" applyFont="1" applyBorder="1"/>
    <xf numFmtId="0" fontId="2" fillId="0" borderId="68" xfId="0" applyFont="1" applyBorder="1"/>
    <xf numFmtId="3" fontId="1" fillId="0" borderId="82" xfId="0" applyNumberFormat="1" applyFont="1" applyBorder="1"/>
    <xf numFmtId="4" fontId="1" fillId="0" borderId="83" xfId="0" applyNumberFormat="1" applyFont="1" applyBorder="1"/>
    <xf numFmtId="0" fontId="2" fillId="0" borderId="0" xfId="0" applyFont="1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 wrapText="1"/>
    </xf>
    <xf numFmtId="166" fontId="1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Border="1"/>
    <xf numFmtId="4" fontId="4" fillId="0" borderId="0" xfId="0" applyNumberFormat="1" applyFont="1" applyBorder="1"/>
    <xf numFmtId="0" fontId="0" fillId="0" borderId="0" xfId="0" applyAlignment="1"/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87" xfId="0" applyFont="1" applyBorder="1"/>
    <xf numFmtId="0" fontId="2" fillId="0" borderId="88" xfId="0" applyFont="1" applyBorder="1"/>
    <xf numFmtId="3" fontId="2" fillId="0" borderId="89" xfId="0" applyNumberFormat="1" applyFont="1" applyBorder="1"/>
    <xf numFmtId="3" fontId="2" fillId="0" borderId="74" xfId="0" applyNumberFormat="1" applyFont="1" applyBorder="1"/>
    <xf numFmtId="3" fontId="2" fillId="0" borderId="90" xfId="0" applyNumberFormat="1" applyFont="1" applyBorder="1"/>
    <xf numFmtId="1" fontId="2" fillId="0" borderId="46" xfId="0" applyNumberFormat="1" applyFont="1" applyBorder="1"/>
    <xf numFmtId="1" fontId="2" fillId="0" borderId="68" xfId="0" applyNumberFormat="1" applyFont="1" applyBorder="1"/>
    <xf numFmtId="0" fontId="12" fillId="0" borderId="0" xfId="0" applyFont="1" applyAlignment="1">
      <alignment horizontal="center" vertical="center"/>
    </xf>
    <xf numFmtId="0" fontId="0" fillId="0" borderId="0" xfId="0" applyAlignment="1"/>
    <xf numFmtId="3" fontId="2" fillId="0" borderId="35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2" fillId="0" borderId="91" xfId="0" applyNumberFormat="1" applyFont="1" applyBorder="1"/>
    <xf numFmtId="3" fontId="2" fillId="0" borderId="48" xfId="0" applyNumberFormat="1" applyFont="1" applyBorder="1"/>
    <xf numFmtId="2" fontId="2" fillId="0" borderId="48" xfId="0" applyNumberFormat="1" applyFont="1" applyBorder="1"/>
    <xf numFmtId="2" fontId="4" fillId="0" borderId="0" xfId="0" applyNumberFormat="1" applyFont="1"/>
    <xf numFmtId="4" fontId="2" fillId="0" borderId="92" xfId="0" applyNumberFormat="1" applyFont="1" applyBorder="1"/>
    <xf numFmtId="4" fontId="2" fillId="0" borderId="93" xfId="0" applyNumberFormat="1" applyFont="1" applyBorder="1"/>
    <xf numFmtId="4" fontId="2" fillId="0" borderId="54" xfId="0" applyNumberFormat="1" applyFont="1" applyBorder="1"/>
    <xf numFmtId="4" fontId="2" fillId="0" borderId="94" xfId="0" applyNumberFormat="1" applyFont="1" applyBorder="1"/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63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52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5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5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0" fillId="0" borderId="16" xfId="0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</cellXfs>
  <cellStyles count="907">
    <cellStyle name="20% - Énfasis1 2" xfId="3"/>
    <cellStyle name="20% - Énfasis1 2 2" xfId="4"/>
    <cellStyle name="20% - Énfasis1 2 2 2" xfId="5"/>
    <cellStyle name="20% - Énfasis1 2 2 2 2" xfId="6"/>
    <cellStyle name="20% - Énfasis1 2 2 3" xfId="7"/>
    <cellStyle name="20% - Énfasis1 2 2 3 2" xfId="8"/>
    <cellStyle name="20% - Énfasis1 2 2 4" xfId="9"/>
    <cellStyle name="20% - Énfasis1 2 3" xfId="10"/>
    <cellStyle name="20% - Énfasis1 2 3 2" xfId="11"/>
    <cellStyle name="20% - Énfasis1 2 3 2 2" xfId="12"/>
    <cellStyle name="20% - Énfasis1 2 3 3" xfId="13"/>
    <cellStyle name="20% - Énfasis1 2 3 3 2" xfId="14"/>
    <cellStyle name="20% - Énfasis1 2 3 4" xfId="15"/>
    <cellStyle name="20% - Énfasis1 2 4" xfId="16"/>
    <cellStyle name="20% - Énfasis1 2 4 2" xfId="17"/>
    <cellStyle name="20% - Énfasis1 2 4 2 2" xfId="18"/>
    <cellStyle name="20% - Énfasis1 2 4 3" xfId="19"/>
    <cellStyle name="20% - Énfasis1 2 4 3 2" xfId="20"/>
    <cellStyle name="20% - Énfasis1 2 4 4" xfId="21"/>
    <cellStyle name="20% - Énfasis1 2 5" xfId="22"/>
    <cellStyle name="20% - Énfasis1 2 5 2" xfId="23"/>
    <cellStyle name="20% - Énfasis1 2 6" xfId="24"/>
    <cellStyle name="20% - Énfasis1 2 6 2" xfId="25"/>
    <cellStyle name="20% - Énfasis1 2 7" xfId="26"/>
    <cellStyle name="20% - Énfasis1 3" xfId="27"/>
    <cellStyle name="20% - Énfasis1 3 2" xfId="28"/>
    <cellStyle name="20% - Énfasis1 3 2 2" xfId="29"/>
    <cellStyle name="20% - Énfasis1 3 2 2 2" xfId="30"/>
    <cellStyle name="20% - Énfasis1 3 2 3" xfId="31"/>
    <cellStyle name="20% - Énfasis1 3 2 3 2" xfId="32"/>
    <cellStyle name="20% - Énfasis1 3 2 4" xfId="33"/>
    <cellStyle name="20% - Énfasis1 3 3" xfId="34"/>
    <cellStyle name="20% - Énfasis1 3 3 2" xfId="35"/>
    <cellStyle name="20% - Énfasis1 3 3 2 2" xfId="36"/>
    <cellStyle name="20% - Énfasis1 3 3 3" xfId="37"/>
    <cellStyle name="20% - Énfasis1 3 3 3 2" xfId="38"/>
    <cellStyle name="20% - Énfasis1 3 3 4" xfId="39"/>
    <cellStyle name="20% - Énfasis1 3 4" xfId="40"/>
    <cellStyle name="20% - Énfasis1 3 4 2" xfId="41"/>
    <cellStyle name="20% - Énfasis1 3 5" xfId="42"/>
    <cellStyle name="20% - Énfasis1 3 5 2" xfId="43"/>
    <cellStyle name="20% - Énfasis1 3 6" xfId="44"/>
    <cellStyle name="20% - Énfasis1 4" xfId="45"/>
    <cellStyle name="20% - Énfasis1 4 2" xfId="46"/>
    <cellStyle name="20% - Énfasis1 4 2 2" xfId="47"/>
    <cellStyle name="20% - Énfasis1 4 3" xfId="48"/>
    <cellStyle name="20% - Énfasis1 4 3 2" xfId="49"/>
    <cellStyle name="20% - Énfasis1 4 4" xfId="50"/>
    <cellStyle name="20% - Énfasis1 5" xfId="51"/>
    <cellStyle name="20% - Énfasis1 5 2" xfId="52"/>
    <cellStyle name="20% - Énfasis1 5 2 2" xfId="53"/>
    <cellStyle name="20% - Énfasis1 5 3" xfId="54"/>
    <cellStyle name="20% - Énfasis1 5 3 2" xfId="55"/>
    <cellStyle name="20% - Énfasis1 5 4" xfId="56"/>
    <cellStyle name="20% - Énfasis1 6" xfId="57"/>
    <cellStyle name="20% - Énfasis1 6 2" xfId="58"/>
    <cellStyle name="20% - Énfasis1 7" xfId="59"/>
    <cellStyle name="20% - Énfasis1 7 2" xfId="60"/>
    <cellStyle name="20% - Énfasis1 8" xfId="61"/>
    <cellStyle name="20% - Énfasis2 2" xfId="62"/>
    <cellStyle name="20% - Énfasis2 2 2" xfId="63"/>
    <cellStyle name="20% - Énfasis2 2 2 2" xfId="64"/>
    <cellStyle name="20% - Énfasis2 2 2 2 2" xfId="65"/>
    <cellStyle name="20% - Énfasis2 2 2 3" xfId="66"/>
    <cellStyle name="20% - Énfasis2 2 2 3 2" xfId="67"/>
    <cellStyle name="20% - Énfasis2 2 2 4" xfId="68"/>
    <cellStyle name="20% - Énfasis2 2 3" xfId="69"/>
    <cellStyle name="20% - Énfasis2 2 3 2" xfId="70"/>
    <cellStyle name="20% - Énfasis2 2 3 2 2" xfId="71"/>
    <cellStyle name="20% - Énfasis2 2 3 3" xfId="72"/>
    <cellStyle name="20% - Énfasis2 2 3 3 2" xfId="73"/>
    <cellStyle name="20% - Énfasis2 2 3 4" xfId="74"/>
    <cellStyle name="20% - Énfasis2 2 4" xfId="75"/>
    <cellStyle name="20% - Énfasis2 2 4 2" xfId="76"/>
    <cellStyle name="20% - Énfasis2 2 4 2 2" xfId="77"/>
    <cellStyle name="20% - Énfasis2 2 4 3" xfId="78"/>
    <cellStyle name="20% - Énfasis2 2 4 3 2" xfId="79"/>
    <cellStyle name="20% - Énfasis2 2 4 4" xfId="80"/>
    <cellStyle name="20% - Énfasis2 2 5" xfId="81"/>
    <cellStyle name="20% - Énfasis2 2 5 2" xfId="82"/>
    <cellStyle name="20% - Énfasis2 2 6" xfId="83"/>
    <cellStyle name="20% - Énfasis2 2 6 2" xfId="84"/>
    <cellStyle name="20% - Énfasis2 2 7" xfId="85"/>
    <cellStyle name="20% - Énfasis2 3" xfId="86"/>
    <cellStyle name="20% - Énfasis2 3 2" xfId="87"/>
    <cellStyle name="20% - Énfasis2 3 2 2" xfId="88"/>
    <cellStyle name="20% - Énfasis2 3 2 2 2" xfId="89"/>
    <cellStyle name="20% - Énfasis2 3 2 3" xfId="90"/>
    <cellStyle name="20% - Énfasis2 3 2 3 2" xfId="91"/>
    <cellStyle name="20% - Énfasis2 3 2 4" xfId="92"/>
    <cellStyle name="20% - Énfasis2 3 3" xfId="93"/>
    <cellStyle name="20% - Énfasis2 3 3 2" xfId="94"/>
    <cellStyle name="20% - Énfasis2 3 3 2 2" xfId="95"/>
    <cellStyle name="20% - Énfasis2 3 3 3" xfId="96"/>
    <cellStyle name="20% - Énfasis2 3 3 3 2" xfId="97"/>
    <cellStyle name="20% - Énfasis2 3 3 4" xfId="98"/>
    <cellStyle name="20% - Énfasis2 3 4" xfId="99"/>
    <cellStyle name="20% - Énfasis2 3 4 2" xfId="100"/>
    <cellStyle name="20% - Énfasis2 3 5" xfId="101"/>
    <cellStyle name="20% - Énfasis2 3 5 2" xfId="102"/>
    <cellStyle name="20% - Énfasis2 3 6" xfId="103"/>
    <cellStyle name="20% - Énfasis2 4" xfId="104"/>
    <cellStyle name="20% - Énfasis2 4 2" xfId="105"/>
    <cellStyle name="20% - Énfasis2 4 2 2" xfId="106"/>
    <cellStyle name="20% - Énfasis2 4 3" xfId="107"/>
    <cellStyle name="20% - Énfasis2 4 3 2" xfId="108"/>
    <cellStyle name="20% - Énfasis2 4 4" xfId="109"/>
    <cellStyle name="20% - Énfasis2 5" xfId="110"/>
    <cellStyle name="20% - Énfasis2 5 2" xfId="111"/>
    <cellStyle name="20% - Énfasis2 5 2 2" xfId="112"/>
    <cellStyle name="20% - Énfasis2 5 3" xfId="113"/>
    <cellStyle name="20% - Énfasis2 5 3 2" xfId="114"/>
    <cellStyle name="20% - Énfasis2 5 4" xfId="115"/>
    <cellStyle name="20% - Énfasis2 6" xfId="116"/>
    <cellStyle name="20% - Énfasis2 6 2" xfId="117"/>
    <cellStyle name="20% - Énfasis2 7" xfId="118"/>
    <cellStyle name="20% - Énfasis2 7 2" xfId="119"/>
    <cellStyle name="20% - Énfasis2 8" xfId="120"/>
    <cellStyle name="20% - Énfasis3 2" xfId="121"/>
    <cellStyle name="20% - Énfasis3 2 2" xfId="122"/>
    <cellStyle name="20% - Énfasis3 2 2 2" xfId="123"/>
    <cellStyle name="20% - Énfasis3 2 2 2 2" xfId="124"/>
    <cellStyle name="20% - Énfasis3 2 2 3" xfId="125"/>
    <cellStyle name="20% - Énfasis3 2 2 3 2" xfId="126"/>
    <cellStyle name="20% - Énfasis3 2 2 4" xfId="127"/>
    <cellStyle name="20% - Énfasis3 2 3" xfId="128"/>
    <cellStyle name="20% - Énfasis3 2 3 2" xfId="129"/>
    <cellStyle name="20% - Énfasis3 2 3 2 2" xfId="130"/>
    <cellStyle name="20% - Énfasis3 2 3 3" xfId="131"/>
    <cellStyle name="20% - Énfasis3 2 3 3 2" xfId="132"/>
    <cellStyle name="20% - Énfasis3 2 3 4" xfId="133"/>
    <cellStyle name="20% - Énfasis3 2 4" xfId="134"/>
    <cellStyle name="20% - Énfasis3 2 4 2" xfId="135"/>
    <cellStyle name="20% - Énfasis3 2 4 2 2" xfId="136"/>
    <cellStyle name="20% - Énfasis3 2 4 3" xfId="137"/>
    <cellStyle name="20% - Énfasis3 2 4 3 2" xfId="138"/>
    <cellStyle name="20% - Énfasis3 2 4 4" xfId="139"/>
    <cellStyle name="20% - Énfasis3 2 5" xfId="140"/>
    <cellStyle name="20% - Énfasis3 2 5 2" xfId="141"/>
    <cellStyle name="20% - Énfasis3 2 6" xfId="142"/>
    <cellStyle name="20% - Énfasis3 2 6 2" xfId="143"/>
    <cellStyle name="20% - Énfasis3 2 7" xfId="144"/>
    <cellStyle name="20% - Énfasis3 3" xfId="145"/>
    <cellStyle name="20% - Énfasis3 3 2" xfId="146"/>
    <cellStyle name="20% - Énfasis3 3 2 2" xfId="147"/>
    <cellStyle name="20% - Énfasis3 3 2 2 2" xfId="148"/>
    <cellStyle name="20% - Énfasis3 3 2 3" xfId="149"/>
    <cellStyle name="20% - Énfasis3 3 2 3 2" xfId="150"/>
    <cellStyle name="20% - Énfasis3 3 2 4" xfId="151"/>
    <cellStyle name="20% - Énfasis3 3 3" xfId="152"/>
    <cellStyle name="20% - Énfasis3 3 3 2" xfId="153"/>
    <cellStyle name="20% - Énfasis3 3 3 2 2" xfId="154"/>
    <cellStyle name="20% - Énfasis3 3 3 3" xfId="155"/>
    <cellStyle name="20% - Énfasis3 3 3 3 2" xfId="156"/>
    <cellStyle name="20% - Énfasis3 3 3 4" xfId="157"/>
    <cellStyle name="20% - Énfasis3 3 4" xfId="158"/>
    <cellStyle name="20% - Énfasis3 3 4 2" xfId="159"/>
    <cellStyle name="20% - Énfasis3 3 5" xfId="160"/>
    <cellStyle name="20% - Énfasis3 3 5 2" xfId="161"/>
    <cellStyle name="20% - Énfasis3 3 6" xfId="162"/>
    <cellStyle name="20% - Énfasis3 4" xfId="163"/>
    <cellStyle name="20% - Énfasis3 4 2" xfId="164"/>
    <cellStyle name="20% - Énfasis3 4 2 2" xfId="165"/>
    <cellStyle name="20% - Énfasis3 4 3" xfId="166"/>
    <cellStyle name="20% - Énfasis3 4 3 2" xfId="167"/>
    <cellStyle name="20% - Énfasis3 4 4" xfId="168"/>
    <cellStyle name="20% - Énfasis3 5" xfId="169"/>
    <cellStyle name="20% - Énfasis3 5 2" xfId="170"/>
    <cellStyle name="20% - Énfasis3 5 2 2" xfId="171"/>
    <cellStyle name="20% - Énfasis3 5 3" xfId="172"/>
    <cellStyle name="20% - Énfasis3 5 3 2" xfId="173"/>
    <cellStyle name="20% - Énfasis3 5 4" xfId="174"/>
    <cellStyle name="20% - Énfasis3 6" xfId="175"/>
    <cellStyle name="20% - Énfasis3 6 2" xfId="176"/>
    <cellStyle name="20% - Énfasis3 7" xfId="177"/>
    <cellStyle name="20% - Énfasis3 7 2" xfId="178"/>
    <cellStyle name="20% - Énfasis3 8" xfId="179"/>
    <cellStyle name="20% - Énfasis4 2" xfId="180"/>
    <cellStyle name="20% - Énfasis4 2 2" xfId="181"/>
    <cellStyle name="20% - Énfasis4 2 2 2" xfId="182"/>
    <cellStyle name="20% - Énfasis4 2 2 2 2" xfId="183"/>
    <cellStyle name="20% - Énfasis4 2 2 3" xfId="184"/>
    <cellStyle name="20% - Énfasis4 2 2 3 2" xfId="185"/>
    <cellStyle name="20% - Énfasis4 2 2 4" xfId="186"/>
    <cellStyle name="20% - Énfasis4 2 3" xfId="187"/>
    <cellStyle name="20% - Énfasis4 2 3 2" xfId="188"/>
    <cellStyle name="20% - Énfasis4 2 3 2 2" xfId="189"/>
    <cellStyle name="20% - Énfasis4 2 3 3" xfId="190"/>
    <cellStyle name="20% - Énfasis4 2 3 3 2" xfId="191"/>
    <cellStyle name="20% - Énfasis4 2 3 4" xfId="192"/>
    <cellStyle name="20% - Énfasis4 2 4" xfId="193"/>
    <cellStyle name="20% - Énfasis4 2 4 2" xfId="194"/>
    <cellStyle name="20% - Énfasis4 2 4 2 2" xfId="195"/>
    <cellStyle name="20% - Énfasis4 2 4 3" xfId="196"/>
    <cellStyle name="20% - Énfasis4 2 4 3 2" xfId="197"/>
    <cellStyle name="20% - Énfasis4 2 4 4" xfId="198"/>
    <cellStyle name="20% - Énfasis4 2 5" xfId="199"/>
    <cellStyle name="20% - Énfasis4 2 5 2" xfId="200"/>
    <cellStyle name="20% - Énfasis4 2 6" xfId="201"/>
    <cellStyle name="20% - Énfasis4 2 6 2" xfId="202"/>
    <cellStyle name="20% - Énfasis4 2 7" xfId="203"/>
    <cellStyle name="20% - Énfasis4 3" xfId="204"/>
    <cellStyle name="20% - Énfasis4 3 2" xfId="205"/>
    <cellStyle name="20% - Énfasis4 3 2 2" xfId="206"/>
    <cellStyle name="20% - Énfasis4 3 2 2 2" xfId="207"/>
    <cellStyle name="20% - Énfasis4 3 2 3" xfId="208"/>
    <cellStyle name="20% - Énfasis4 3 2 3 2" xfId="209"/>
    <cellStyle name="20% - Énfasis4 3 2 4" xfId="210"/>
    <cellStyle name="20% - Énfasis4 3 3" xfId="211"/>
    <cellStyle name="20% - Énfasis4 3 3 2" xfId="212"/>
    <cellStyle name="20% - Énfasis4 3 3 2 2" xfId="213"/>
    <cellStyle name="20% - Énfasis4 3 3 3" xfId="214"/>
    <cellStyle name="20% - Énfasis4 3 3 3 2" xfId="215"/>
    <cellStyle name="20% - Énfasis4 3 3 4" xfId="216"/>
    <cellStyle name="20% - Énfasis4 3 4" xfId="217"/>
    <cellStyle name="20% - Énfasis4 3 4 2" xfId="218"/>
    <cellStyle name="20% - Énfasis4 3 5" xfId="219"/>
    <cellStyle name="20% - Énfasis4 3 5 2" xfId="220"/>
    <cellStyle name="20% - Énfasis4 3 6" xfId="221"/>
    <cellStyle name="20% - Énfasis4 4" xfId="222"/>
    <cellStyle name="20% - Énfasis4 4 2" xfId="223"/>
    <cellStyle name="20% - Énfasis4 4 2 2" xfId="224"/>
    <cellStyle name="20% - Énfasis4 4 3" xfId="225"/>
    <cellStyle name="20% - Énfasis4 4 3 2" xfId="226"/>
    <cellStyle name="20% - Énfasis4 4 4" xfId="227"/>
    <cellStyle name="20% - Énfasis4 5" xfId="228"/>
    <cellStyle name="20% - Énfasis4 5 2" xfId="229"/>
    <cellStyle name="20% - Énfasis4 5 2 2" xfId="230"/>
    <cellStyle name="20% - Énfasis4 5 3" xfId="231"/>
    <cellStyle name="20% - Énfasis4 5 3 2" xfId="232"/>
    <cellStyle name="20% - Énfasis4 5 4" xfId="233"/>
    <cellStyle name="20% - Énfasis4 6" xfId="234"/>
    <cellStyle name="20% - Énfasis4 6 2" xfId="235"/>
    <cellStyle name="20% - Énfasis4 7" xfId="236"/>
    <cellStyle name="20% - Énfasis4 7 2" xfId="237"/>
    <cellStyle name="20% - Énfasis4 8" xfId="238"/>
    <cellStyle name="20% - Énfasis5 2" xfId="239"/>
    <cellStyle name="20% - Énfasis5 2 2" xfId="240"/>
    <cellStyle name="20% - Énfasis5 2 2 2" xfId="241"/>
    <cellStyle name="20% - Énfasis5 2 2 2 2" xfId="242"/>
    <cellStyle name="20% - Énfasis5 2 2 3" xfId="243"/>
    <cellStyle name="20% - Énfasis5 2 2 3 2" xfId="244"/>
    <cellStyle name="20% - Énfasis5 2 2 4" xfId="245"/>
    <cellStyle name="20% - Énfasis5 2 3" xfId="246"/>
    <cellStyle name="20% - Énfasis5 2 3 2" xfId="247"/>
    <cellStyle name="20% - Énfasis5 2 3 2 2" xfId="248"/>
    <cellStyle name="20% - Énfasis5 2 3 3" xfId="249"/>
    <cellStyle name="20% - Énfasis5 2 3 3 2" xfId="250"/>
    <cellStyle name="20% - Énfasis5 2 3 4" xfId="251"/>
    <cellStyle name="20% - Énfasis5 2 4" xfId="252"/>
    <cellStyle name="20% - Énfasis5 2 4 2" xfId="253"/>
    <cellStyle name="20% - Énfasis5 2 4 2 2" xfId="254"/>
    <cellStyle name="20% - Énfasis5 2 4 3" xfId="255"/>
    <cellStyle name="20% - Énfasis5 2 4 3 2" xfId="256"/>
    <cellStyle name="20% - Énfasis5 2 4 4" xfId="257"/>
    <cellStyle name="20% - Énfasis5 2 5" xfId="258"/>
    <cellStyle name="20% - Énfasis5 2 5 2" xfId="259"/>
    <cellStyle name="20% - Énfasis5 2 6" xfId="260"/>
    <cellStyle name="20% - Énfasis5 2 6 2" xfId="261"/>
    <cellStyle name="20% - Énfasis5 2 7" xfId="262"/>
    <cellStyle name="20% - Énfasis5 3" xfId="263"/>
    <cellStyle name="20% - Énfasis5 3 2" xfId="264"/>
    <cellStyle name="20% - Énfasis5 3 2 2" xfId="265"/>
    <cellStyle name="20% - Énfasis5 3 2 2 2" xfId="266"/>
    <cellStyle name="20% - Énfasis5 3 2 3" xfId="267"/>
    <cellStyle name="20% - Énfasis5 3 2 3 2" xfId="268"/>
    <cellStyle name="20% - Énfasis5 3 2 4" xfId="269"/>
    <cellStyle name="20% - Énfasis5 3 3" xfId="270"/>
    <cellStyle name="20% - Énfasis5 3 3 2" xfId="271"/>
    <cellStyle name="20% - Énfasis5 3 3 2 2" xfId="272"/>
    <cellStyle name="20% - Énfasis5 3 3 3" xfId="273"/>
    <cellStyle name="20% - Énfasis5 3 3 3 2" xfId="274"/>
    <cellStyle name="20% - Énfasis5 3 3 4" xfId="275"/>
    <cellStyle name="20% - Énfasis5 3 4" xfId="276"/>
    <cellStyle name="20% - Énfasis5 3 4 2" xfId="277"/>
    <cellStyle name="20% - Énfasis5 3 5" xfId="278"/>
    <cellStyle name="20% - Énfasis5 3 5 2" xfId="279"/>
    <cellStyle name="20% - Énfasis5 3 6" xfId="280"/>
    <cellStyle name="20% - Énfasis5 4" xfId="281"/>
    <cellStyle name="20% - Énfasis5 4 2" xfId="282"/>
    <cellStyle name="20% - Énfasis5 4 2 2" xfId="283"/>
    <cellStyle name="20% - Énfasis5 4 3" xfId="284"/>
    <cellStyle name="20% - Énfasis5 4 3 2" xfId="285"/>
    <cellStyle name="20% - Énfasis5 4 4" xfId="286"/>
    <cellStyle name="20% - Énfasis5 5" xfId="287"/>
    <cellStyle name="20% - Énfasis5 5 2" xfId="288"/>
    <cellStyle name="20% - Énfasis5 5 2 2" xfId="289"/>
    <cellStyle name="20% - Énfasis5 5 3" xfId="290"/>
    <cellStyle name="20% - Énfasis5 5 3 2" xfId="291"/>
    <cellStyle name="20% - Énfasis5 5 4" xfId="292"/>
    <cellStyle name="20% - Énfasis5 6" xfId="293"/>
    <cellStyle name="20% - Énfasis5 6 2" xfId="294"/>
    <cellStyle name="20% - Énfasis5 7" xfId="295"/>
    <cellStyle name="20% - Énfasis5 7 2" xfId="296"/>
    <cellStyle name="20% - Énfasis5 8" xfId="297"/>
    <cellStyle name="20% - Énfasis6 2" xfId="298"/>
    <cellStyle name="20% - Énfasis6 2 2" xfId="299"/>
    <cellStyle name="20% - Énfasis6 2 2 2" xfId="300"/>
    <cellStyle name="20% - Énfasis6 2 2 2 2" xfId="301"/>
    <cellStyle name="20% - Énfasis6 2 2 3" xfId="302"/>
    <cellStyle name="20% - Énfasis6 2 2 3 2" xfId="303"/>
    <cellStyle name="20% - Énfasis6 2 2 4" xfId="304"/>
    <cellStyle name="20% - Énfasis6 2 3" xfId="305"/>
    <cellStyle name="20% - Énfasis6 2 3 2" xfId="306"/>
    <cellStyle name="20% - Énfasis6 2 3 2 2" xfId="307"/>
    <cellStyle name="20% - Énfasis6 2 3 3" xfId="308"/>
    <cellStyle name="20% - Énfasis6 2 3 3 2" xfId="309"/>
    <cellStyle name="20% - Énfasis6 2 3 4" xfId="310"/>
    <cellStyle name="20% - Énfasis6 2 4" xfId="311"/>
    <cellStyle name="20% - Énfasis6 2 4 2" xfId="312"/>
    <cellStyle name="20% - Énfasis6 2 4 2 2" xfId="313"/>
    <cellStyle name="20% - Énfasis6 2 4 3" xfId="314"/>
    <cellStyle name="20% - Énfasis6 2 4 3 2" xfId="315"/>
    <cellStyle name="20% - Énfasis6 2 4 4" xfId="316"/>
    <cellStyle name="20% - Énfasis6 2 5" xfId="317"/>
    <cellStyle name="20% - Énfasis6 2 5 2" xfId="318"/>
    <cellStyle name="20% - Énfasis6 2 6" xfId="319"/>
    <cellStyle name="20% - Énfasis6 2 6 2" xfId="320"/>
    <cellStyle name="20% - Énfasis6 2 7" xfId="321"/>
    <cellStyle name="20% - Énfasis6 3" xfId="322"/>
    <cellStyle name="20% - Énfasis6 3 2" xfId="323"/>
    <cellStyle name="20% - Énfasis6 3 2 2" xfId="324"/>
    <cellStyle name="20% - Énfasis6 3 2 2 2" xfId="325"/>
    <cellStyle name="20% - Énfasis6 3 2 3" xfId="326"/>
    <cellStyle name="20% - Énfasis6 3 2 3 2" xfId="327"/>
    <cellStyle name="20% - Énfasis6 3 2 4" xfId="328"/>
    <cellStyle name="20% - Énfasis6 3 3" xfId="329"/>
    <cellStyle name="20% - Énfasis6 3 3 2" xfId="330"/>
    <cellStyle name="20% - Énfasis6 3 3 2 2" xfId="331"/>
    <cellStyle name="20% - Énfasis6 3 3 3" xfId="332"/>
    <cellStyle name="20% - Énfasis6 3 3 3 2" xfId="333"/>
    <cellStyle name="20% - Énfasis6 3 3 4" xfId="334"/>
    <cellStyle name="20% - Énfasis6 3 4" xfId="335"/>
    <cellStyle name="20% - Énfasis6 3 4 2" xfId="336"/>
    <cellStyle name="20% - Énfasis6 3 5" xfId="337"/>
    <cellStyle name="20% - Énfasis6 3 5 2" xfId="338"/>
    <cellStyle name="20% - Énfasis6 3 6" xfId="339"/>
    <cellStyle name="20% - Énfasis6 4" xfId="340"/>
    <cellStyle name="20% - Énfasis6 4 2" xfId="341"/>
    <cellStyle name="20% - Énfasis6 4 2 2" xfId="342"/>
    <cellStyle name="20% - Énfasis6 4 3" xfId="343"/>
    <cellStyle name="20% - Énfasis6 4 3 2" xfId="344"/>
    <cellStyle name="20% - Énfasis6 4 4" xfId="345"/>
    <cellStyle name="20% - Énfasis6 5" xfId="346"/>
    <cellStyle name="20% - Énfasis6 5 2" xfId="347"/>
    <cellStyle name="20% - Énfasis6 5 2 2" xfId="348"/>
    <cellStyle name="20% - Énfasis6 5 3" xfId="349"/>
    <cellStyle name="20% - Énfasis6 5 3 2" xfId="350"/>
    <cellStyle name="20% - Énfasis6 5 4" xfId="351"/>
    <cellStyle name="20% - Énfasis6 6" xfId="352"/>
    <cellStyle name="20% - Énfasis6 6 2" xfId="353"/>
    <cellStyle name="20% - Énfasis6 7" xfId="354"/>
    <cellStyle name="20% - Énfasis6 7 2" xfId="355"/>
    <cellStyle name="20% - Énfasis6 8" xfId="356"/>
    <cellStyle name="40% - Énfasis1 2" xfId="357"/>
    <cellStyle name="40% - Énfasis1 2 2" xfId="358"/>
    <cellStyle name="40% - Énfasis1 2 2 2" xfId="359"/>
    <cellStyle name="40% - Énfasis1 2 2 2 2" xfId="360"/>
    <cellStyle name="40% - Énfasis1 2 2 3" xfId="361"/>
    <cellStyle name="40% - Énfasis1 2 2 3 2" xfId="362"/>
    <cellStyle name="40% - Énfasis1 2 2 4" xfId="363"/>
    <cellStyle name="40% - Énfasis1 2 3" xfId="364"/>
    <cellStyle name="40% - Énfasis1 2 3 2" xfId="365"/>
    <cellStyle name="40% - Énfasis1 2 3 2 2" xfId="366"/>
    <cellStyle name="40% - Énfasis1 2 3 3" xfId="367"/>
    <cellStyle name="40% - Énfasis1 2 3 3 2" xfId="368"/>
    <cellStyle name="40% - Énfasis1 2 3 4" xfId="369"/>
    <cellStyle name="40% - Énfasis1 2 4" xfId="370"/>
    <cellStyle name="40% - Énfasis1 2 4 2" xfId="371"/>
    <cellStyle name="40% - Énfasis1 2 4 2 2" xfId="372"/>
    <cellStyle name="40% - Énfasis1 2 4 3" xfId="373"/>
    <cellStyle name="40% - Énfasis1 2 4 3 2" xfId="374"/>
    <cellStyle name="40% - Énfasis1 2 4 4" xfId="375"/>
    <cellStyle name="40% - Énfasis1 2 5" xfId="376"/>
    <cellStyle name="40% - Énfasis1 2 5 2" xfId="377"/>
    <cellStyle name="40% - Énfasis1 2 6" xfId="378"/>
    <cellStyle name="40% - Énfasis1 2 6 2" xfId="379"/>
    <cellStyle name="40% - Énfasis1 2 7" xfId="380"/>
    <cellStyle name="40% - Énfasis1 3" xfId="381"/>
    <cellStyle name="40% - Énfasis1 3 2" xfId="382"/>
    <cellStyle name="40% - Énfasis1 3 2 2" xfId="383"/>
    <cellStyle name="40% - Énfasis1 3 2 2 2" xfId="384"/>
    <cellStyle name="40% - Énfasis1 3 2 3" xfId="385"/>
    <cellStyle name="40% - Énfasis1 3 2 3 2" xfId="386"/>
    <cellStyle name="40% - Énfasis1 3 2 4" xfId="387"/>
    <cellStyle name="40% - Énfasis1 3 3" xfId="388"/>
    <cellStyle name="40% - Énfasis1 3 3 2" xfId="389"/>
    <cellStyle name="40% - Énfasis1 3 3 2 2" xfId="390"/>
    <cellStyle name="40% - Énfasis1 3 3 3" xfId="391"/>
    <cellStyle name="40% - Énfasis1 3 3 3 2" xfId="392"/>
    <cellStyle name="40% - Énfasis1 3 3 4" xfId="393"/>
    <cellStyle name="40% - Énfasis1 3 4" xfId="394"/>
    <cellStyle name="40% - Énfasis1 3 4 2" xfId="395"/>
    <cellStyle name="40% - Énfasis1 3 5" xfId="396"/>
    <cellStyle name="40% - Énfasis1 3 5 2" xfId="397"/>
    <cellStyle name="40% - Énfasis1 3 6" xfId="398"/>
    <cellStyle name="40% - Énfasis1 4" xfId="399"/>
    <cellStyle name="40% - Énfasis1 4 2" xfId="400"/>
    <cellStyle name="40% - Énfasis1 4 2 2" xfId="401"/>
    <cellStyle name="40% - Énfasis1 4 3" xfId="402"/>
    <cellStyle name="40% - Énfasis1 4 3 2" xfId="403"/>
    <cellStyle name="40% - Énfasis1 4 4" xfId="404"/>
    <cellStyle name="40% - Énfasis1 5" xfId="405"/>
    <cellStyle name="40% - Énfasis1 5 2" xfId="406"/>
    <cellStyle name="40% - Énfasis1 5 2 2" xfId="407"/>
    <cellStyle name="40% - Énfasis1 5 3" xfId="408"/>
    <cellStyle name="40% - Énfasis1 5 3 2" xfId="409"/>
    <cellStyle name="40% - Énfasis1 5 4" xfId="410"/>
    <cellStyle name="40% - Énfasis1 6" xfId="411"/>
    <cellStyle name="40% - Énfasis1 6 2" xfId="412"/>
    <cellStyle name="40% - Énfasis1 7" xfId="413"/>
    <cellStyle name="40% - Énfasis1 7 2" xfId="414"/>
    <cellStyle name="40% - Énfasis1 8" xfId="415"/>
    <cellStyle name="40% - Énfasis2 2" xfId="416"/>
    <cellStyle name="40% - Énfasis2 2 2" xfId="417"/>
    <cellStyle name="40% - Énfasis2 2 2 2" xfId="418"/>
    <cellStyle name="40% - Énfasis2 2 2 2 2" xfId="419"/>
    <cellStyle name="40% - Énfasis2 2 2 3" xfId="420"/>
    <cellStyle name="40% - Énfasis2 2 2 3 2" xfId="421"/>
    <cellStyle name="40% - Énfasis2 2 2 4" xfId="422"/>
    <cellStyle name="40% - Énfasis2 2 3" xfId="423"/>
    <cellStyle name="40% - Énfasis2 2 3 2" xfId="424"/>
    <cellStyle name="40% - Énfasis2 2 3 2 2" xfId="425"/>
    <cellStyle name="40% - Énfasis2 2 3 3" xfId="426"/>
    <cellStyle name="40% - Énfasis2 2 3 3 2" xfId="427"/>
    <cellStyle name="40% - Énfasis2 2 3 4" xfId="428"/>
    <cellStyle name="40% - Énfasis2 2 4" xfId="429"/>
    <cellStyle name="40% - Énfasis2 2 4 2" xfId="430"/>
    <cellStyle name="40% - Énfasis2 2 4 2 2" xfId="431"/>
    <cellStyle name="40% - Énfasis2 2 4 3" xfId="432"/>
    <cellStyle name="40% - Énfasis2 2 4 3 2" xfId="433"/>
    <cellStyle name="40% - Énfasis2 2 4 4" xfId="434"/>
    <cellStyle name="40% - Énfasis2 2 5" xfId="435"/>
    <cellStyle name="40% - Énfasis2 2 5 2" xfId="436"/>
    <cellStyle name="40% - Énfasis2 2 6" xfId="437"/>
    <cellStyle name="40% - Énfasis2 2 6 2" xfId="438"/>
    <cellStyle name="40% - Énfasis2 2 7" xfId="439"/>
    <cellStyle name="40% - Énfasis2 3" xfId="440"/>
    <cellStyle name="40% - Énfasis2 3 2" xfId="441"/>
    <cellStyle name="40% - Énfasis2 3 2 2" xfId="442"/>
    <cellStyle name="40% - Énfasis2 3 2 2 2" xfId="443"/>
    <cellStyle name="40% - Énfasis2 3 2 3" xfId="444"/>
    <cellStyle name="40% - Énfasis2 3 2 3 2" xfId="445"/>
    <cellStyle name="40% - Énfasis2 3 2 4" xfId="446"/>
    <cellStyle name="40% - Énfasis2 3 3" xfId="447"/>
    <cellStyle name="40% - Énfasis2 3 3 2" xfId="448"/>
    <cellStyle name="40% - Énfasis2 3 3 2 2" xfId="449"/>
    <cellStyle name="40% - Énfasis2 3 3 3" xfId="450"/>
    <cellStyle name="40% - Énfasis2 3 3 3 2" xfId="451"/>
    <cellStyle name="40% - Énfasis2 3 3 4" xfId="452"/>
    <cellStyle name="40% - Énfasis2 3 4" xfId="453"/>
    <cellStyle name="40% - Énfasis2 3 4 2" xfId="454"/>
    <cellStyle name="40% - Énfasis2 3 5" xfId="455"/>
    <cellStyle name="40% - Énfasis2 3 5 2" xfId="456"/>
    <cellStyle name="40% - Énfasis2 3 6" xfId="457"/>
    <cellStyle name="40% - Énfasis2 4" xfId="458"/>
    <cellStyle name="40% - Énfasis2 4 2" xfId="459"/>
    <cellStyle name="40% - Énfasis2 4 2 2" xfId="460"/>
    <cellStyle name="40% - Énfasis2 4 3" xfId="461"/>
    <cellStyle name="40% - Énfasis2 4 3 2" xfId="462"/>
    <cellStyle name="40% - Énfasis2 4 4" xfId="463"/>
    <cellStyle name="40% - Énfasis2 5" xfId="464"/>
    <cellStyle name="40% - Énfasis2 5 2" xfId="465"/>
    <cellStyle name="40% - Énfasis2 5 2 2" xfId="466"/>
    <cellStyle name="40% - Énfasis2 5 3" xfId="467"/>
    <cellStyle name="40% - Énfasis2 5 3 2" xfId="468"/>
    <cellStyle name="40% - Énfasis2 5 4" xfId="469"/>
    <cellStyle name="40% - Énfasis2 6" xfId="470"/>
    <cellStyle name="40% - Énfasis2 6 2" xfId="471"/>
    <cellStyle name="40% - Énfasis2 7" xfId="472"/>
    <cellStyle name="40% - Énfasis2 7 2" xfId="473"/>
    <cellStyle name="40% - Énfasis2 8" xfId="474"/>
    <cellStyle name="40% - Énfasis3 2" xfId="475"/>
    <cellStyle name="40% - Énfasis3 2 2" xfId="476"/>
    <cellStyle name="40% - Énfasis3 2 2 2" xfId="477"/>
    <cellStyle name="40% - Énfasis3 2 2 2 2" xfId="478"/>
    <cellStyle name="40% - Énfasis3 2 2 3" xfId="479"/>
    <cellStyle name="40% - Énfasis3 2 2 3 2" xfId="480"/>
    <cellStyle name="40% - Énfasis3 2 2 4" xfId="481"/>
    <cellStyle name="40% - Énfasis3 2 3" xfId="482"/>
    <cellStyle name="40% - Énfasis3 2 3 2" xfId="483"/>
    <cellStyle name="40% - Énfasis3 2 3 2 2" xfId="484"/>
    <cellStyle name="40% - Énfasis3 2 3 3" xfId="485"/>
    <cellStyle name="40% - Énfasis3 2 3 3 2" xfId="486"/>
    <cellStyle name="40% - Énfasis3 2 3 4" xfId="487"/>
    <cellStyle name="40% - Énfasis3 2 4" xfId="488"/>
    <cellStyle name="40% - Énfasis3 2 4 2" xfId="489"/>
    <cellStyle name="40% - Énfasis3 2 4 2 2" xfId="490"/>
    <cellStyle name="40% - Énfasis3 2 4 3" xfId="491"/>
    <cellStyle name="40% - Énfasis3 2 4 3 2" xfId="492"/>
    <cellStyle name="40% - Énfasis3 2 4 4" xfId="493"/>
    <cellStyle name="40% - Énfasis3 2 5" xfId="494"/>
    <cellStyle name="40% - Énfasis3 2 5 2" xfId="495"/>
    <cellStyle name="40% - Énfasis3 2 6" xfId="496"/>
    <cellStyle name="40% - Énfasis3 2 6 2" xfId="497"/>
    <cellStyle name="40% - Énfasis3 2 7" xfId="498"/>
    <cellStyle name="40% - Énfasis3 3" xfId="499"/>
    <cellStyle name="40% - Énfasis3 3 2" xfId="500"/>
    <cellStyle name="40% - Énfasis3 3 2 2" xfId="501"/>
    <cellStyle name="40% - Énfasis3 3 2 2 2" xfId="502"/>
    <cellStyle name="40% - Énfasis3 3 2 3" xfId="503"/>
    <cellStyle name="40% - Énfasis3 3 2 3 2" xfId="504"/>
    <cellStyle name="40% - Énfasis3 3 2 4" xfId="505"/>
    <cellStyle name="40% - Énfasis3 3 3" xfId="506"/>
    <cellStyle name="40% - Énfasis3 3 3 2" xfId="507"/>
    <cellStyle name="40% - Énfasis3 3 3 2 2" xfId="508"/>
    <cellStyle name="40% - Énfasis3 3 3 3" xfId="509"/>
    <cellStyle name="40% - Énfasis3 3 3 3 2" xfId="510"/>
    <cellStyle name="40% - Énfasis3 3 3 4" xfId="511"/>
    <cellStyle name="40% - Énfasis3 3 4" xfId="512"/>
    <cellStyle name="40% - Énfasis3 3 4 2" xfId="513"/>
    <cellStyle name="40% - Énfasis3 3 5" xfId="514"/>
    <cellStyle name="40% - Énfasis3 3 5 2" xfId="515"/>
    <cellStyle name="40% - Énfasis3 3 6" xfId="516"/>
    <cellStyle name="40% - Énfasis3 4" xfId="517"/>
    <cellStyle name="40% - Énfasis3 4 2" xfId="518"/>
    <cellStyle name="40% - Énfasis3 4 2 2" xfId="519"/>
    <cellStyle name="40% - Énfasis3 4 3" xfId="520"/>
    <cellStyle name="40% - Énfasis3 4 3 2" xfId="521"/>
    <cellStyle name="40% - Énfasis3 4 4" xfId="522"/>
    <cellStyle name="40% - Énfasis3 5" xfId="523"/>
    <cellStyle name="40% - Énfasis3 5 2" xfId="524"/>
    <cellStyle name="40% - Énfasis3 5 2 2" xfId="525"/>
    <cellStyle name="40% - Énfasis3 5 3" xfId="526"/>
    <cellStyle name="40% - Énfasis3 5 3 2" xfId="527"/>
    <cellStyle name="40% - Énfasis3 5 4" xfId="528"/>
    <cellStyle name="40% - Énfasis3 6" xfId="529"/>
    <cellStyle name="40% - Énfasis3 6 2" xfId="530"/>
    <cellStyle name="40% - Énfasis3 7" xfId="531"/>
    <cellStyle name="40% - Énfasis3 7 2" xfId="532"/>
    <cellStyle name="40% - Énfasis3 8" xfId="533"/>
    <cellStyle name="40% - Énfasis4 2" xfId="534"/>
    <cellStyle name="40% - Énfasis4 2 2" xfId="535"/>
    <cellStyle name="40% - Énfasis4 2 2 2" xfId="536"/>
    <cellStyle name="40% - Énfasis4 2 2 2 2" xfId="537"/>
    <cellStyle name="40% - Énfasis4 2 2 3" xfId="538"/>
    <cellStyle name="40% - Énfasis4 2 2 3 2" xfId="539"/>
    <cellStyle name="40% - Énfasis4 2 2 4" xfId="540"/>
    <cellStyle name="40% - Énfasis4 2 3" xfId="541"/>
    <cellStyle name="40% - Énfasis4 2 3 2" xfId="542"/>
    <cellStyle name="40% - Énfasis4 2 3 2 2" xfId="543"/>
    <cellStyle name="40% - Énfasis4 2 3 3" xfId="544"/>
    <cellStyle name="40% - Énfasis4 2 3 3 2" xfId="545"/>
    <cellStyle name="40% - Énfasis4 2 3 4" xfId="546"/>
    <cellStyle name="40% - Énfasis4 2 4" xfId="547"/>
    <cellStyle name="40% - Énfasis4 2 4 2" xfId="548"/>
    <cellStyle name="40% - Énfasis4 2 4 2 2" xfId="549"/>
    <cellStyle name="40% - Énfasis4 2 4 3" xfId="550"/>
    <cellStyle name="40% - Énfasis4 2 4 3 2" xfId="551"/>
    <cellStyle name="40% - Énfasis4 2 4 4" xfId="552"/>
    <cellStyle name="40% - Énfasis4 2 5" xfId="553"/>
    <cellStyle name="40% - Énfasis4 2 5 2" xfId="554"/>
    <cellStyle name="40% - Énfasis4 2 6" xfId="555"/>
    <cellStyle name="40% - Énfasis4 2 6 2" xfId="556"/>
    <cellStyle name="40% - Énfasis4 2 7" xfId="557"/>
    <cellStyle name="40% - Énfasis4 3" xfId="558"/>
    <cellStyle name="40% - Énfasis4 3 2" xfId="559"/>
    <cellStyle name="40% - Énfasis4 3 2 2" xfId="560"/>
    <cellStyle name="40% - Énfasis4 3 2 2 2" xfId="561"/>
    <cellStyle name="40% - Énfasis4 3 2 3" xfId="562"/>
    <cellStyle name="40% - Énfasis4 3 2 3 2" xfId="563"/>
    <cellStyle name="40% - Énfasis4 3 2 4" xfId="564"/>
    <cellStyle name="40% - Énfasis4 3 3" xfId="565"/>
    <cellStyle name="40% - Énfasis4 3 3 2" xfId="566"/>
    <cellStyle name="40% - Énfasis4 3 3 2 2" xfId="567"/>
    <cellStyle name="40% - Énfasis4 3 3 3" xfId="568"/>
    <cellStyle name="40% - Énfasis4 3 3 3 2" xfId="569"/>
    <cellStyle name="40% - Énfasis4 3 3 4" xfId="570"/>
    <cellStyle name="40% - Énfasis4 3 4" xfId="571"/>
    <cellStyle name="40% - Énfasis4 3 4 2" xfId="572"/>
    <cellStyle name="40% - Énfasis4 3 5" xfId="573"/>
    <cellStyle name="40% - Énfasis4 3 5 2" xfId="574"/>
    <cellStyle name="40% - Énfasis4 3 6" xfId="575"/>
    <cellStyle name="40% - Énfasis4 4" xfId="576"/>
    <cellStyle name="40% - Énfasis4 4 2" xfId="577"/>
    <cellStyle name="40% - Énfasis4 4 2 2" xfId="578"/>
    <cellStyle name="40% - Énfasis4 4 3" xfId="579"/>
    <cellStyle name="40% - Énfasis4 4 3 2" xfId="580"/>
    <cellStyle name="40% - Énfasis4 4 4" xfId="581"/>
    <cellStyle name="40% - Énfasis4 5" xfId="582"/>
    <cellStyle name="40% - Énfasis4 5 2" xfId="583"/>
    <cellStyle name="40% - Énfasis4 5 2 2" xfId="584"/>
    <cellStyle name="40% - Énfasis4 5 3" xfId="585"/>
    <cellStyle name="40% - Énfasis4 5 3 2" xfId="586"/>
    <cellStyle name="40% - Énfasis4 5 4" xfId="587"/>
    <cellStyle name="40% - Énfasis4 6" xfId="588"/>
    <cellStyle name="40% - Énfasis4 6 2" xfId="589"/>
    <cellStyle name="40% - Énfasis4 7" xfId="590"/>
    <cellStyle name="40% - Énfasis4 7 2" xfId="591"/>
    <cellStyle name="40% - Énfasis4 8" xfId="592"/>
    <cellStyle name="40% - Énfasis5 2" xfId="593"/>
    <cellStyle name="40% - Énfasis5 2 2" xfId="594"/>
    <cellStyle name="40% - Énfasis5 2 2 2" xfId="595"/>
    <cellStyle name="40% - Énfasis5 2 2 2 2" xfId="596"/>
    <cellStyle name="40% - Énfasis5 2 2 3" xfId="597"/>
    <cellStyle name="40% - Énfasis5 2 2 3 2" xfId="598"/>
    <cellStyle name="40% - Énfasis5 2 2 4" xfId="599"/>
    <cellStyle name="40% - Énfasis5 2 3" xfId="600"/>
    <cellStyle name="40% - Énfasis5 2 3 2" xfId="601"/>
    <cellStyle name="40% - Énfasis5 2 3 2 2" xfId="602"/>
    <cellStyle name="40% - Énfasis5 2 3 3" xfId="603"/>
    <cellStyle name="40% - Énfasis5 2 3 3 2" xfId="604"/>
    <cellStyle name="40% - Énfasis5 2 3 4" xfId="605"/>
    <cellStyle name="40% - Énfasis5 2 4" xfId="606"/>
    <cellStyle name="40% - Énfasis5 2 4 2" xfId="607"/>
    <cellStyle name="40% - Énfasis5 2 4 2 2" xfId="608"/>
    <cellStyle name="40% - Énfasis5 2 4 3" xfId="609"/>
    <cellStyle name="40% - Énfasis5 2 4 3 2" xfId="610"/>
    <cellStyle name="40% - Énfasis5 2 4 4" xfId="611"/>
    <cellStyle name="40% - Énfasis5 2 5" xfId="612"/>
    <cellStyle name="40% - Énfasis5 2 5 2" xfId="613"/>
    <cellStyle name="40% - Énfasis5 2 6" xfId="614"/>
    <cellStyle name="40% - Énfasis5 2 6 2" xfId="615"/>
    <cellStyle name="40% - Énfasis5 2 7" xfId="616"/>
    <cellStyle name="40% - Énfasis5 3" xfId="617"/>
    <cellStyle name="40% - Énfasis5 3 2" xfId="618"/>
    <cellStyle name="40% - Énfasis5 3 2 2" xfId="619"/>
    <cellStyle name="40% - Énfasis5 3 2 2 2" xfId="620"/>
    <cellStyle name="40% - Énfasis5 3 2 3" xfId="621"/>
    <cellStyle name="40% - Énfasis5 3 2 3 2" xfId="622"/>
    <cellStyle name="40% - Énfasis5 3 2 4" xfId="623"/>
    <cellStyle name="40% - Énfasis5 3 3" xfId="624"/>
    <cellStyle name="40% - Énfasis5 3 3 2" xfId="625"/>
    <cellStyle name="40% - Énfasis5 3 3 2 2" xfId="626"/>
    <cellStyle name="40% - Énfasis5 3 3 3" xfId="627"/>
    <cellStyle name="40% - Énfasis5 3 3 3 2" xfId="628"/>
    <cellStyle name="40% - Énfasis5 3 3 4" xfId="629"/>
    <cellStyle name="40% - Énfasis5 3 4" xfId="630"/>
    <cellStyle name="40% - Énfasis5 3 4 2" xfId="631"/>
    <cellStyle name="40% - Énfasis5 3 5" xfId="632"/>
    <cellStyle name="40% - Énfasis5 3 5 2" xfId="633"/>
    <cellStyle name="40% - Énfasis5 3 6" xfId="634"/>
    <cellStyle name="40% - Énfasis5 4" xfId="635"/>
    <cellStyle name="40% - Énfasis5 4 2" xfId="636"/>
    <cellStyle name="40% - Énfasis5 4 2 2" xfId="637"/>
    <cellStyle name="40% - Énfasis5 4 3" xfId="638"/>
    <cellStyle name="40% - Énfasis5 4 3 2" xfId="639"/>
    <cellStyle name="40% - Énfasis5 4 4" xfId="640"/>
    <cellStyle name="40% - Énfasis5 5" xfId="641"/>
    <cellStyle name="40% - Énfasis5 5 2" xfId="642"/>
    <cellStyle name="40% - Énfasis5 5 2 2" xfId="643"/>
    <cellStyle name="40% - Énfasis5 5 3" xfId="644"/>
    <cellStyle name="40% - Énfasis5 5 3 2" xfId="645"/>
    <cellStyle name="40% - Énfasis5 5 4" xfId="646"/>
    <cellStyle name="40% - Énfasis5 6" xfId="647"/>
    <cellStyle name="40% - Énfasis5 6 2" xfId="648"/>
    <cellStyle name="40% - Énfasis5 7" xfId="649"/>
    <cellStyle name="40% - Énfasis5 7 2" xfId="650"/>
    <cellStyle name="40% - Énfasis5 8" xfId="651"/>
    <cellStyle name="40% - Énfasis6 2" xfId="652"/>
    <cellStyle name="40% - Énfasis6 2 2" xfId="653"/>
    <cellStyle name="40% - Énfasis6 2 2 2" xfId="654"/>
    <cellStyle name="40% - Énfasis6 2 2 2 2" xfId="655"/>
    <cellStyle name="40% - Énfasis6 2 2 3" xfId="656"/>
    <cellStyle name="40% - Énfasis6 2 2 3 2" xfId="657"/>
    <cellStyle name="40% - Énfasis6 2 2 4" xfId="658"/>
    <cellStyle name="40% - Énfasis6 2 3" xfId="659"/>
    <cellStyle name="40% - Énfasis6 2 3 2" xfId="660"/>
    <cellStyle name="40% - Énfasis6 2 3 2 2" xfId="661"/>
    <cellStyle name="40% - Énfasis6 2 3 3" xfId="662"/>
    <cellStyle name="40% - Énfasis6 2 3 3 2" xfId="663"/>
    <cellStyle name="40% - Énfasis6 2 3 4" xfId="664"/>
    <cellStyle name="40% - Énfasis6 2 4" xfId="665"/>
    <cellStyle name="40% - Énfasis6 2 4 2" xfId="666"/>
    <cellStyle name="40% - Énfasis6 2 4 2 2" xfId="667"/>
    <cellStyle name="40% - Énfasis6 2 4 3" xfId="668"/>
    <cellStyle name="40% - Énfasis6 2 4 3 2" xfId="669"/>
    <cellStyle name="40% - Énfasis6 2 4 4" xfId="670"/>
    <cellStyle name="40% - Énfasis6 2 5" xfId="671"/>
    <cellStyle name="40% - Énfasis6 2 5 2" xfId="672"/>
    <cellStyle name="40% - Énfasis6 2 6" xfId="673"/>
    <cellStyle name="40% - Énfasis6 2 6 2" xfId="674"/>
    <cellStyle name="40% - Énfasis6 2 7" xfId="675"/>
    <cellStyle name="40% - Énfasis6 3" xfId="676"/>
    <cellStyle name="40% - Énfasis6 3 2" xfId="677"/>
    <cellStyle name="40% - Énfasis6 3 2 2" xfId="678"/>
    <cellStyle name="40% - Énfasis6 3 2 2 2" xfId="679"/>
    <cellStyle name="40% - Énfasis6 3 2 3" xfId="680"/>
    <cellStyle name="40% - Énfasis6 3 2 3 2" xfId="681"/>
    <cellStyle name="40% - Énfasis6 3 2 4" xfId="682"/>
    <cellStyle name="40% - Énfasis6 3 3" xfId="683"/>
    <cellStyle name="40% - Énfasis6 3 3 2" xfId="684"/>
    <cellStyle name="40% - Énfasis6 3 3 2 2" xfId="685"/>
    <cellStyle name="40% - Énfasis6 3 3 3" xfId="686"/>
    <cellStyle name="40% - Énfasis6 3 3 3 2" xfId="687"/>
    <cellStyle name="40% - Énfasis6 3 3 4" xfId="688"/>
    <cellStyle name="40% - Énfasis6 3 4" xfId="689"/>
    <cellStyle name="40% - Énfasis6 3 4 2" xfId="690"/>
    <cellStyle name="40% - Énfasis6 3 5" xfId="691"/>
    <cellStyle name="40% - Énfasis6 3 5 2" xfId="692"/>
    <cellStyle name="40% - Énfasis6 3 6" xfId="693"/>
    <cellStyle name="40% - Énfasis6 4" xfId="694"/>
    <cellStyle name="40% - Énfasis6 4 2" xfId="695"/>
    <cellStyle name="40% - Énfasis6 4 2 2" xfId="696"/>
    <cellStyle name="40% - Énfasis6 4 3" xfId="697"/>
    <cellStyle name="40% - Énfasis6 4 3 2" xfId="698"/>
    <cellStyle name="40% - Énfasis6 4 4" xfId="699"/>
    <cellStyle name="40% - Énfasis6 5" xfId="700"/>
    <cellStyle name="40% - Énfasis6 5 2" xfId="701"/>
    <cellStyle name="40% - Énfasis6 5 2 2" xfId="702"/>
    <cellStyle name="40% - Énfasis6 5 3" xfId="703"/>
    <cellStyle name="40% - Énfasis6 5 3 2" xfId="704"/>
    <cellStyle name="40% - Énfasis6 5 4" xfId="705"/>
    <cellStyle name="40% - Énfasis6 6" xfId="706"/>
    <cellStyle name="40% - Énfasis6 6 2" xfId="707"/>
    <cellStyle name="40% - Énfasis6 7" xfId="708"/>
    <cellStyle name="40% - Énfasis6 7 2" xfId="709"/>
    <cellStyle name="40% - Énfasis6 8" xfId="710"/>
    <cellStyle name="Millares" xfId="905" builtinId="3"/>
    <cellStyle name="Normal" xfId="0" builtinId="0"/>
    <cellStyle name="Normal 2" xfId="1"/>
    <cellStyle name="Normal 2 2" xfId="711"/>
    <cellStyle name="Normal 2 3" xfId="712"/>
    <cellStyle name="Normal 2 4" xfId="713"/>
    <cellStyle name="Normal 2 5" xfId="714"/>
    <cellStyle name="Normal 2 6" xfId="715"/>
    <cellStyle name="Normal 3" xfId="2"/>
    <cellStyle name="Normal 3 2" xfId="716"/>
    <cellStyle name="Normal 3 2 2" xfId="717"/>
    <cellStyle name="Normal 3 2 2 2" xfId="718"/>
    <cellStyle name="Normal 3 2 3" xfId="719"/>
    <cellStyle name="Normal 3 2 3 2" xfId="720"/>
    <cellStyle name="Normal 3 2 4" xfId="721"/>
    <cellStyle name="Normal 3 3" xfId="722"/>
    <cellStyle name="Normal 3 3 2" xfId="723"/>
    <cellStyle name="Normal 3 3 2 2" xfId="724"/>
    <cellStyle name="Normal 3 3 3" xfId="725"/>
    <cellStyle name="Normal 3 3 3 2" xfId="726"/>
    <cellStyle name="Normal 3 3 4" xfId="727"/>
    <cellStyle name="Normal 3 4" xfId="728"/>
    <cellStyle name="Normal 3 4 2" xfId="729"/>
    <cellStyle name="Normal 3 4 2 2" xfId="730"/>
    <cellStyle name="Normal 3 4 3" xfId="731"/>
    <cellStyle name="Normal 3 4 3 2" xfId="732"/>
    <cellStyle name="Normal 3 4 4" xfId="733"/>
    <cellStyle name="Normal 3 5" xfId="734"/>
    <cellStyle name="Normal 3 5 2" xfId="735"/>
    <cellStyle name="Normal 3 6" xfId="736"/>
    <cellStyle name="Normal 3 6 2" xfId="737"/>
    <cellStyle name="Normal 3 7" xfId="738"/>
    <cellStyle name="Normal 4" xfId="739"/>
    <cellStyle name="Normal 5" xfId="740"/>
    <cellStyle name="Normal 6" xfId="741"/>
    <cellStyle name="Normal 6 2" xfId="742"/>
    <cellStyle name="Normal 6 3" xfId="743"/>
    <cellStyle name="Normal 7" xfId="744"/>
    <cellStyle name="Notas 10" xfId="745"/>
    <cellStyle name="Notas 2" xfId="746"/>
    <cellStyle name="Notas 2 2" xfId="747"/>
    <cellStyle name="Notas 2 2 2" xfId="748"/>
    <cellStyle name="Notas 2 2 2 2" xfId="749"/>
    <cellStyle name="Notas 2 2 3" xfId="750"/>
    <cellStyle name="Notas 2 2 3 2" xfId="751"/>
    <cellStyle name="Notas 2 2 4" xfId="752"/>
    <cellStyle name="Notas 2 3" xfId="753"/>
    <cellStyle name="Notas 2 3 2" xfId="754"/>
    <cellStyle name="Notas 2 3 2 2" xfId="755"/>
    <cellStyle name="Notas 2 3 3" xfId="756"/>
    <cellStyle name="Notas 2 3 3 2" xfId="757"/>
    <cellStyle name="Notas 2 3 4" xfId="758"/>
    <cellStyle name="Notas 2 4" xfId="759"/>
    <cellStyle name="Notas 2 4 2" xfId="760"/>
    <cellStyle name="Notas 2 4 2 2" xfId="761"/>
    <cellStyle name="Notas 2 4 3" xfId="762"/>
    <cellStyle name="Notas 2 4 3 2" xfId="763"/>
    <cellStyle name="Notas 2 4 4" xfId="764"/>
    <cellStyle name="Notas 2 5" xfId="765"/>
    <cellStyle name="Notas 3" xfId="766"/>
    <cellStyle name="Notas 3 2" xfId="767"/>
    <cellStyle name="Notas 3 2 2" xfId="768"/>
    <cellStyle name="Notas 3 2 2 2" xfId="769"/>
    <cellStyle name="Notas 3 2 3" xfId="770"/>
    <cellStyle name="Notas 3 2 3 2" xfId="771"/>
    <cellStyle name="Notas 3 2 4" xfId="772"/>
    <cellStyle name="Notas 3 3" xfId="773"/>
    <cellStyle name="Notas 3 3 2" xfId="774"/>
    <cellStyle name="Notas 3 3 2 2" xfId="775"/>
    <cellStyle name="Notas 3 3 3" xfId="776"/>
    <cellStyle name="Notas 3 3 3 2" xfId="777"/>
    <cellStyle name="Notas 3 3 4" xfId="778"/>
    <cellStyle name="Notas 3 4" xfId="779"/>
    <cellStyle name="Notas 3 4 2" xfId="780"/>
    <cellStyle name="Notas 3 4 2 2" xfId="781"/>
    <cellStyle name="Notas 3 4 3" xfId="782"/>
    <cellStyle name="Notas 3 4 3 2" xfId="783"/>
    <cellStyle name="Notas 3 4 4" xfId="784"/>
    <cellStyle name="Notas 3 5" xfId="785"/>
    <cellStyle name="Notas 3 5 2" xfId="786"/>
    <cellStyle name="Notas 3 6" xfId="787"/>
    <cellStyle name="Notas 3 6 2" xfId="788"/>
    <cellStyle name="Notas 3 7" xfId="789"/>
    <cellStyle name="Notas 4" xfId="790"/>
    <cellStyle name="Notas 4 2" xfId="791"/>
    <cellStyle name="Notas 4 2 2" xfId="792"/>
    <cellStyle name="Notas 4 2 2 2" xfId="793"/>
    <cellStyle name="Notas 4 2 3" xfId="794"/>
    <cellStyle name="Notas 4 2 3 2" xfId="795"/>
    <cellStyle name="Notas 4 2 4" xfId="796"/>
    <cellStyle name="Notas 4 3" xfId="797"/>
    <cellStyle name="Notas 4 3 2" xfId="798"/>
    <cellStyle name="Notas 4 3 2 2" xfId="799"/>
    <cellStyle name="Notas 4 3 3" xfId="800"/>
    <cellStyle name="Notas 4 3 3 2" xfId="801"/>
    <cellStyle name="Notas 4 3 4" xfId="802"/>
    <cellStyle name="Notas 4 4" xfId="803"/>
    <cellStyle name="Notas 4 4 2" xfId="804"/>
    <cellStyle name="Notas 4 4 2 2" xfId="805"/>
    <cellStyle name="Notas 4 4 3" xfId="806"/>
    <cellStyle name="Notas 4 4 3 2" xfId="807"/>
    <cellStyle name="Notas 4 4 4" xfId="808"/>
    <cellStyle name="Notas 4 5" xfId="809"/>
    <cellStyle name="Notas 4 5 2" xfId="810"/>
    <cellStyle name="Notas 4 6" xfId="811"/>
    <cellStyle name="Notas 4 6 2" xfId="812"/>
    <cellStyle name="Notas 4 7" xfId="813"/>
    <cellStyle name="Notas 5" xfId="814"/>
    <cellStyle name="Notas 5 2" xfId="815"/>
    <cellStyle name="Notas 5 2 2" xfId="816"/>
    <cellStyle name="Notas 5 2 2 2" xfId="817"/>
    <cellStyle name="Notas 5 2 3" xfId="818"/>
    <cellStyle name="Notas 5 2 3 2" xfId="819"/>
    <cellStyle name="Notas 5 2 4" xfId="820"/>
    <cellStyle name="Notas 5 3" xfId="821"/>
    <cellStyle name="Notas 5 3 2" xfId="822"/>
    <cellStyle name="Notas 5 3 2 2" xfId="823"/>
    <cellStyle name="Notas 5 3 3" xfId="824"/>
    <cellStyle name="Notas 5 3 3 2" xfId="825"/>
    <cellStyle name="Notas 5 3 4" xfId="826"/>
    <cellStyle name="Notas 5 4" xfId="827"/>
    <cellStyle name="Notas 5 4 2" xfId="828"/>
    <cellStyle name="Notas 5 4 2 2" xfId="829"/>
    <cellStyle name="Notas 5 4 3" xfId="830"/>
    <cellStyle name="Notas 5 4 3 2" xfId="831"/>
    <cellStyle name="Notas 5 4 4" xfId="832"/>
    <cellStyle name="Notas 5 5" xfId="833"/>
    <cellStyle name="Notas 5 5 2" xfId="834"/>
    <cellStyle name="Notas 5 6" xfId="835"/>
    <cellStyle name="Notas 5 6 2" xfId="836"/>
    <cellStyle name="Notas 5 7" xfId="837"/>
    <cellStyle name="Notas 6" xfId="838"/>
    <cellStyle name="Notas 6 2" xfId="839"/>
    <cellStyle name="Notas 6 2 2" xfId="840"/>
    <cellStyle name="Notas 6 2 2 2" xfId="841"/>
    <cellStyle name="Notas 6 2 3" xfId="842"/>
    <cellStyle name="Notas 6 2 3 2" xfId="843"/>
    <cellStyle name="Notas 6 2 4" xfId="844"/>
    <cellStyle name="Notas 6 3" xfId="845"/>
    <cellStyle name="Notas 6 3 2" xfId="846"/>
    <cellStyle name="Notas 6 3 2 2" xfId="847"/>
    <cellStyle name="Notas 6 3 3" xfId="848"/>
    <cellStyle name="Notas 6 3 3 2" xfId="849"/>
    <cellStyle name="Notas 6 3 4" xfId="850"/>
    <cellStyle name="Notas 6 4" xfId="851"/>
    <cellStyle name="Notas 6 4 2" xfId="852"/>
    <cellStyle name="Notas 6 4 2 2" xfId="853"/>
    <cellStyle name="Notas 6 4 3" xfId="854"/>
    <cellStyle name="Notas 6 4 3 2" xfId="855"/>
    <cellStyle name="Notas 6 4 4" xfId="856"/>
    <cellStyle name="Notas 6 5" xfId="857"/>
    <cellStyle name="Notas 6 5 2" xfId="858"/>
    <cellStyle name="Notas 6 6" xfId="859"/>
    <cellStyle name="Notas 6 6 2" xfId="860"/>
    <cellStyle name="Notas 6 7" xfId="861"/>
    <cellStyle name="Notas 7" xfId="862"/>
    <cellStyle name="Notas 7 2" xfId="863"/>
    <cellStyle name="Notas 7 2 2" xfId="864"/>
    <cellStyle name="Notas 7 2 2 2" xfId="865"/>
    <cellStyle name="Notas 7 2 3" xfId="866"/>
    <cellStyle name="Notas 7 2 3 2" xfId="867"/>
    <cellStyle name="Notas 7 2 4" xfId="868"/>
    <cellStyle name="Notas 7 3" xfId="869"/>
    <cellStyle name="Notas 7 3 2" xfId="870"/>
    <cellStyle name="Notas 7 3 2 2" xfId="871"/>
    <cellStyle name="Notas 7 3 3" xfId="872"/>
    <cellStyle name="Notas 7 3 3 2" xfId="873"/>
    <cellStyle name="Notas 7 3 4" xfId="874"/>
    <cellStyle name="Notas 7 4" xfId="875"/>
    <cellStyle name="Notas 7 4 2" xfId="876"/>
    <cellStyle name="Notas 7 4 2 2" xfId="877"/>
    <cellStyle name="Notas 7 4 3" xfId="878"/>
    <cellStyle name="Notas 7 4 3 2" xfId="879"/>
    <cellStyle name="Notas 7 4 4" xfId="880"/>
    <cellStyle name="Notas 7 5" xfId="881"/>
    <cellStyle name="Notas 7 5 2" xfId="882"/>
    <cellStyle name="Notas 7 6" xfId="883"/>
    <cellStyle name="Notas 7 6 2" xfId="884"/>
    <cellStyle name="Notas 7 7" xfId="885"/>
    <cellStyle name="Notas 8" xfId="886"/>
    <cellStyle name="Notas 8 2" xfId="887"/>
    <cellStyle name="Notas 8 2 2" xfId="888"/>
    <cellStyle name="Notas 8 2 2 2" xfId="889"/>
    <cellStyle name="Notas 8 2 3" xfId="890"/>
    <cellStyle name="Notas 8 2 3 2" xfId="891"/>
    <cellStyle name="Notas 8 2 4" xfId="892"/>
    <cellStyle name="Notas 8 3" xfId="893"/>
    <cellStyle name="Notas 8 3 2" xfId="894"/>
    <cellStyle name="Notas 8 3 2 2" xfId="895"/>
    <cellStyle name="Notas 8 3 3" xfId="896"/>
    <cellStyle name="Notas 8 3 3 2" xfId="897"/>
    <cellStyle name="Notas 8 3 4" xfId="898"/>
    <cellStyle name="Notas 8 4" xfId="899"/>
    <cellStyle name="Notas 8 4 2" xfId="900"/>
    <cellStyle name="Notas 8 5" xfId="901"/>
    <cellStyle name="Notas 8 5 2" xfId="902"/>
    <cellStyle name="Notas 8 6" xfId="903"/>
    <cellStyle name="Notas 9" xfId="904"/>
    <cellStyle name="Porcentaje" xfId="906" builtinId="5"/>
  </cellStyles>
  <dxfs count="0"/>
  <tableStyles count="0" defaultTableStyle="TableStyleMedium9" defaultPivotStyle="PivotStyleLight16"/>
  <colors>
    <mruColors>
      <color rgb="FFFF33CC"/>
      <color rgb="FFB3A2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00" b="1" i="0" strike="noStrike">
                <a:solidFill>
                  <a:srgbClr val="000000"/>
                </a:solidFill>
                <a:latin typeface="Arial"/>
                <a:cs typeface="Arial"/>
              </a:rPr>
              <a:t>FORMAS DE ADJUDICACIÓN</a:t>
            </a:r>
          </a:p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% POR Nº DE CONTRATOS</a:t>
            </a:r>
          </a:p>
        </c:rich>
      </c:tx>
      <c:layout>
        <c:manualLayout>
          <c:xMode val="edge"/>
          <c:yMode val="edge"/>
          <c:x val="0.30578783569081386"/>
          <c:y val="2.272732577109489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890091840452188"/>
          <c:y val="0.27769454808165489"/>
          <c:w val="0.42073242200581357"/>
          <c:h val="0.25949531102215184"/>
        </c:manualLayout>
      </c:layout>
      <c:pie3DChart>
        <c:varyColors val="1"/>
        <c:ser>
          <c:idx val="0"/>
          <c:order val="0"/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79-4FDF-98AA-1C30638289FF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9D79-4FDF-98AA-1C30638289FF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9D79-4FDF-98AA-1C30638289FF}"/>
              </c:ext>
            </c:extLst>
          </c:dPt>
          <c:dPt>
            <c:idx val="3"/>
            <c:bubble3D val="0"/>
            <c:spPr>
              <a:solidFill>
                <a:srgbClr val="B3A2C7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9D79-4FDF-98AA-1C30638289FF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9D79-4FDF-98AA-1C30638289FF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112C-4DBE-A3F2-2C530C24B302}"/>
              </c:ext>
            </c:extLst>
          </c:dPt>
          <c:dLbls>
            <c:dLbl>
              <c:idx val="0"/>
              <c:layout>
                <c:manualLayout>
                  <c:x val="-5.4342494266131067E-2"/>
                  <c:y val="-3.868165241526953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D79-4FDF-98AA-1C30638289FF}"/>
                </c:ext>
              </c:extLst>
            </c:dLbl>
            <c:dLbl>
              <c:idx val="1"/>
              <c:layout>
                <c:manualLayout>
                  <c:x val="7.022259343223429E-2"/>
                  <c:y val="-0.1033160325106108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D79-4FDF-98AA-1C30638289FF}"/>
                </c:ext>
              </c:extLst>
            </c:dLbl>
            <c:dLbl>
              <c:idx val="2"/>
              <c:layout>
                <c:manualLayout>
                  <c:x val="1.1942356388126459E-2"/>
                  <c:y val="8.096685461085584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D79-4FDF-98AA-1C30638289FF}"/>
                </c:ext>
              </c:extLst>
            </c:dLbl>
            <c:dLbl>
              <c:idx val="3"/>
              <c:layout>
                <c:manualLayout>
                  <c:x val="-0.13664028424080929"/>
                  <c:y val="6.25308987715170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D79-4FDF-98AA-1C30638289FF}"/>
                </c:ext>
              </c:extLst>
            </c:dLbl>
            <c:dLbl>
              <c:idx val="4"/>
              <c:layout>
                <c:manualLayout>
                  <c:x val="-8.515416666666667E-2"/>
                  <c:y val="4.47813131313130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D79-4FDF-98AA-1C30638289FF}"/>
                </c:ext>
              </c:extLst>
            </c:dLbl>
            <c:dLbl>
              <c:idx val="5"/>
              <c:layout>
                <c:manualLayout>
                  <c:x val="-0.24668652777777778"/>
                  <c:y val="-7.106481481481481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12C-4DBE-A3F2-2C530C24B30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('Contratación en 2023'!$C$61,'Contratación en 2023'!$E$61,'Contratación en 2023'!$G$61,'Contratación en 2023'!$I$61)</c:f>
              <c:strCache>
                <c:ptCount val="4"/>
                <c:pt idx="0">
                  <c:v>Varios criterios</c:v>
                </c:pt>
                <c:pt idx="1">
                  <c:v>Criterio precio</c:v>
                </c:pt>
                <c:pt idx="2">
                  <c:v>Negociado sin publicidad</c:v>
                </c:pt>
                <c:pt idx="3">
                  <c:v>Tram. de emergencia</c:v>
                </c:pt>
              </c:strCache>
            </c:strRef>
          </c:cat>
          <c:val>
            <c:numRef>
              <c:f>('Contratación en 2023'!$C$67,'Contratación en 2023'!$E$67,'Contratación en 2023'!$G$67,'Contratación en 2023'!$I$67)</c:f>
              <c:numCache>
                <c:formatCode>#,##0</c:formatCode>
                <c:ptCount val="4"/>
                <c:pt idx="0">
                  <c:v>2849</c:v>
                </c:pt>
                <c:pt idx="1">
                  <c:v>608</c:v>
                </c:pt>
                <c:pt idx="2">
                  <c:v>515</c:v>
                </c:pt>
                <c:pt idx="3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D79-4FDF-98AA-1C30638289F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7711888000636354E-2"/>
          <c:y val="0.75786266382883383"/>
          <c:w val="0.85863315170557741"/>
          <c:h val="0.178249754178957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21" r="0.7500000000000121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00" b="1" i="0" strike="noStrike">
                <a:solidFill>
                  <a:srgbClr val="000000"/>
                </a:solidFill>
                <a:latin typeface="Arial"/>
                <a:cs typeface="Arial"/>
              </a:rPr>
              <a:t>2023</a:t>
            </a:r>
          </a:p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00" b="1" i="0" strike="noStrike">
                <a:solidFill>
                  <a:srgbClr val="000000"/>
                </a:solidFill>
                <a:latin typeface="Arial"/>
                <a:cs typeface="Arial"/>
              </a:rPr>
              <a:t>TIPOS DE CONTRATOS</a:t>
            </a:r>
          </a:p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% POR</a:t>
            </a:r>
            <a:r>
              <a:rPr lang="es-ES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Nº DE </a:t>
            </a: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CONTRATOS</a:t>
            </a:r>
          </a:p>
        </c:rich>
      </c:tx>
      <c:layout>
        <c:manualLayout>
          <c:xMode val="edge"/>
          <c:yMode val="edge"/>
          <c:x val="0.31944833333333333"/>
          <c:y val="2.272731481481481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69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33737323723138"/>
          <c:y val="0.28897159312880483"/>
          <c:w val="0.41980343080398025"/>
          <c:h val="0.25314888461748575"/>
        </c:manualLayout>
      </c:layout>
      <c:pie3DChart>
        <c:varyColors val="1"/>
        <c:ser>
          <c:idx val="0"/>
          <c:order val="0"/>
          <c:tx>
            <c:strRef>
              <c:f>'Contratos menores 2021-2023'!$B$8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0AC-4FB0-9407-DDC503DFDA47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0AC-4FB0-9407-DDC503DFDA4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0AC-4FB0-9407-DDC503DFDA47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0AC-4FB0-9407-DDC503DFDA47}"/>
              </c:ext>
            </c:extLst>
          </c:dPt>
          <c:dPt>
            <c:idx val="4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0AC-4FB0-9407-DDC503DFDA47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0AC-4FB0-9407-DDC503DFDA47}"/>
              </c:ext>
            </c:extLst>
          </c:dPt>
          <c:dLbls>
            <c:dLbl>
              <c:idx val="0"/>
              <c:layout>
                <c:manualLayout>
                  <c:x val="-9.1335555555555559E-2"/>
                  <c:y val="2.322727272727272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0AC-4FB0-9407-DDC503DFDA47}"/>
                </c:ext>
              </c:extLst>
            </c:dLbl>
            <c:dLbl>
              <c:idx val="1"/>
              <c:layout>
                <c:manualLayout>
                  <c:x val="0.11087916666666667"/>
                  <c:y val="3.40186868686868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0AC-4FB0-9407-DDC503DFDA47}"/>
                </c:ext>
              </c:extLst>
            </c:dLbl>
            <c:dLbl>
              <c:idx val="2"/>
              <c:layout>
                <c:manualLayout>
                  <c:x val="2.5125E-3"/>
                  <c:y val="6.66080808080808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0AC-4FB0-9407-DDC503DFDA47}"/>
                </c:ext>
              </c:extLst>
            </c:dLbl>
            <c:dLbl>
              <c:idx val="3"/>
              <c:layout>
                <c:manualLayout>
                  <c:x val="-0.21636861111111116"/>
                  <c:y val="7.93045454545454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0AC-4FB0-9407-DDC503DFDA47}"/>
                </c:ext>
              </c:extLst>
            </c:dLbl>
            <c:dLbl>
              <c:idx val="4"/>
              <c:layout>
                <c:manualLayout>
                  <c:x val="-3.5833705217287695E-2"/>
                  <c:y val="5.57396061450133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0AC-4FB0-9407-DDC503DFDA4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menores 2021-2023'!$B$9:$B$11</c:f>
              <c:strCache>
                <c:ptCount val="3"/>
                <c:pt idx="0">
                  <c:v>Suministros</c:v>
                </c:pt>
                <c:pt idx="1">
                  <c:v>Servicios</c:v>
                </c:pt>
                <c:pt idx="2">
                  <c:v>Obras</c:v>
                </c:pt>
              </c:strCache>
            </c:strRef>
          </c:cat>
          <c:val>
            <c:numRef>
              <c:f>'Contratos menores 2021-2023'!$K$9:$K$11</c:f>
              <c:numCache>
                <c:formatCode>#,##0</c:formatCode>
                <c:ptCount val="3"/>
                <c:pt idx="0">
                  <c:v>281009</c:v>
                </c:pt>
                <c:pt idx="1">
                  <c:v>19850</c:v>
                </c:pt>
                <c:pt idx="2">
                  <c:v>1356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0AC-4FB0-9407-DDC503DFDA4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0397877984084904E-2"/>
          <c:y val="0.7405913978494626"/>
          <c:w val="0.8859416445623346"/>
          <c:h val="0.209105918211836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21" r="0.7500000000000121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1"/>
              <a:t>CONTRATOS</a:t>
            </a:r>
            <a:r>
              <a:rPr lang="en-US" sz="1000" b="1" baseline="0"/>
              <a:t> PÚBLICOS EN GENERAL </a:t>
            </a:r>
          </a:p>
          <a:p>
            <a:pPr>
              <a:defRPr/>
            </a:pPr>
            <a:r>
              <a:rPr lang="en-US" sz="800" b="1" baseline="0"/>
              <a:t>POR PRECIOS DE LOS CONTRATOS</a:t>
            </a:r>
            <a:endParaRPr lang="en-US" sz="800" b="1"/>
          </a:p>
        </c:rich>
      </c:tx>
      <c:layout>
        <c:manualLayout>
          <c:xMode val="edge"/>
          <c:yMode val="edge"/>
          <c:x val="0.29723164416933534"/>
          <c:y val="8.3425058033084996E-3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55940496531554"/>
          <c:y val="0.23966104051082188"/>
          <c:w val="0.83736872563468223"/>
          <c:h val="0.63763385939921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'Tipos de contrato 2020-2022'!$C$7:$I$7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1.5712208360987225E-2"/>
                  <c:y val="5.12613636363635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93099426210492"/>
                      <c:h val="0.1288498247159664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865A-4899-8FAF-E72BE92B38D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'Tipos de contrato 2020-2022'!$G$13</c:f>
              <c:numCache>
                <c:formatCode>#,##0.00_ ;\-#,##0.00\ </c:formatCode>
                <c:ptCount val="1"/>
                <c:pt idx="0">
                  <c:v>2666787273.5799999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5A-4899-8FAF-E72BE92B38D9}"/>
            </c:ext>
          </c:extLst>
        </c:ser>
        <c:ser>
          <c:idx val="1"/>
          <c:order val="1"/>
          <c:tx>
            <c:strRef>
              <c:f>'Tipos de contrato 2020-2022'!$J$7:$P$7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1.6702357166641413E-2"/>
                  <c:y val="3.7970748306990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419860675945892"/>
                      <c:h val="0.123022376300031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865A-4899-8FAF-E72BE92B38D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'Tipos de contrato 2020-2022'!$N$13</c:f>
              <c:numCache>
                <c:formatCode>#,##0.00_ ;\-#,##0.00\ </c:formatCode>
                <c:ptCount val="1"/>
                <c:pt idx="0">
                  <c:v>3487601599.8899999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5A-4899-8FAF-E72BE92B38D9}"/>
            </c:ext>
          </c:extLst>
        </c:ser>
        <c:ser>
          <c:idx val="2"/>
          <c:order val="2"/>
          <c:tx>
            <c:strRef>
              <c:f>'Tipos de contrato 2020-2022'!$Q$7:$W$7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8257087225229124E-2"/>
                  <c:y val="3.2182575757575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91601185737932"/>
                      <c:h val="0.12742065971332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865A-4899-8FAF-E72BE92B38D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'Tipos de contrato 2020-2022'!$U$13</c:f>
              <c:numCache>
                <c:formatCode>#,##0.00_ ;\-#,##0.00\ </c:formatCode>
                <c:ptCount val="1"/>
                <c:pt idx="0">
                  <c:v>3493184867.9700003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5A-4899-8FAF-E72BE92B38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4527128"/>
        <c:axId val="194529872"/>
      </c:barChart>
      <c:catAx>
        <c:axId val="1945271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94529872"/>
        <c:crosses val="autoZero"/>
        <c:auto val="1"/>
        <c:lblAlgn val="ctr"/>
        <c:lblOffset val="100"/>
        <c:noMultiLvlLbl val="0"/>
      </c:catAx>
      <c:valAx>
        <c:axId val="194529872"/>
        <c:scaling>
          <c:orientation val="minMax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94527128"/>
        <c:crosses val="autoZero"/>
        <c:crossBetween val="between"/>
        <c:majorUnit val="5000000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0.28135343314747763"/>
          <c:y val="0.88804774572039158"/>
          <c:w val="0.6614526178999045"/>
          <c:h val="9.0331525939736507E-2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1"/>
              <a:t>CONTRATOS</a:t>
            </a:r>
            <a:r>
              <a:rPr lang="en-US" sz="1000" b="1" baseline="0"/>
              <a:t> PÚBLICOS EN GENERAL </a:t>
            </a:r>
          </a:p>
          <a:p>
            <a:pPr>
              <a:defRPr/>
            </a:pPr>
            <a:r>
              <a:rPr lang="en-US" sz="800" b="1" baseline="0"/>
              <a:t>POR NÚMERO DE CONTRATOS</a:t>
            </a:r>
            <a:endParaRPr lang="en-US" sz="800" b="1"/>
          </a:p>
        </c:rich>
      </c:tx>
      <c:layout>
        <c:manualLayout>
          <c:xMode val="edge"/>
          <c:yMode val="edge"/>
          <c:x val="0.2431927363888213"/>
          <c:y val="1.9040909090909094E-2"/>
        </c:manualLayout>
      </c:layout>
      <c:overlay val="0"/>
      <c:spPr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55940496531554"/>
          <c:y val="0.19502804831719506"/>
          <c:w val="0.83736872563468223"/>
          <c:h val="0.67653330277812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'Tipos de contrato 2020-2022'!$C$7:$I$7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1.9348960481180499E-3"/>
                  <c:y val="3.7557575757575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28F-4ECB-A0E4-EA6D7A588C0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'Tipos de contrato 2020-2022'!$C$13</c:f>
              <c:numCache>
                <c:formatCode>#,##0</c:formatCode>
                <c:ptCount val="1"/>
                <c:pt idx="0">
                  <c:v>8403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8F-4ECB-A0E4-EA6D7A588C0C}"/>
            </c:ext>
          </c:extLst>
        </c:ser>
        <c:ser>
          <c:idx val="1"/>
          <c:order val="1"/>
          <c:tx>
            <c:strRef>
              <c:f>'Tipos de contrato 2020-2022'!$J$7:$P$7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3.8222831412005674E-3"/>
                  <c:y val="1.37368686868686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28F-4ECB-A0E4-EA6D7A588C0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'Tipos de contrato 2020-2022'!$J$13</c:f>
              <c:numCache>
                <c:formatCode>#,##0</c:formatCode>
                <c:ptCount val="1"/>
                <c:pt idx="0">
                  <c:v>5716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8F-4ECB-A0E4-EA6D7A588C0C}"/>
            </c:ext>
          </c:extLst>
        </c:ser>
        <c:ser>
          <c:idx val="2"/>
          <c:order val="2"/>
          <c:tx>
            <c:strRef>
              <c:f>'Tipos de contrato 2020-2022'!$Q$7:$W$7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3.6756299195287328E-3"/>
                  <c:y val="1.67587765577715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28F-4ECB-A0E4-EA6D7A588C0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'Tipos de contrato 2020-2022'!$Q$13</c:f>
              <c:numCache>
                <c:formatCode>#,##0</c:formatCode>
                <c:ptCount val="1"/>
                <c:pt idx="0">
                  <c:v>4834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28F-4ECB-A0E4-EA6D7A588C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4532616"/>
        <c:axId val="194525560"/>
      </c:barChart>
      <c:catAx>
        <c:axId val="1945326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94525560"/>
        <c:crosses val="autoZero"/>
        <c:auto val="1"/>
        <c:lblAlgn val="ctr"/>
        <c:lblOffset val="100"/>
        <c:noMultiLvlLbl val="0"/>
      </c:catAx>
      <c:valAx>
        <c:axId val="194525560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94532616"/>
        <c:crosses val="autoZero"/>
        <c:crossBetween val="between"/>
        <c:majorUnit val="1000"/>
      </c:valAx>
    </c:plotArea>
    <c:legend>
      <c:legendPos val="t"/>
      <c:layout>
        <c:manualLayout>
          <c:xMode val="edge"/>
          <c:yMode val="edge"/>
          <c:x val="0.16073978698608665"/>
          <c:y val="0.88804785824936683"/>
          <c:w val="0.74404482083301282"/>
          <c:h val="9.0331525939736507E-2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00" b="1" i="0" strike="noStrike">
                <a:solidFill>
                  <a:srgbClr val="000000"/>
                </a:solidFill>
                <a:latin typeface="Arial"/>
                <a:cs typeface="Arial"/>
              </a:rPr>
              <a:t>COMPARATIVO DE TIPOS DE CONTRATOS</a:t>
            </a:r>
          </a:p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600" b="1" i="0" strike="noStrike">
                <a:solidFill>
                  <a:srgbClr val="000000"/>
                </a:solidFill>
                <a:latin typeface="Arial"/>
                <a:cs typeface="Arial"/>
              </a:rPr>
              <a:t>POR</a:t>
            </a:r>
            <a:r>
              <a:rPr lang="es-ES" sz="6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PRECIO DE LOS CONTRATOS</a:t>
            </a:r>
            <a:endParaRPr lang="es-ES" sz="6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2017857961930307"/>
          <c:y val="3.25674966566269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7"/>
      <c:rotY val="20"/>
      <c:depthPercent val="10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3175">
          <a:solidFill>
            <a:srgbClr val="000000"/>
          </a:solidFill>
          <a:prstDash val="solid"/>
        </a:ln>
      </c:spPr>
    </c:sideWall>
    <c:backWall>
      <c:thickness val="0"/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7767632444002754"/>
          <c:y val="0.1488343019382517"/>
          <c:w val="0.82060390763765545"/>
          <c:h val="0.610779336024261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'Tipos de contrato 2020-2022'!$B$9</c:f>
              <c:strCache>
                <c:ptCount val="1"/>
                <c:pt idx="0">
                  <c:v>Suministros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('Tipos de contrato 2020-2022'!$C$7,'Tipos de contrato 2020-2022'!$J$7,'Tipos de contrato 2020-2022'!$Q$7)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('Tipos de contrato 2020-2022'!$G$9,'Tipos de contrato 2020-2022'!$N$9,'Tipos de contrato 2020-2022'!$U$9)</c:f>
              <c:numCache>
                <c:formatCode>#,##0.00</c:formatCode>
                <c:ptCount val="3"/>
                <c:pt idx="0">
                  <c:v>1504233549.22</c:v>
                </c:pt>
                <c:pt idx="1">
                  <c:v>952181860.55999994</c:v>
                </c:pt>
                <c:pt idx="2">
                  <c:v>884675810.48000002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9A-4EFC-94AE-7DC98246B18D}"/>
            </c:ext>
          </c:extLst>
        </c:ser>
        <c:ser>
          <c:idx val="1"/>
          <c:order val="1"/>
          <c:tx>
            <c:strRef>
              <c:f>'Tipos de contrato 2020-2022'!$B$10</c:f>
              <c:strCache>
                <c:ptCount val="1"/>
                <c:pt idx="0">
                  <c:v>Servicios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('Tipos de contrato 2020-2022'!$C$7,'Tipos de contrato 2020-2022'!$J$7,'Tipos de contrato 2020-2022'!$Q$7)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('Tipos de contrato 2020-2022'!$G$10,'Tipos de contrato 2020-2022'!$N$10,'Tipos de contrato 2020-2022'!$U$10)</c:f>
              <c:numCache>
                <c:formatCode>#,##0.00</c:formatCode>
                <c:ptCount val="3"/>
                <c:pt idx="0">
                  <c:v>727027993.89999998</c:v>
                </c:pt>
                <c:pt idx="1">
                  <c:v>1253873239.8299999</c:v>
                </c:pt>
                <c:pt idx="2">
                  <c:v>1459209754.5699999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9A-4EFC-94AE-7DC98246B18D}"/>
            </c:ext>
          </c:extLst>
        </c:ser>
        <c:ser>
          <c:idx val="2"/>
          <c:order val="2"/>
          <c:tx>
            <c:strRef>
              <c:f>'Tipos de contrato 2020-2022'!$B$11</c:f>
              <c:strCache>
                <c:ptCount val="1"/>
                <c:pt idx="0">
                  <c:v>Obras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('Tipos de contrato 2020-2022'!$C$7,'Tipos de contrato 2020-2022'!$J$7,'Tipos de contrato 2020-2022'!$Q$7)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('Tipos de contrato 2020-2022'!$G$11,'Tipos de contrato 2020-2022'!$N$11,'Tipos de contrato 2020-2022'!$U$11)</c:f>
              <c:numCache>
                <c:formatCode>#,##0.00</c:formatCode>
                <c:ptCount val="3"/>
                <c:pt idx="0">
                  <c:v>435525730.45999998</c:v>
                </c:pt>
                <c:pt idx="1">
                  <c:v>1281546499.5</c:v>
                </c:pt>
                <c:pt idx="2">
                  <c:v>1149132322.9200001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9A-4EFC-94AE-7DC98246B18D}"/>
            </c:ext>
          </c:extLst>
        </c:ser>
        <c:ser>
          <c:idx val="3"/>
          <c:order val="3"/>
          <c:tx>
            <c:strRef>
              <c:f>'Tipos de contrato 2020-2022'!$B$12</c:f>
              <c:strCache>
                <c:ptCount val="1"/>
                <c:pt idx="0">
                  <c:v>Concesión de servicios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('Tipos de contrato 2020-2022'!$C$7,'Tipos de contrato 2020-2022'!$J$7,'Tipos de contrato 2020-2022'!$Q$7)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('Tipos de contrato 2020-2022'!$G$12,'Tipos de contrato 2020-2022'!$N$12,'Tipos de contrato 2020-2022'!$U$12)</c:f>
              <c:numCache>
                <c:formatCode>#,##0.00</c:formatCode>
                <c:ptCount val="3"/>
                <c:pt idx="1">
                  <c:v>0</c:v>
                </c:pt>
                <c:pt idx="2">
                  <c:v>166980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9A-4EFC-94AE-7DC98246B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4530656"/>
        <c:axId val="194531832"/>
        <c:axId val="0"/>
      </c:bar3DChart>
      <c:catAx>
        <c:axId val="19453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453183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94531832"/>
        <c:scaling>
          <c:orientation val="minMax"/>
          <c:max val="1600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45306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1012171872708609E-2"/>
          <c:y val="0.83298788019144665"/>
          <c:w val="0.9223023903798212"/>
          <c:h val="0.162022222222222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ES"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21" r="0.7500000000000121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00" b="1" i="0" strike="noStrike">
                <a:solidFill>
                  <a:srgbClr val="000000"/>
                </a:solidFill>
                <a:latin typeface="Arial"/>
                <a:cs typeface="Arial"/>
              </a:rPr>
              <a:t>COMPARATIVO DE TIPOS DE CONTRATOS</a:t>
            </a:r>
          </a:p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600" b="1" i="0" strike="noStrike">
                <a:solidFill>
                  <a:srgbClr val="000000"/>
                </a:solidFill>
                <a:latin typeface="Arial"/>
                <a:cs typeface="Arial"/>
              </a:rPr>
              <a:t>POR NÚMERO DE CONTRATOS</a:t>
            </a:r>
          </a:p>
        </c:rich>
      </c:tx>
      <c:layout>
        <c:manualLayout>
          <c:xMode val="edge"/>
          <c:yMode val="edge"/>
          <c:x val="0.32817364583012532"/>
          <c:y val="3.536977491961415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1"/>
      <c:rotY val="20"/>
      <c:depthPercent val="10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3175">
          <a:solidFill>
            <a:srgbClr val="000000"/>
          </a:solidFill>
          <a:prstDash val="solid"/>
        </a:ln>
      </c:spPr>
    </c:sideWall>
    <c:backWall>
      <c:thickness val="0"/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8670143415906047E-2"/>
          <c:y val="0.12605840773809521"/>
          <c:w val="0.9256844850065189"/>
          <c:h val="0.661394779265872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'Tipos de contrato 2020-2022'!$B$9</c:f>
              <c:strCache>
                <c:ptCount val="1"/>
                <c:pt idx="0">
                  <c:v>Suministros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('Tipos de contrato 2020-2022'!$C$7,'Tipos de contrato 2020-2022'!$J$7,'Tipos de contrato 2020-2022'!$Q$7)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('Tipos de contrato 2020-2022'!$C$9,'Tipos de contrato 2020-2022'!$J$9,'Tipos de contrato 2020-2022'!$Q$9)</c:f>
              <c:numCache>
                <c:formatCode>#,##0</c:formatCode>
                <c:ptCount val="3"/>
                <c:pt idx="0">
                  <c:v>6243</c:v>
                </c:pt>
                <c:pt idx="1">
                  <c:v>3636</c:v>
                </c:pt>
                <c:pt idx="2">
                  <c:v>2767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EE-49EE-9EDA-695CC42451FA}"/>
            </c:ext>
          </c:extLst>
        </c:ser>
        <c:ser>
          <c:idx val="1"/>
          <c:order val="1"/>
          <c:tx>
            <c:strRef>
              <c:f>'Tipos de contrato 2020-2022'!$B$10</c:f>
              <c:strCache>
                <c:ptCount val="1"/>
                <c:pt idx="0">
                  <c:v>Servicios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('Tipos de contrato 2020-2022'!$C$7,'Tipos de contrato 2020-2022'!$J$7,'Tipos de contrato 2020-2022'!$Q$7)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('Tipos de contrato 2020-2022'!$C$10,'Tipos de contrato 2020-2022'!$J$10,'Tipos de contrato 2020-2022'!$Q$10)</c:f>
              <c:numCache>
                <c:formatCode>#,##0</c:formatCode>
                <c:ptCount val="3"/>
                <c:pt idx="0">
                  <c:v>1797</c:v>
                </c:pt>
                <c:pt idx="1">
                  <c:v>1818</c:v>
                </c:pt>
                <c:pt idx="2">
                  <c:v>1816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EE-49EE-9EDA-695CC42451FA}"/>
            </c:ext>
          </c:extLst>
        </c:ser>
        <c:ser>
          <c:idx val="3"/>
          <c:order val="2"/>
          <c:tx>
            <c:strRef>
              <c:f>'Tipos de contrato 2020-2022'!$B$11</c:f>
              <c:strCache>
                <c:ptCount val="1"/>
                <c:pt idx="0">
                  <c:v>Obras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('Tipos de contrato 2020-2022'!$C$7,'Tipos de contrato 2020-2022'!$J$7,'Tipos de contrato 2020-2022'!$Q$7)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('Tipos de contrato 2020-2022'!$C$11,'Tipos de contrato 2020-2022'!$J$11,'Tipos de contrato 2020-2022'!$Q$11)</c:f>
              <c:numCache>
                <c:formatCode>#,##0</c:formatCode>
                <c:ptCount val="3"/>
                <c:pt idx="0">
                  <c:v>363</c:v>
                </c:pt>
                <c:pt idx="1">
                  <c:v>259</c:v>
                </c:pt>
                <c:pt idx="2">
                  <c:v>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EE-49EE-9EDA-695CC42451FA}"/>
            </c:ext>
          </c:extLst>
        </c:ser>
        <c:ser>
          <c:idx val="2"/>
          <c:order val="3"/>
          <c:tx>
            <c:strRef>
              <c:f>'Tipos de contrato 2020-2022'!$B$12</c:f>
              <c:strCache>
                <c:ptCount val="1"/>
                <c:pt idx="0">
                  <c:v>Concesión de servicios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('Tipos de contrato 2020-2022'!$C$7,'Tipos de contrato 2020-2022'!$J$7,'Tipos de contrato 2020-2022'!$Q$7)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('Tipos de contrato 2020-2022'!$C$12,'Tipos de contrato 2020-2022'!$J$12,'Tipos de contrato 2020-2022'!$Q$12)</c:f>
              <c:numCache>
                <c:formatCode>#,##0</c:formatCode>
                <c:ptCount val="3"/>
                <c:pt idx="1">
                  <c:v>3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EE-49EE-9EDA-695CC4245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4761648"/>
        <c:axId val="194757336"/>
        <c:axId val="0"/>
      </c:bar3DChart>
      <c:catAx>
        <c:axId val="19476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4757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4757336"/>
        <c:scaling>
          <c:orientation val="minMax"/>
          <c:max val="6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4761648"/>
        <c:crosses val="autoZero"/>
        <c:crossBetween val="between"/>
        <c:majorUnit val="1000"/>
      </c:valAx>
    </c:plotArea>
    <c:legend>
      <c:legendPos val="b"/>
      <c:legendEntry>
        <c:idx val="0"/>
        <c:txPr>
          <a:bodyPr/>
          <a:lstStyle/>
          <a:p>
            <a:pPr>
              <a:defRPr lang="es-ES"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lang="es-ES"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2"/>
        <c:txPr>
          <a:bodyPr/>
          <a:lstStyle/>
          <a:p>
            <a:pPr>
              <a:defRPr lang="es-ES"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3"/>
        <c:txPr>
          <a:bodyPr/>
          <a:lstStyle/>
          <a:p>
            <a:pPr>
              <a:defRPr lang="es-ES"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ayout>
        <c:manualLayout>
          <c:xMode val="edge"/>
          <c:yMode val="edge"/>
          <c:x val="4.8041190100719E-2"/>
          <c:y val="0.82915852505515286"/>
          <c:w val="0.92034817716136408"/>
          <c:h val="0.16193787878787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ES"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21" r="0.7500000000000121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2020
% POR Nº DE CONTRATOS</a:t>
            </a:r>
          </a:p>
        </c:rich>
      </c:tx>
      <c:layout>
        <c:manualLayout>
          <c:xMode val="edge"/>
          <c:yMode val="edge"/>
          <c:x val="0.31831093125679466"/>
          <c:y val="2.27271816451257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727749999999998"/>
          <c:y val="0.25703787878787876"/>
          <c:w val="0.4202367008914395"/>
          <c:h val="0.23343594101814821"/>
        </c:manualLayout>
      </c:layout>
      <c:pie3DChart>
        <c:varyColors val="1"/>
        <c:ser>
          <c:idx val="2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B3A2C7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DAE-494C-9043-A9F5854CE5EF}"/>
              </c:ext>
            </c:extLst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DAE-494C-9043-A9F5854CE5EF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DAE-494C-9043-A9F5854CE5EF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DAE-494C-9043-A9F5854CE5EF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DAE-494C-9043-A9F5854CE5EF}"/>
              </c:ext>
            </c:extLst>
          </c:dPt>
          <c:dPt>
            <c:idx val="5"/>
            <c:bubble3D val="0"/>
            <c:spPr>
              <a:solidFill>
                <a:schemeClr val="bg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DAE-494C-9043-A9F5854CE5EF}"/>
              </c:ext>
            </c:extLst>
          </c:dPt>
          <c:dPt>
            <c:idx val="6"/>
            <c:bubble3D val="0"/>
            <c:spPr>
              <a:solidFill>
                <a:srgbClr val="FF33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3DAE-494C-9043-A9F5854CE5EF}"/>
              </c:ext>
            </c:extLst>
          </c:dPt>
          <c:dPt>
            <c:idx val="7"/>
            <c:bubble3D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D84-42ED-B525-DDADA3FAE5F1}"/>
              </c:ext>
            </c:extLst>
          </c:dPt>
          <c:dLbls>
            <c:dLbl>
              <c:idx val="0"/>
              <c:layout>
                <c:manualLayout>
                  <c:x val="-0.12737758209555947"/>
                  <c:y val="-6.051666666666669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DAE-494C-9043-A9F5854CE5EF}"/>
                </c:ext>
              </c:extLst>
            </c:dLbl>
            <c:dLbl>
              <c:idx val="1"/>
              <c:layout>
                <c:manualLayout>
                  <c:x val="9.6902164894018261E-2"/>
                  <c:y val="-7.238282828282828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DAE-494C-9043-A9F5854CE5EF}"/>
                </c:ext>
              </c:extLst>
            </c:dLbl>
            <c:dLbl>
              <c:idx val="2"/>
              <c:layout>
                <c:manualLayout>
                  <c:x val="0.18179416666666667"/>
                  <c:y val="-2.159393939393939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DAE-494C-9043-A9F5854CE5EF}"/>
                </c:ext>
              </c:extLst>
            </c:dLbl>
            <c:dLbl>
              <c:idx val="3"/>
              <c:layout>
                <c:manualLayout>
                  <c:x val="0.25982416666666652"/>
                  <c:y val="6.649242424242424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DAE-494C-9043-A9F5854CE5EF}"/>
                </c:ext>
              </c:extLst>
            </c:dLbl>
            <c:dLbl>
              <c:idx val="4"/>
              <c:layout>
                <c:manualLayout>
                  <c:x val="0.22037795930045975"/>
                  <c:y val="0.1002858585858585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DAE-494C-9043-A9F5854CE5EF}"/>
                </c:ext>
              </c:extLst>
            </c:dLbl>
            <c:dLbl>
              <c:idx val="5"/>
              <c:layout>
                <c:manualLayout>
                  <c:x val="6.2208637090776162E-2"/>
                  <c:y val="0.1067333333333333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DAE-494C-9043-A9F5854CE5EF}"/>
                </c:ext>
              </c:extLst>
            </c:dLbl>
            <c:dLbl>
              <c:idx val="6"/>
              <c:layout>
                <c:manualLayout>
                  <c:x val="-7.9442773020259677E-2"/>
                  <c:y val="9.711868686868686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DAE-494C-9043-A9F5854CE5EF}"/>
                </c:ext>
              </c:extLst>
            </c:dLbl>
            <c:dLbl>
              <c:idx val="7"/>
              <c:layout>
                <c:manualLayout>
                  <c:x val="-0.18972158310873202"/>
                  <c:y val="5.80080808080808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D84-42ED-B525-DDADA3FAE5F1}"/>
                </c:ext>
              </c:extLst>
            </c:dLbl>
            <c:numFmt formatCode="0.00%" sourceLinked="0"/>
            <c:spPr>
              <a:solidFill>
                <a:srgbClr val="FFFFFF"/>
              </a:solidFill>
              <a:ln w="3175">
                <a:noFill/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'Procedimientos adjud. 2020-2022'!$B$9:$B$17</c15:sqref>
                  </c15:fullRef>
                </c:ext>
              </c:extLst>
              <c:f>'Procedimientos adjud. 2020-2022'!$B$9:$B$16</c:f>
              <c:strCache>
                <c:ptCount val="8"/>
                <c:pt idx="0">
                  <c:v>Tramitación de emergencia</c:v>
                </c:pt>
                <c:pt idx="1">
                  <c:v>Abierto</c:v>
                </c:pt>
                <c:pt idx="2">
                  <c:v>Negociado sin publicidad</c:v>
                </c:pt>
                <c:pt idx="3">
                  <c:v>Abierto simplificado</c:v>
                </c:pt>
                <c:pt idx="4">
                  <c:v>Otros sin publicidad</c:v>
                </c:pt>
                <c:pt idx="5">
                  <c:v>Restringido</c:v>
                </c:pt>
                <c:pt idx="6">
                  <c:v>Basado en acuerdo marco del Estado</c:v>
                </c:pt>
                <c:pt idx="7">
                  <c:v>Otros con publicidad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'Procedimientos adjud. 2020-2022'!$C$9:$C$17</c15:sqref>
                  </c15:fullRef>
                </c:ext>
              </c:extLst>
              <c:f>'Procedimientos adjud. 2020-2022'!$C$9:$C$16</c:f>
              <c:numCache>
                <c:formatCode>#,##0</c:formatCode>
                <c:ptCount val="8"/>
                <c:pt idx="0">
                  <c:v>4542</c:v>
                </c:pt>
                <c:pt idx="1">
                  <c:v>2343</c:v>
                </c:pt>
                <c:pt idx="2">
                  <c:v>760</c:v>
                </c:pt>
                <c:pt idx="3">
                  <c:v>727</c:v>
                </c:pt>
                <c:pt idx="4">
                  <c:v>19</c:v>
                </c:pt>
                <c:pt idx="5">
                  <c:v>8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'Procedimientos adjud. 2020-2022'!$C$17</c15:sqref>
                  <c15:spPr xmlns:c15="http://schemas.microsoft.com/office/drawing/2012/chart">
                    <a:solidFill>
                      <a:srgbClr val="002060"/>
                    </a:solidFill>
                    <a:ln w="12700">
                      <a:solidFill>
                        <a:srgbClr val="000000"/>
                      </a:solidFill>
                      <a:prstDash val="solid"/>
                    </a:ln>
                  </c15:spPr>
                  <c15:bubble3D val="0"/>
                  <c15:dLbl>
                    <c:idx val="7"/>
                    <c:layout>
                      <c:manualLayout>
                        <c:x val="-0.18651638888888888"/>
                        <c:y val="-2.6979292929292988E-2"/>
                      </c:manualLayout>
                    </c:layout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6="http://schemas.microsoft.com/office/drawing/2014/chart">
                      <c:ext uri="{CE6537A1-D6FC-4f65-9D91-7224C49458BB}"/>
                      <c:ext xmlns:c16="http://schemas.microsoft.com/office/drawing/2014/chart" uri="{C3380CC4-5D6E-409C-BE32-E72D297353CC}">
                        <c16:uniqueId val="{00000011-7C8C-4324-A24B-8F827D79685E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3DAE-494C-9043-A9F5854CE5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1050000000000001E-2"/>
          <c:y val="0.71996666666666664"/>
          <c:w val="0.97736527777777782"/>
          <c:h val="0.260790909090909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21" r="0.7500000000000121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2022
% POR Nº DE CONTRATOS</a:t>
            </a:r>
          </a:p>
        </c:rich>
      </c:tx>
      <c:layout>
        <c:manualLayout>
          <c:xMode val="edge"/>
          <c:yMode val="edge"/>
          <c:x val="0.32653069309733301"/>
          <c:y val="2.272702398686651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727762803234532"/>
          <c:y val="0.29193807880215888"/>
          <c:w val="0.42372023724248614"/>
          <c:h val="0.23702057643859115"/>
        </c:manualLayout>
      </c:layout>
      <c:pie3DChart>
        <c:varyColors val="1"/>
        <c:ser>
          <c:idx val="2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B3A2C7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693-43CF-87D8-CEB0F55E09F1}"/>
              </c:ext>
            </c:extLst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693-43CF-87D8-CEB0F55E09F1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693-43CF-87D8-CEB0F55E09F1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8E9B-48BC-AF49-967BF6F7DC72}"/>
              </c:ext>
            </c:extLst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693-43CF-87D8-CEB0F55E09F1}"/>
              </c:ext>
            </c:extLst>
          </c:dPt>
          <c:dPt>
            <c:idx val="5"/>
            <c:bubble3D val="0"/>
            <c:spPr>
              <a:solidFill>
                <a:srgbClr val="FF33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E491-44B3-BB29-FC23B2619A47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8E9B-48BC-AF49-967BF6F7DC72}"/>
              </c:ext>
            </c:extLst>
          </c:dPt>
          <c:dLbls>
            <c:dLbl>
              <c:idx val="0"/>
              <c:layout>
                <c:manualLayout>
                  <c:x val="-0.20643048869761979"/>
                  <c:y val="5.695202020202020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693-43CF-87D8-CEB0F55E09F1}"/>
                </c:ext>
              </c:extLst>
            </c:dLbl>
            <c:dLbl>
              <c:idx val="1"/>
              <c:layout>
                <c:manualLayout>
                  <c:x val="-7.0852207605906672E-2"/>
                  <c:y val="-1.729949494949500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693-43CF-87D8-CEB0F55E09F1}"/>
                </c:ext>
              </c:extLst>
            </c:dLbl>
            <c:dLbl>
              <c:idx val="2"/>
              <c:layout>
                <c:manualLayout>
                  <c:x val="8.5918498635728383E-2"/>
                  <c:y val="-5.035202020202023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693-43CF-87D8-CEB0F55E09F1}"/>
                </c:ext>
              </c:extLst>
            </c:dLbl>
            <c:dLbl>
              <c:idx val="3"/>
              <c:layout>
                <c:manualLayout>
                  <c:x val="0.14836294800979022"/>
                  <c:y val="6.0101010100951304E-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="http://schemas.microsoft.com/office/drawing/2014/chart"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E9B-48BC-AF49-967BF6F7DC72}"/>
                </c:ext>
              </c:extLst>
            </c:dLbl>
            <c:dLbl>
              <c:idx val="4"/>
              <c:layout>
                <c:manualLayout>
                  <c:x val="0.11147718449832517"/>
                  <c:y val="4.22237373737373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693-43CF-87D8-CEB0F55E09F1}"/>
                </c:ext>
              </c:extLst>
            </c:dLbl>
            <c:dLbl>
              <c:idx val="5"/>
              <c:layout>
                <c:manualLayout>
                  <c:x val="4.4510008355701403E-2"/>
                  <c:y val="0.101032323232323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491-44B3-BB29-FC23B2619A47}"/>
                </c:ext>
              </c:extLst>
            </c:dLbl>
            <c:dLbl>
              <c:idx val="6"/>
              <c:layout>
                <c:manualLayout>
                  <c:x val="-7.9612827850366399E-2"/>
                  <c:y val="9.32151515151514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="http://schemas.microsoft.com/office/drawing/2014/chart"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E9B-48BC-AF49-967BF6F7DC72}"/>
                </c:ext>
              </c:extLst>
            </c:dLbl>
            <c:numFmt formatCode="0.00%" sourceLinked="0"/>
            <c:spPr>
              <a:solidFill>
                <a:srgbClr val="FFFFFF"/>
              </a:solidFill>
              <a:ln w="3175">
                <a:solidFill>
                  <a:schemeClr val="bg1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'Procedimientos adjud. 2020-2022'!$B$9:$B$17</c15:sqref>
                  </c15:fullRef>
                </c:ext>
              </c:extLst>
              <c:f>('Procedimientos adjud. 2020-2022'!$B$9:$B$12,'Procedimientos adjud. 2020-2022'!$B$14:$B$15,'Procedimientos adjud. 2020-2022'!$B$17)</c:f>
              <c:strCache>
                <c:ptCount val="7"/>
                <c:pt idx="0">
                  <c:v>Tramitación de emergencia</c:v>
                </c:pt>
                <c:pt idx="1">
                  <c:v>Abierto</c:v>
                </c:pt>
                <c:pt idx="2">
                  <c:v>Negociado sin publicidad</c:v>
                </c:pt>
                <c:pt idx="3">
                  <c:v>Abierto simplificado</c:v>
                </c:pt>
                <c:pt idx="4">
                  <c:v>Restringido</c:v>
                </c:pt>
                <c:pt idx="5">
                  <c:v>Basado en acuerdo marco del Estado</c:v>
                </c:pt>
                <c:pt idx="6">
                  <c:v>Licitación con negociación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'Procedimientos adjud. 2020-2022'!$Q$9:$Q$17</c15:sqref>
                  </c15:fullRef>
                </c:ext>
              </c:extLst>
              <c:f>('Procedimientos adjud. 2020-2022'!$Q$9:$Q$12,'Procedimientos adjud. 2020-2022'!$Q$14:$Q$15,'Procedimientos adjud. 2020-2022'!$Q$17)</c:f>
              <c:numCache>
                <c:formatCode>#,##0</c:formatCode>
                <c:ptCount val="7"/>
                <c:pt idx="0">
                  <c:v>76</c:v>
                </c:pt>
                <c:pt idx="1">
                  <c:v>2969</c:v>
                </c:pt>
                <c:pt idx="2">
                  <c:v>691</c:v>
                </c:pt>
                <c:pt idx="3">
                  <c:v>1041</c:v>
                </c:pt>
                <c:pt idx="4">
                  <c:v>1</c:v>
                </c:pt>
                <c:pt idx="5">
                  <c:v>54</c:v>
                </c:pt>
                <c:pt idx="6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'Procedimientos adjud. 2020-2022'!$Q$13</c15:sqref>
                  <c15:spPr xmlns:c15="http://schemas.microsoft.com/office/drawing/2012/chart">
                    <a:solidFill>
                      <a:srgbClr val="FF33CC"/>
                    </a:solidFill>
                    <a:ln w="12700">
                      <a:solidFill>
                        <a:srgbClr val="000000"/>
                      </a:solidFill>
                      <a:prstDash val="solid"/>
                    </a:ln>
                  </c15:spPr>
                  <c15:bubble3D val="0"/>
                  <c15:dLbl>
                    <c:idx val="3"/>
                    <c:layout>
                      <c:manualLayout>
                        <c:x val="3.3556388888888886E-2"/>
                        <c:y val="0.10366313131313132"/>
                      </c:manualLayout>
                    </c:layout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6="http://schemas.microsoft.com/office/drawing/2014/chart">
                      <c:ext uri="{CE6537A1-D6FC-4f65-9D91-7224C49458BB}"/>
                      <c:ext xmlns:c16="http://schemas.microsoft.com/office/drawing/2014/chart" uri="{C3380CC4-5D6E-409C-BE32-E72D297353CC}">
                        <c16:uniqueId val="{0000000F-9F7C-48B1-AEA5-1ED43A424C2B}"/>
                      </c:ext>
                    </c:extLst>
                  </c15:dLbl>
                </c15:categoryFilterException>
                <c15:categoryFilterException>
                  <c15:sqref>'Procedimientos adjud. 2020-2022'!$Q$16</c15:sqref>
                  <c15:spPr xmlns:c15="http://schemas.microsoft.com/office/drawing/2012/chart">
                    <a:solidFill>
                      <a:schemeClr val="bg1">
                        <a:lumMod val="50000"/>
                      </a:schemeClr>
                    </a:solidFill>
                    <a:ln w="12700">
                      <a:solidFill>
                        <a:srgbClr val="000000"/>
                      </a:solidFill>
                      <a:prstDash val="solid"/>
                    </a:ln>
                  </c15:spPr>
                  <c15:bubble3D val="0"/>
                  <c15:dLbl>
                    <c:idx val="5"/>
                    <c:layout>
                      <c:manualLayout>
                        <c:x val="-0.14655805555555559"/>
                        <c:y val="-2.2841921520249615E-2"/>
                      </c:manualLayout>
                    </c:layout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6="http://schemas.microsoft.com/office/drawing/2014/chart">
                      <c:ext uri="{CE6537A1-D6FC-4f65-9D91-7224C49458BB}"/>
                      <c:ext xmlns:c16="http://schemas.microsoft.com/office/drawing/2014/chart" uri="{C3380CC4-5D6E-409C-BE32-E72D297353CC}">
                        <c16:uniqueId val="{00000011-9F7C-48B1-AEA5-1ED43A424C2B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C-7693-43CF-87D8-CEB0F55E09F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526222222222222E-2"/>
          <c:y val="0.73525606060606064"/>
          <c:w val="0.97528694444444441"/>
          <c:h val="0.245501515151515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255" r="0.7500000000000125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2021
% POR Nº DE CONTRATOS</a:t>
            </a:r>
          </a:p>
        </c:rich>
      </c:tx>
      <c:layout>
        <c:manualLayout>
          <c:xMode val="edge"/>
          <c:yMode val="edge"/>
          <c:x val="0.31662420264581975"/>
          <c:y val="2.272702403565772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727759858714054"/>
          <c:y val="0.25399065249957259"/>
          <c:w val="0.42010058375730591"/>
          <c:h val="0.23203584927004414"/>
        </c:manualLayout>
      </c:layout>
      <c:pie3DChart>
        <c:varyColors val="1"/>
        <c:ser>
          <c:idx val="2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B3A2C7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2FD-46DE-A8C1-C9CD60E5D822}"/>
              </c:ext>
            </c:extLst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2FD-46DE-A8C1-C9CD60E5D822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2FD-46DE-A8C1-C9CD60E5D822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2FD-46DE-A8C1-C9CD60E5D822}"/>
              </c:ext>
            </c:extLst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55E-4E0F-98A3-3501098CBFDA}"/>
              </c:ext>
            </c:extLst>
          </c:dPt>
          <c:dPt>
            <c:idx val="5"/>
            <c:bubble3D val="0"/>
            <c:spPr>
              <a:solidFill>
                <a:srgbClr val="FF33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7C2-4EA7-84E1-7752CD3B09C9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18EF-407A-BBEB-08833B6D207B}"/>
              </c:ext>
            </c:extLst>
          </c:dPt>
          <c:dLbls>
            <c:dLbl>
              <c:idx val="0"/>
              <c:layout>
                <c:manualLayout>
                  <c:x val="-1.131761278348381E-2"/>
                  <c:y val="7.090101010101010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2FD-46DE-A8C1-C9CD60E5D822}"/>
                </c:ext>
              </c:extLst>
            </c:dLbl>
            <c:dLbl>
              <c:idx val="1"/>
              <c:layout>
                <c:manualLayout>
                  <c:x val="-9.7416239638560456E-2"/>
                  <c:y val="1.4809595959595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2FD-46DE-A8C1-C9CD60E5D822}"/>
                </c:ext>
              </c:extLst>
            </c:dLbl>
            <c:dLbl>
              <c:idx val="2"/>
              <c:layout>
                <c:manualLayout>
                  <c:x val="7.9018611770447431E-2"/>
                  <c:y val="-6.231464646464646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2FD-46DE-A8C1-C9CD60E5D822}"/>
                </c:ext>
              </c:extLst>
            </c:dLbl>
            <c:dLbl>
              <c:idx val="3"/>
              <c:layout>
                <c:manualLayout>
                  <c:x val="0.10199013583560712"/>
                  <c:y val="-4.407070707070707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2FD-46DE-A8C1-C9CD60E5D822}"/>
                </c:ext>
              </c:extLst>
            </c:dLbl>
            <c:dLbl>
              <c:idx val="4"/>
              <c:layout>
                <c:manualLayout>
                  <c:x val="0.18039767223466951"/>
                  <c:y val="6.870404040404040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55E-4E0F-98A3-3501098CBFDA}"/>
                </c:ext>
              </c:extLst>
            </c:dLbl>
            <c:dLbl>
              <c:idx val="5"/>
              <c:layout>
                <c:manualLayout>
                  <c:x val="9.2129520767245648E-2"/>
                  <c:y val="0.1249868686868686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="http://schemas.microsoft.com/office/drawing/2014/chart"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7C2-4EA7-84E1-7752CD3B09C9}"/>
                </c:ext>
              </c:extLst>
            </c:dLbl>
            <c:dLbl>
              <c:idx val="6"/>
              <c:layout>
                <c:manualLayout>
                  <c:x val="-6.7543349822903498E-2"/>
                  <c:y val="0.1370757575757574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8EF-407A-BBEB-08833B6D207B}"/>
                </c:ext>
              </c:extLst>
            </c:dLbl>
            <c:numFmt formatCode="0.00%" sourceLinked="0"/>
            <c:spPr>
              <a:solidFill>
                <a:srgbClr val="FFFFFF"/>
              </a:solidFill>
              <a:ln w="3175">
                <a:solidFill>
                  <a:schemeClr val="bg1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'Procedimientos adjud. 2020-2022'!$B$9:$B$17</c15:sqref>
                  </c15:fullRef>
                </c:ext>
              </c:extLst>
              <c:f>('Procedimientos adjud. 2020-2022'!$B$9:$B$12,'Procedimientos adjud. 2020-2022'!$B$14:$B$15,'Procedimientos adjud. 2020-2022'!$B$17)</c:f>
              <c:strCache>
                <c:ptCount val="7"/>
                <c:pt idx="0">
                  <c:v>Tramitación de emergencia</c:v>
                </c:pt>
                <c:pt idx="1">
                  <c:v>Abierto</c:v>
                </c:pt>
                <c:pt idx="2">
                  <c:v>Negociado sin publicidad</c:v>
                </c:pt>
                <c:pt idx="3">
                  <c:v>Abierto simplificado</c:v>
                </c:pt>
                <c:pt idx="4">
                  <c:v>Restringido</c:v>
                </c:pt>
                <c:pt idx="5">
                  <c:v>Basado en acuerdo marco del Estado</c:v>
                </c:pt>
                <c:pt idx="6">
                  <c:v>Licitación con negociación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'Procedimientos adjud. 2020-2022'!$J$9:$J$17</c15:sqref>
                  </c15:fullRef>
                </c:ext>
              </c:extLst>
              <c:f>('Procedimientos adjud. 2020-2022'!$J$9:$J$12,'Procedimientos adjud. 2020-2022'!$J$14:$J$15,'Procedimientos adjud. 2020-2022'!$J$17)</c:f>
              <c:numCache>
                <c:formatCode>#,##0</c:formatCode>
                <c:ptCount val="7"/>
                <c:pt idx="0">
                  <c:v>1161</c:v>
                </c:pt>
                <c:pt idx="1">
                  <c:v>3048</c:v>
                </c:pt>
                <c:pt idx="2">
                  <c:v>521</c:v>
                </c:pt>
                <c:pt idx="3">
                  <c:v>976</c:v>
                </c:pt>
                <c:pt idx="4">
                  <c:v>5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'Procedimientos adjud. 2020-2022'!$J$13</c15:sqref>
                  <c15:spPr xmlns:c15="http://schemas.microsoft.com/office/drawing/2012/chart">
                    <a:solidFill>
                      <a:srgbClr val="FF33CC"/>
                    </a:solidFill>
                    <a:ln w="12700">
                      <a:solidFill>
                        <a:srgbClr val="000000"/>
                      </a:solidFill>
                      <a:prstDash val="solid"/>
                    </a:ln>
                  </c15:spPr>
                  <c15:bubble3D val="0"/>
                  <c15:dLbl>
                    <c:idx val="3"/>
                    <c:layout>
                      <c:manualLayout>
                        <c:x val="-7.1560889401569169E-2"/>
                        <c:y val="0.16389292929292928"/>
                      </c:manualLayout>
                    </c:layout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6="http://schemas.microsoft.com/office/drawing/2014/chart">
                      <c:ext uri="{CE6537A1-D6FC-4f65-9D91-7224C49458BB}"/>
                      <c:ext xmlns:c16="http://schemas.microsoft.com/office/drawing/2014/chart" uri="{C3380CC4-5D6E-409C-BE32-E72D297353CC}">
                        <c16:uniqueId val="{0000000F-F9C3-43C0-B434-D56FE7930942}"/>
                      </c:ext>
                    </c:extLst>
                  </c15:dLbl>
                </c15:categoryFilterException>
                <c15:categoryFilterException>
                  <c15:sqref>'Procedimientos adjud. 2020-2022'!$J$16</c15:sqref>
                  <c15:spPr xmlns:c15="http://schemas.microsoft.com/office/drawing/2012/chart">
                    <a:solidFill>
                      <a:schemeClr val="bg1">
                        <a:lumMod val="50000"/>
                      </a:schemeClr>
                    </a:solidFill>
                    <a:ln w="12700">
                      <a:solidFill>
                        <a:srgbClr val="000000"/>
                      </a:solidFill>
                      <a:prstDash val="solid"/>
                    </a:ln>
                  </c15:spPr>
                  <c15:bubble3D val="0"/>
                  <c15:dLbl>
                    <c:idx val="5"/>
                    <c:layout>
                      <c:manualLayout>
                        <c:x val="0.18299438885754424"/>
                        <c:y val="0.12970840009774401"/>
                      </c:manualLayout>
                    </c:layout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6="http://schemas.microsoft.com/office/drawing/2014/chart">
                      <c:ext uri="{CE6537A1-D6FC-4f65-9D91-7224C49458BB}"/>
                      <c:ext xmlns:c16="http://schemas.microsoft.com/office/drawing/2014/chart" uri="{C3380CC4-5D6E-409C-BE32-E72D297353CC}">
                        <c16:uniqueId val="{00000011-F9C3-43C0-B434-D56FE793094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C-B2FD-46DE-A8C1-C9CD60E5D82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5431575678253732E-2"/>
          <c:y val="0.735149494949495"/>
          <c:w val="0.97987916666666652"/>
          <c:h val="0.243646464646464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232" r="0.75000000000001232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2022
% POR PRECIO DE LOS CONTRATOS</a:t>
            </a:r>
          </a:p>
        </c:rich>
      </c:tx>
      <c:layout>
        <c:manualLayout>
          <c:xMode val="edge"/>
          <c:yMode val="edge"/>
          <c:x val="0.25715555792026484"/>
          <c:y val="4.742832847282921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727749999999998"/>
          <c:y val="0.25828333333333331"/>
          <c:w val="0.42001556703393106"/>
          <c:h val="0.23218996125247734"/>
        </c:manualLayout>
      </c:layout>
      <c:pie3DChart>
        <c:varyColors val="1"/>
        <c:ser>
          <c:idx val="2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B3A2C7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5DD-4F30-B7DC-F79162DAB852}"/>
              </c:ext>
            </c:extLst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5DD-4F30-B7DC-F79162DAB852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5DD-4F30-B7DC-F79162DAB852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92E-44B1-9BE1-9BF7217709E1}"/>
              </c:ext>
            </c:extLst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5DD-4F30-B7DC-F79162DAB852}"/>
              </c:ext>
            </c:extLst>
          </c:dPt>
          <c:dPt>
            <c:idx val="5"/>
            <c:bubble3D val="0"/>
            <c:spPr>
              <a:solidFill>
                <a:srgbClr val="FF33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C09E-4B5E-985F-DE04E0EAB06E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92E-44B1-9BE1-9BF7217709E1}"/>
              </c:ext>
            </c:extLst>
          </c:dPt>
          <c:dLbls>
            <c:dLbl>
              <c:idx val="0"/>
              <c:layout>
                <c:manualLayout>
                  <c:x val="-0.2203246153049831"/>
                  <c:y val="7.93903811638730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5DD-4F30-B7DC-F79162DAB852}"/>
                </c:ext>
              </c:extLst>
            </c:dLbl>
            <c:dLbl>
              <c:idx val="1"/>
              <c:layout>
                <c:manualLayout>
                  <c:x val="-7.6648183106982404E-2"/>
                  <c:y val="2.889402650604853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5DD-4F30-B7DC-F79162DAB852}"/>
                </c:ext>
              </c:extLst>
            </c:dLbl>
            <c:dLbl>
              <c:idx val="2"/>
              <c:layout>
                <c:manualLayout>
                  <c:x val="0.11348610217617959"/>
                  <c:y val="-8.25454527018120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5DD-4F30-B7DC-F79162DAB852}"/>
                </c:ext>
              </c:extLst>
            </c:dLbl>
            <c:dLbl>
              <c:idx val="3"/>
              <c:layout>
                <c:manualLayout>
                  <c:x val="0.1411737911961963"/>
                  <c:y val="4.330605664222912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="http://schemas.microsoft.com/office/drawing/2014/chart"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92E-44B1-9BE1-9BF7217709E1}"/>
                </c:ext>
              </c:extLst>
            </c:dLbl>
            <c:dLbl>
              <c:idx val="4"/>
              <c:layout>
                <c:manualLayout>
                  <c:x val="7.1387564054215938E-2"/>
                  <c:y val="0.1334017785619404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5DD-4F30-B7DC-F79162DAB852}"/>
                </c:ext>
              </c:extLst>
            </c:dLbl>
            <c:dLbl>
              <c:idx val="5"/>
              <c:layout>
                <c:manualLayout>
                  <c:x val="-2.6860400630005103E-2"/>
                  <c:y val="0.1299577160587716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09E-4B5E-985F-DE04E0EAB06E}"/>
                </c:ext>
              </c:extLst>
            </c:dLbl>
            <c:dLbl>
              <c:idx val="6"/>
              <c:layout>
                <c:manualLayout>
                  <c:x val="-0.12083231659974711"/>
                  <c:y val="0.1169100274794917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="http://schemas.microsoft.com/office/drawing/2014/chart"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92E-44B1-9BE1-9BF7217709E1}"/>
                </c:ext>
              </c:extLst>
            </c:dLbl>
            <c:numFmt formatCode="0.00%" sourceLinked="0"/>
            <c:spPr>
              <a:solidFill>
                <a:srgbClr val="FFFFFF"/>
              </a:solidFill>
              <a:ln w="3175">
                <a:solidFill>
                  <a:schemeClr val="bg1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'Procedimientos adjud. 2020-2022'!$B$9:$B$17</c15:sqref>
                  </c15:fullRef>
                </c:ext>
              </c:extLst>
              <c:f>('Procedimientos adjud. 2020-2022'!$B$9:$B$12,'Procedimientos adjud. 2020-2022'!$B$14:$B$15,'Procedimientos adjud. 2020-2022'!$B$17)</c:f>
              <c:strCache>
                <c:ptCount val="7"/>
                <c:pt idx="0">
                  <c:v>Tramitación de emergencia</c:v>
                </c:pt>
                <c:pt idx="1">
                  <c:v>Abierto</c:v>
                </c:pt>
                <c:pt idx="2">
                  <c:v>Negociado sin publicidad</c:v>
                </c:pt>
                <c:pt idx="3">
                  <c:v>Abierto simplificado</c:v>
                </c:pt>
                <c:pt idx="4">
                  <c:v>Restringido</c:v>
                </c:pt>
                <c:pt idx="5">
                  <c:v>Basado en acuerdo marco del Estado</c:v>
                </c:pt>
                <c:pt idx="6">
                  <c:v>Licitación con negociación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'Procedimientos adjud. 2020-2022'!$U$9:$U$17</c15:sqref>
                  </c15:fullRef>
                </c:ext>
              </c:extLst>
              <c:f>('Procedimientos adjud. 2020-2022'!$U$9:$U$12,'Procedimientos adjud. 2020-2022'!$U$14:$U$15,'Procedimientos adjud. 2020-2022'!$U$17)</c:f>
              <c:numCache>
                <c:formatCode>#,##0.00</c:formatCode>
                <c:ptCount val="7"/>
                <c:pt idx="0">
                  <c:v>77284060.420000002</c:v>
                </c:pt>
                <c:pt idx="1">
                  <c:v>2706596150.2600098</c:v>
                </c:pt>
                <c:pt idx="2">
                  <c:v>474947937.11000001</c:v>
                </c:pt>
                <c:pt idx="3">
                  <c:v>91261954.329999998</c:v>
                </c:pt>
                <c:pt idx="4">
                  <c:v>0</c:v>
                </c:pt>
                <c:pt idx="5">
                  <c:v>142344128.49000001</c:v>
                </c:pt>
                <c:pt idx="6">
                  <c:v>750637.36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'Procedimientos adjud. 2020-2022'!$U$13</c15:sqref>
                  <c15:spPr xmlns:c15="http://schemas.microsoft.com/office/drawing/2012/chart">
                    <a:solidFill>
                      <a:srgbClr val="FF33CC"/>
                    </a:solidFill>
                    <a:ln w="12700">
                      <a:solidFill>
                        <a:srgbClr val="000000"/>
                      </a:solidFill>
                      <a:prstDash val="solid"/>
                    </a:ln>
                  </c15:spPr>
                  <c15:bubble3D val="0"/>
                  <c15:dLbl>
                    <c:idx val="3"/>
                    <c:layout>
                      <c:manualLayout>
                        <c:x val="8.3133055555555557E-2"/>
                        <c:y val="0.13118737373737363"/>
                      </c:manualLayout>
                    </c:layout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6="http://schemas.microsoft.com/office/drawing/2014/chart">
                      <c:ext uri="{CE6537A1-D6FC-4f65-9D91-7224C49458BB}"/>
                      <c:ext xmlns:c16="http://schemas.microsoft.com/office/drawing/2014/chart" uri="{C3380CC4-5D6E-409C-BE32-E72D297353CC}">
                        <c16:uniqueId val="{0000000F-EA01-424D-BE72-3AB7E3108DEF}"/>
                      </c:ext>
                    </c:extLst>
                  </c15:dLbl>
                </c15:categoryFilterException>
                <c15:categoryFilterException>
                  <c15:sqref>'Procedimientos adjud. 2020-2022'!$U$16</c15:sqref>
                  <c15:spPr xmlns:c15="http://schemas.microsoft.com/office/drawing/2012/chart">
                    <a:solidFill>
                      <a:schemeClr val="bg1">
                        <a:lumMod val="50000"/>
                      </a:schemeClr>
                    </a:solidFill>
                    <a:ln w="12700">
                      <a:solidFill>
                        <a:srgbClr val="000000"/>
                      </a:solidFill>
                      <a:prstDash val="solid"/>
                    </a:ln>
                  </c15:spPr>
                  <c15:bubble3D val="0"/>
                  <c15:dLbl>
                    <c:idx val="5"/>
                    <c:layout>
                      <c:manualLayout>
                        <c:x val="-0.15540666666666669"/>
                        <c:y val="9.3191919191919197E-3"/>
                      </c:manualLayout>
                    </c:layout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6="http://schemas.microsoft.com/office/drawing/2014/chart">
                      <c:ext uri="{CE6537A1-D6FC-4f65-9D91-7224C49458BB}"/>
                      <c:ext xmlns:c16="http://schemas.microsoft.com/office/drawing/2014/chart" uri="{C3380CC4-5D6E-409C-BE32-E72D297353CC}">
                        <c16:uniqueId val="{00000011-EA01-424D-BE72-3AB7E3108DE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C-F5DD-4F30-B7DC-F79162DAB85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1734444444444443E-2"/>
          <c:y val="0.73567400718363529"/>
          <c:w val="0.97859277777777776"/>
          <c:h val="0.24222111462080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2020
% POR PRECIO DE LOS CONTRATOS</a:t>
            </a:r>
          </a:p>
        </c:rich>
      </c:tx>
      <c:layout>
        <c:manualLayout>
          <c:xMode val="edge"/>
          <c:yMode val="edge"/>
          <c:x val="0.23152550853057363"/>
          <c:y val="2.852447791852105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37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105111111111111"/>
          <c:y val="0.24514343434343433"/>
          <c:w val="0.42780416910696129"/>
          <c:h val="0.23891583273206418"/>
        </c:manualLayout>
      </c:layout>
      <c:pie3DChart>
        <c:varyColors val="1"/>
        <c:ser>
          <c:idx val="2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B3A2C7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2D5-4C1F-8F11-4E0B541304F3}"/>
              </c:ext>
            </c:extLst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2D5-4C1F-8F11-4E0B541304F3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2D5-4C1F-8F11-4E0B541304F3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2D5-4C1F-8F11-4E0B541304F3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2D5-4C1F-8F11-4E0B541304F3}"/>
              </c:ext>
            </c:extLst>
          </c:dPt>
          <c:dPt>
            <c:idx val="5"/>
            <c:bubble3D val="0"/>
            <c:spPr>
              <a:solidFill>
                <a:schemeClr val="bg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2D5-4C1F-8F11-4E0B541304F3}"/>
              </c:ext>
            </c:extLst>
          </c:dPt>
          <c:dPt>
            <c:idx val="6"/>
            <c:bubble3D val="0"/>
            <c:spPr>
              <a:solidFill>
                <a:srgbClr val="FF33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22D5-4C1F-8F11-4E0B541304F3}"/>
              </c:ext>
            </c:extLst>
          </c:dPt>
          <c:dPt>
            <c:idx val="7"/>
            <c:bubble3D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94F-4DFC-95AE-26CF47A44E6C}"/>
              </c:ext>
            </c:extLst>
          </c:dPt>
          <c:dLbls>
            <c:dLbl>
              <c:idx val="0"/>
              <c:layout>
                <c:manualLayout>
                  <c:x val="-5.4706271453089282E-2"/>
                  <c:y val="5.16191919191918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2D5-4C1F-8F11-4E0B541304F3}"/>
                </c:ext>
              </c:extLst>
            </c:dLbl>
            <c:dLbl>
              <c:idx val="1"/>
              <c:layout>
                <c:manualLayout>
                  <c:x val="-0.14986924873120641"/>
                  <c:y val="4.06696969696969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2D5-4C1F-8F11-4E0B541304F3}"/>
                </c:ext>
              </c:extLst>
            </c:dLbl>
            <c:dLbl>
              <c:idx val="2"/>
              <c:layout>
                <c:manualLayout>
                  <c:x val="7.0496936975591007E-2"/>
                  <c:y val="-0.1691161616161616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2D5-4C1F-8F11-4E0B541304F3}"/>
                </c:ext>
              </c:extLst>
            </c:dLbl>
            <c:dLbl>
              <c:idx val="3"/>
              <c:layout>
                <c:manualLayout>
                  <c:x val="0.14059490608314251"/>
                  <c:y val="-8.32464646464646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2D5-4C1F-8F11-4E0B541304F3}"/>
                </c:ext>
              </c:extLst>
            </c:dLbl>
            <c:dLbl>
              <c:idx val="4"/>
              <c:layout>
                <c:manualLayout>
                  <c:x val="0.15595978737604882"/>
                  <c:y val="2.794595959595953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2D5-4C1F-8F11-4E0B541304F3}"/>
                </c:ext>
              </c:extLst>
            </c:dLbl>
            <c:dLbl>
              <c:idx val="5"/>
              <c:layout>
                <c:manualLayout>
                  <c:x val="9.6280885891967885E-2"/>
                  <c:y val="0.1168030303030301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2D5-4C1F-8F11-4E0B541304F3}"/>
                </c:ext>
              </c:extLst>
            </c:dLbl>
            <c:dLbl>
              <c:idx val="6"/>
              <c:layout>
                <c:manualLayout>
                  <c:x val="-4.8575455282227308E-2"/>
                  <c:y val="0.12504040404040392"/>
                </c:manualLayout>
              </c:layout>
              <c:numFmt formatCode="0.00%" sourceLinked="0"/>
              <c:spPr>
                <a:noFill/>
                <a:ln w="3175">
                  <a:solidFill>
                    <a:schemeClr val="bg1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2D5-4C1F-8F11-4E0B541304F3}"/>
                </c:ext>
              </c:extLst>
            </c:dLbl>
            <c:dLbl>
              <c:idx val="7"/>
              <c:layout>
                <c:manualLayout>
                  <c:x val="-0.175713911136537"/>
                  <c:y val="9.477121212121211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94F-4DFC-95AE-26CF47A44E6C}"/>
                </c:ext>
              </c:extLst>
            </c:dLbl>
            <c:numFmt formatCode="0.00%" sourceLinked="0"/>
            <c:spPr>
              <a:solidFill>
                <a:srgbClr val="FFFFFF"/>
              </a:solidFill>
              <a:ln w="3175">
                <a:solidFill>
                  <a:schemeClr val="bg1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'Procedimientos adjud. 2020-2022'!$B$9:$B$17</c15:sqref>
                  </c15:fullRef>
                </c:ext>
              </c:extLst>
              <c:f>'Procedimientos adjud. 2020-2022'!$B$9:$B$16</c:f>
              <c:strCache>
                <c:ptCount val="8"/>
                <c:pt idx="0">
                  <c:v>Tramitación de emergencia</c:v>
                </c:pt>
                <c:pt idx="1">
                  <c:v>Abierto</c:v>
                </c:pt>
                <c:pt idx="2">
                  <c:v>Negociado sin publicidad</c:v>
                </c:pt>
                <c:pt idx="3">
                  <c:v>Abierto simplificado</c:v>
                </c:pt>
                <c:pt idx="4">
                  <c:v>Otros sin publicidad</c:v>
                </c:pt>
                <c:pt idx="5">
                  <c:v>Restringido</c:v>
                </c:pt>
                <c:pt idx="6">
                  <c:v>Basado en acuerdo marco del Estado</c:v>
                </c:pt>
                <c:pt idx="7">
                  <c:v>Otros con publicidad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'Procedimientos adjud. 2020-2022'!$G$9:$G$17</c15:sqref>
                  </c15:fullRef>
                </c:ext>
              </c:extLst>
              <c:f>'Procedimientos adjud. 2020-2022'!$G$9:$G$16</c:f>
              <c:numCache>
                <c:formatCode>#,##0.00</c:formatCode>
                <c:ptCount val="8"/>
                <c:pt idx="0">
                  <c:v>969362486.48000002</c:v>
                </c:pt>
                <c:pt idx="1">
                  <c:v>1099196935.72</c:v>
                </c:pt>
                <c:pt idx="2">
                  <c:v>524487461.77999997</c:v>
                </c:pt>
                <c:pt idx="3">
                  <c:v>58553322.090000004</c:v>
                </c:pt>
                <c:pt idx="4">
                  <c:v>3782681.32</c:v>
                </c:pt>
                <c:pt idx="5">
                  <c:v>3427077.96</c:v>
                </c:pt>
                <c:pt idx="6">
                  <c:v>7807155.2000000002</c:v>
                </c:pt>
                <c:pt idx="7">
                  <c:v>170153.03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'Procedimientos adjud. 2020-2022'!$G$17</c15:sqref>
                  <c15:spPr xmlns:c15="http://schemas.microsoft.com/office/drawing/2012/chart">
                    <a:solidFill>
                      <a:srgbClr val="002060"/>
                    </a:solidFill>
                    <a:ln w="12700">
                      <a:solidFill>
                        <a:srgbClr val="000000"/>
                      </a:solidFill>
                      <a:prstDash val="solid"/>
                    </a:ln>
                  </c15:spPr>
                  <c15:bubble3D val="0"/>
                  <c15:dLbl>
                    <c:idx val="7"/>
                    <c:layout>
                      <c:manualLayout>
                        <c:x val="-0.16927305555555555"/>
                        <c:y val="-4.152929292929293E-2"/>
                      </c:manualLayout>
                    </c:layout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6="http://schemas.microsoft.com/office/drawing/2014/chart">
                      <c:ext uri="{CE6537A1-D6FC-4f65-9D91-7224C49458BB}"/>
                      <c:ext xmlns:c16="http://schemas.microsoft.com/office/drawing/2014/chart" uri="{C3380CC4-5D6E-409C-BE32-E72D297353CC}">
                        <c16:uniqueId val="{00000011-4732-4250-9056-6F13E0C21B2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22D5-4C1F-8F11-4E0B541304F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2780555555555558E-3"/>
          <c:y val="0.71133333333333337"/>
          <c:w val="0.98401000000000016"/>
          <c:h val="0.26942424242424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21" r="0.750000000000012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00" b="1" i="0" strike="noStrike">
                <a:solidFill>
                  <a:srgbClr val="000000"/>
                </a:solidFill>
                <a:latin typeface="Arial"/>
                <a:cs typeface="Arial"/>
              </a:rPr>
              <a:t>PROCEDIMIENTOS DE ADJUDICACIÓN</a:t>
            </a:r>
          </a:p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% POR </a:t>
            </a:r>
            <a:r>
              <a:rPr lang="es-ES" sz="800" b="0" i="0" u="none" strike="noStrike" baseline="0">
                <a:effectLst/>
              </a:rPr>
              <a:t>PRECIO DE LOS </a:t>
            </a: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CONTRATOS</a:t>
            </a:r>
          </a:p>
        </c:rich>
      </c:tx>
      <c:layout>
        <c:manualLayout>
          <c:xMode val="edge"/>
          <c:yMode val="edge"/>
          <c:x val="0.23523222222222226"/>
          <c:y val="2.860694444444444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84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890091840452188"/>
          <c:y val="0.27769454808165489"/>
          <c:w val="0.42073242200581357"/>
          <c:h val="0.25949531102215184"/>
        </c:manualLayout>
      </c:layout>
      <c:pie3DChart>
        <c:varyColors val="1"/>
        <c:ser>
          <c:idx val="0"/>
          <c:order val="0"/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325-42A4-B53C-698B5428168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325-42A4-B53C-698B5428168C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325-42A4-B53C-698B5428168C}"/>
              </c:ext>
            </c:extLst>
          </c:dPt>
          <c:dPt>
            <c:idx val="3"/>
            <c:bubble3D val="0"/>
            <c:spPr>
              <a:solidFill>
                <a:srgbClr val="B3A2C7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325-42A4-B53C-698B5428168C}"/>
              </c:ext>
            </c:extLst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9448-411D-9940-49E58213A9E1}"/>
              </c:ext>
            </c:extLst>
          </c:dPt>
          <c:dPt>
            <c:idx val="5"/>
            <c:bubble3D val="0"/>
            <c:spPr>
              <a:solidFill>
                <a:srgbClr val="FF33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448-411D-9940-49E58213A9E1}"/>
              </c:ext>
            </c:extLst>
          </c:dPt>
          <c:dLbls>
            <c:dLbl>
              <c:idx val="0"/>
              <c:layout>
                <c:manualLayout>
                  <c:x val="-9.291722222222222E-2"/>
                  <c:y val="-5.18848484848485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325-42A4-B53C-698B5428168C}"/>
                </c:ext>
              </c:extLst>
            </c:dLbl>
            <c:dLbl>
              <c:idx val="1"/>
              <c:layout>
                <c:manualLayout>
                  <c:x val="0.13091055555555542"/>
                  <c:y val="4.0505050505050506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325-42A4-B53C-698B5428168C}"/>
                </c:ext>
              </c:extLst>
            </c:dLbl>
            <c:dLbl>
              <c:idx val="2"/>
              <c:layout>
                <c:manualLayout>
                  <c:x val="0.14462444444444444"/>
                  <c:y val="9.051616161616161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325-42A4-B53C-698B5428168C}"/>
                </c:ext>
              </c:extLst>
            </c:dLbl>
            <c:dLbl>
              <c:idx val="3"/>
              <c:layout>
                <c:manualLayout>
                  <c:x val="0.10412166666666667"/>
                  <c:y val="0.1156934343434343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325-42A4-B53C-698B5428168C}"/>
                </c:ext>
              </c:extLst>
            </c:dLbl>
            <c:dLbl>
              <c:idx val="4"/>
              <c:layout>
                <c:manualLayout>
                  <c:x val="-2.3758749999999999E-2"/>
                  <c:y val="0.105140909090909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448-411D-9940-49E58213A9E1}"/>
                </c:ext>
              </c:extLst>
            </c:dLbl>
            <c:dLbl>
              <c:idx val="5"/>
              <c:layout>
                <c:manualLayout>
                  <c:x val="-0.16400680555555558"/>
                  <c:y val="1.694646464646464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448-411D-9940-49E58213A9E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('Contratación en 2023'!$C$7,'Contratación en 2023'!$E$7,'Contratación en 2023'!$G$7,'Contratación en 2023'!$I$7,'Contratación en 2023'!$K$7,'Contratación en 2023'!$M$7)</c:f>
              <c:strCache>
                <c:ptCount val="6"/>
                <c:pt idx="0">
                  <c:v>Abierto</c:v>
                </c:pt>
                <c:pt idx="1">
                  <c:v>Abierto simplificado</c:v>
                </c:pt>
                <c:pt idx="2">
                  <c:v>Negociado sin publicidad</c:v>
                </c:pt>
                <c:pt idx="3">
                  <c:v>Tram. de emergencia</c:v>
                </c:pt>
                <c:pt idx="4">
                  <c:v>Restringido</c:v>
                </c:pt>
                <c:pt idx="5">
                  <c:v>Basado en acuerdo marco del Estado</c:v>
                </c:pt>
              </c:strCache>
            </c:strRef>
          </c:cat>
          <c:val>
            <c:numRef>
              <c:f>('Contratación en 2023'!$D$13,'Contratación en 2023'!$F$13,'Contratación en 2023'!$H$13,'Contratación en 2023'!$J$13,'Contratación en 2023'!$L$13,'Contratación en 2023'!$N$13)</c:f>
              <c:numCache>
                <c:formatCode>#,##0.00</c:formatCode>
                <c:ptCount val="6"/>
                <c:pt idx="0">
                  <c:v>2496218046.1500001</c:v>
                </c:pt>
                <c:pt idx="1">
                  <c:v>93100700.109999999</c:v>
                </c:pt>
                <c:pt idx="2">
                  <c:v>350395900.46999997</c:v>
                </c:pt>
                <c:pt idx="3">
                  <c:v>58388701.859999999</c:v>
                </c:pt>
                <c:pt idx="4">
                  <c:v>0</c:v>
                </c:pt>
                <c:pt idx="5">
                  <c:v>18948519.199999999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325-42A4-B53C-698B5428168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5277777777777777E-3"/>
          <c:y val="0.76242676767676765"/>
          <c:w val="0.98941666666666683"/>
          <c:h val="0.2247449494949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7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21" r="0.7500000000000121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2021
% POR PRECIO DE LOS CONTRATOS</a:t>
            </a:r>
          </a:p>
        </c:rich>
      </c:tx>
      <c:layout>
        <c:manualLayout>
          <c:xMode val="edge"/>
          <c:yMode val="edge"/>
          <c:x val="0.23425958979912873"/>
          <c:y val="2.272716221078941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727759858714054"/>
          <c:y val="0.23405707070707071"/>
          <c:w val="0.42763241694240645"/>
          <c:h val="0.23717425333539191"/>
        </c:manualLayout>
      </c:layout>
      <c:pie3DChart>
        <c:varyColors val="1"/>
        <c:ser>
          <c:idx val="2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B3A2C7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626-452E-8DBE-57F8464D11B7}"/>
              </c:ext>
            </c:extLst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626-452E-8DBE-57F8464D11B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626-452E-8DBE-57F8464D11B7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626-452E-8DBE-57F8464D11B7}"/>
              </c:ext>
            </c:extLst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604-458B-9FB1-9E38FA997857}"/>
              </c:ext>
            </c:extLst>
          </c:dPt>
          <c:dPt>
            <c:idx val="5"/>
            <c:bubble3D val="0"/>
            <c:spPr>
              <a:solidFill>
                <a:srgbClr val="FF33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3B3-4A92-9273-DE142FEFC7FA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0E4C-414E-B408-48496EBCDDD9}"/>
              </c:ext>
            </c:extLst>
          </c:dPt>
          <c:dLbls>
            <c:dLbl>
              <c:idx val="0"/>
              <c:layout>
                <c:manualLayout>
                  <c:x val="-0.17075527777777777"/>
                  <c:y val="0.1416272727272727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626-452E-8DBE-57F8464D11B7}"/>
                </c:ext>
              </c:extLst>
            </c:dLbl>
            <c:dLbl>
              <c:idx val="1"/>
              <c:layout>
                <c:manualLayout>
                  <c:x val="-8.6847796681829001E-2"/>
                  <c:y val="2.001666666666660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626-452E-8DBE-57F8464D11B7}"/>
                </c:ext>
              </c:extLst>
            </c:dLbl>
            <c:dLbl>
              <c:idx val="2"/>
              <c:layout>
                <c:manualLayout>
                  <c:x val="0.11486974718457213"/>
                  <c:y val="-0.1405035353535353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626-452E-8DBE-57F8464D11B7}"/>
                </c:ext>
              </c:extLst>
            </c:dLbl>
            <c:dLbl>
              <c:idx val="3"/>
              <c:layout>
                <c:manualLayout>
                  <c:x val="0.14034857324548741"/>
                  <c:y val="-6.078585858585858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211147836760651"/>
                      <c:h val="8.463484848484847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626-452E-8DBE-57F8464D11B7}"/>
                </c:ext>
              </c:extLst>
            </c:dLbl>
            <c:dLbl>
              <c:idx val="4"/>
              <c:layout>
                <c:manualLayout>
                  <c:x val="-8.3338731264372981E-2"/>
                  <c:y val="0.1774555555555555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604-458B-9FB1-9E38FA997857}"/>
                </c:ext>
              </c:extLst>
            </c:dLbl>
            <c:dLbl>
              <c:idx val="5"/>
              <c:layout>
                <c:manualLayout>
                  <c:x val="7.745750053609575E-2"/>
                  <c:y val="0.135763636363636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="http://schemas.microsoft.com/office/drawing/2014/chart"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3B3-4A92-9273-DE142FEFC7FA}"/>
                </c:ext>
              </c:extLst>
            </c:dLbl>
            <c:dLbl>
              <c:idx val="6"/>
              <c:layout>
                <c:manualLayout>
                  <c:x val="0.1695391054223325"/>
                  <c:y val="4.360303030303030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E4C-414E-B408-48496EBCDDD9}"/>
                </c:ext>
              </c:extLst>
            </c:dLbl>
            <c:numFmt formatCode="0.00%" sourceLinked="0"/>
            <c:spPr>
              <a:solidFill>
                <a:srgbClr val="FFFFFF"/>
              </a:solidFill>
              <a:ln w="3175">
                <a:solidFill>
                  <a:schemeClr val="bg1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'Procedimientos adjud. 2020-2022'!$B$9:$B$17</c15:sqref>
                  </c15:fullRef>
                </c:ext>
              </c:extLst>
              <c:f>('Procedimientos adjud. 2020-2022'!$B$9:$B$12,'Procedimientos adjud. 2020-2022'!$B$14:$B$15,'Procedimientos adjud. 2020-2022'!$B$17)</c:f>
              <c:strCache>
                <c:ptCount val="7"/>
                <c:pt idx="0">
                  <c:v>Tramitación de emergencia</c:v>
                </c:pt>
                <c:pt idx="1">
                  <c:v>Abierto</c:v>
                </c:pt>
                <c:pt idx="2">
                  <c:v>Negociado sin publicidad</c:v>
                </c:pt>
                <c:pt idx="3">
                  <c:v>Abierto simplificado</c:v>
                </c:pt>
                <c:pt idx="4">
                  <c:v>Restringido</c:v>
                </c:pt>
                <c:pt idx="5">
                  <c:v>Basado en acuerdo marco del Estado</c:v>
                </c:pt>
                <c:pt idx="6">
                  <c:v>Licitación con negociación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'Procedimientos adjud. 2020-2022'!$N$9:$N$17</c15:sqref>
                  </c15:fullRef>
                </c:ext>
              </c:extLst>
              <c:f>('Procedimientos adjud. 2020-2022'!$N$9:$N$12,'Procedimientos adjud. 2020-2022'!$N$14:$N$15,'Procedimientos adjud. 2020-2022'!$N$17)</c:f>
              <c:numCache>
                <c:formatCode>#,##0.00</c:formatCode>
                <c:ptCount val="7"/>
                <c:pt idx="0">
                  <c:v>245219742.06</c:v>
                </c:pt>
                <c:pt idx="1">
                  <c:v>2743775900.98</c:v>
                </c:pt>
                <c:pt idx="2">
                  <c:v>407460642.37</c:v>
                </c:pt>
                <c:pt idx="3">
                  <c:v>76658397.930000007</c:v>
                </c:pt>
                <c:pt idx="4">
                  <c:v>2337615</c:v>
                </c:pt>
                <c:pt idx="5">
                  <c:v>12027600</c:v>
                </c:pt>
                <c:pt idx="6">
                  <c:v>121701.55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'Procedimientos adjud. 2020-2022'!$N$13</c15:sqref>
                  <c15:spPr xmlns:c15="http://schemas.microsoft.com/office/drawing/2012/chart">
                    <a:solidFill>
                      <a:srgbClr val="FF33CC"/>
                    </a:solidFill>
                    <a:ln w="12700">
                      <a:solidFill>
                        <a:srgbClr val="000000"/>
                      </a:solidFill>
                      <a:prstDash val="solid"/>
                    </a:ln>
                  </c15:spPr>
                  <c15:bubble3D val="0"/>
                  <c15:dLbl>
                    <c:idx val="3"/>
                    <c:layout>
                      <c:manualLayout>
                        <c:x val="-5.2820833333333331E-2"/>
                        <c:y val="0.11858282828282816"/>
                      </c:manualLayout>
                    </c:layout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6="http://schemas.microsoft.com/office/drawing/2014/chart">
                      <c:ext uri="{CE6537A1-D6FC-4f65-9D91-7224C49458BB}"/>
                      <c:ext xmlns:c16="http://schemas.microsoft.com/office/drawing/2014/chart" uri="{C3380CC4-5D6E-409C-BE32-E72D297353CC}">
                        <c16:uniqueId val="{0000000F-3C4A-41B8-882B-D9FF4A892000}"/>
                      </c:ext>
                    </c:extLst>
                  </c15:dLbl>
                </c15:categoryFilterException>
                <c15:categoryFilterException>
                  <c15:sqref>'Procedimientos adjud. 2020-2022'!$N$16</c15:sqref>
                  <c15:spPr xmlns:c15="http://schemas.microsoft.com/office/drawing/2012/chart">
                    <a:solidFill>
                      <a:schemeClr val="bg1">
                        <a:lumMod val="50000"/>
                      </a:schemeClr>
                    </a:solidFill>
                    <a:ln w="12700">
                      <a:solidFill>
                        <a:srgbClr val="000000"/>
                      </a:solidFill>
                      <a:prstDash val="solid"/>
                    </a:ln>
                  </c15:spPr>
                  <c15:bubble3D val="0"/>
                  <c15:dLbl>
                    <c:idx val="5"/>
                    <c:layout>
                      <c:manualLayout>
                        <c:x val="-0.24500099824752103"/>
                        <c:y val="0.14545808080808081"/>
                      </c:manualLayout>
                    </c:layout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6="http://schemas.microsoft.com/office/drawing/2014/chart">
                      <c:ext uri="{CE6537A1-D6FC-4f65-9D91-7224C49458BB}"/>
                      <c:ext xmlns:c16="http://schemas.microsoft.com/office/drawing/2014/chart" uri="{C3380CC4-5D6E-409C-BE32-E72D297353CC}">
                        <c16:uniqueId val="{00000011-3C4A-41B8-882B-D9FF4A892000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C-3626-452E-8DBE-57F8464D11B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1734444444444443E-2"/>
          <c:y val="0.72873232323232329"/>
          <c:w val="0.97546138888888889"/>
          <c:h val="0.244240404040404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255" r="0.75000000000001255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2020
% POR Nº DE CONTRATOS</a:t>
            </a:r>
          </a:p>
        </c:rich>
      </c:tx>
      <c:layout>
        <c:manualLayout>
          <c:xMode val="edge"/>
          <c:yMode val="edge"/>
          <c:x val="0.31831093125679466"/>
          <c:y val="2.27271816451257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727762803234532"/>
          <c:y val="0.29552258129840137"/>
          <c:w val="0.4202367008914395"/>
          <c:h val="0.23343594101814821"/>
        </c:manualLayout>
      </c:layout>
      <c:pie3DChart>
        <c:varyColors val="1"/>
        <c:ser>
          <c:idx val="2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B3A2C7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638-4D4A-A7D9-044EE6BB96ED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638-4D4A-A7D9-044EE6BB96ED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638-4D4A-A7D9-044EE6BB96ED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638-4D4A-A7D9-044EE6BB96ED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638-4D4A-A7D9-044EE6BB96ED}"/>
              </c:ext>
            </c:extLst>
          </c:dPt>
          <c:dPt>
            <c:idx val="5"/>
            <c:bubble3D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638-4D4A-A7D9-044EE6BB96ED}"/>
              </c:ext>
            </c:extLst>
          </c:dPt>
          <c:dLbls>
            <c:dLbl>
              <c:idx val="0"/>
              <c:layout>
                <c:manualLayout>
                  <c:x val="-5.0889133620227948E-2"/>
                  <c:y val="-3.61520202020202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38-4D4A-A7D9-044EE6BB96ED}"/>
                </c:ext>
              </c:extLst>
            </c:dLbl>
            <c:dLbl>
              <c:idx val="1"/>
              <c:layout>
                <c:manualLayout>
                  <c:x val="8.1406322681552651E-2"/>
                  <c:y val="-3.74717171717171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638-4D4A-A7D9-044EE6BB96ED}"/>
                </c:ext>
              </c:extLst>
            </c:dLbl>
            <c:dLbl>
              <c:idx val="2"/>
              <c:layout>
                <c:manualLayout>
                  <c:x val="9.819273100183469E-2"/>
                  <c:y val="7.92792929292928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638-4D4A-A7D9-044EE6BB96ED}"/>
                </c:ext>
              </c:extLst>
            </c:dLbl>
            <c:dLbl>
              <c:idx val="3"/>
              <c:layout>
                <c:manualLayout>
                  <c:x val="0.12274218183326317"/>
                  <c:y val="8.74429292929291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638-4D4A-A7D9-044EE6BB96ED}"/>
                </c:ext>
              </c:extLst>
            </c:dLbl>
            <c:dLbl>
              <c:idx val="4"/>
              <c:layout>
                <c:manualLayout>
                  <c:x val="-7.9784670900167418E-3"/>
                  <c:y val="0.104646969696969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638-4D4A-A7D9-044EE6BB96ED}"/>
                </c:ext>
              </c:extLst>
            </c:dLbl>
            <c:dLbl>
              <c:idx val="5"/>
              <c:layout>
                <c:manualLayout>
                  <c:x val="-0.14092944666018806"/>
                  <c:y val="3.200101010101009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638-4D4A-A7D9-044EE6BB96ED}"/>
                </c:ext>
              </c:extLst>
            </c:dLbl>
            <c:numFmt formatCode="0.00%" sourceLinked="0"/>
            <c:spPr>
              <a:solidFill>
                <a:srgbClr val="FFFFFF"/>
              </a:solidFill>
              <a:ln w="3175">
                <a:noFill/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'Formas adjudicación 2020-2022'!$B$9:$B$15</c15:sqref>
                  </c15:fullRef>
                </c:ext>
              </c:extLst>
              <c:f>'Formas adjudicación 2020-2022'!$B$9:$B$14</c:f>
              <c:strCache>
                <c:ptCount val="6"/>
                <c:pt idx="0">
                  <c:v>Tramitación de emergencia</c:v>
                </c:pt>
                <c:pt idx="1">
                  <c:v>Varios criterios</c:v>
                </c:pt>
                <c:pt idx="2">
                  <c:v>Negociado sin publicidad</c:v>
                </c:pt>
                <c:pt idx="3">
                  <c:v>Criterio precio</c:v>
                </c:pt>
                <c:pt idx="4">
                  <c:v>Otras sin publicidad</c:v>
                </c:pt>
                <c:pt idx="5">
                  <c:v>Otras con publicidad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'Formas adjudicación 2020-2022'!$C$9:$C$15</c15:sqref>
                  </c15:fullRef>
                </c:ext>
              </c:extLst>
              <c:f>'Formas adjudicación 2020-2022'!$C$9:$C$14</c:f>
              <c:numCache>
                <c:formatCode>#,##0</c:formatCode>
                <c:ptCount val="6"/>
                <c:pt idx="0">
                  <c:v>4542</c:v>
                </c:pt>
                <c:pt idx="1">
                  <c:v>2550</c:v>
                </c:pt>
                <c:pt idx="2">
                  <c:v>760</c:v>
                </c:pt>
                <c:pt idx="3">
                  <c:v>530</c:v>
                </c:pt>
                <c:pt idx="4">
                  <c:v>19</c:v>
                </c:pt>
                <c:pt idx="5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'Formas adjudicación 2020-2022'!$C$15</c15:sqref>
                  <c15:spPr xmlns:c15="http://schemas.microsoft.com/office/drawing/2012/chart">
                    <a:solidFill>
                      <a:srgbClr val="FFC000"/>
                    </a:solidFill>
                    <a:ln w="12700">
                      <a:solidFill>
                        <a:srgbClr val="000000"/>
                      </a:solidFill>
                      <a:prstDash val="solid"/>
                    </a:ln>
                  </c15:spPr>
                  <c15:bubble3D val="0"/>
                  <c15:dLbl>
                    <c:idx val="5"/>
                    <c:layout>
                      <c:manualLayout>
                        <c:x val="-0.12571456362648475"/>
                        <c:y val="0.16681919191919192"/>
                      </c:manualLayout>
                    </c:layout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6="http://schemas.microsoft.com/office/drawing/2014/chart">
                      <c:ext uri="{CE6537A1-D6FC-4f65-9D91-7224C49458BB}"/>
                      <c:ext xmlns:c16="http://schemas.microsoft.com/office/drawing/2014/chart" uri="{C3380CC4-5D6E-409C-BE32-E72D297353CC}">
                        <c16:uniqueId val="{0000000D-57A2-4918-BA77-5539B244F019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E638-4D4A-A7D9-044EE6BB96E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105495446156979E-2"/>
          <c:y val="0.74030101010101013"/>
          <c:w val="0.95267075185582362"/>
          <c:h val="0.23872222222222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21" r="0.7500000000000121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2022
% POR Nº DE CONTRATOS</a:t>
            </a:r>
          </a:p>
        </c:rich>
      </c:tx>
      <c:layout>
        <c:manualLayout>
          <c:xMode val="edge"/>
          <c:yMode val="edge"/>
          <c:x val="0.32653069309733301"/>
          <c:y val="2.272702398686651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727762803234532"/>
          <c:y val="0.29193807880215888"/>
          <c:w val="0.42372023724248614"/>
          <c:h val="0.23702057643859115"/>
        </c:manualLayout>
      </c:layout>
      <c:pie3DChart>
        <c:varyColors val="1"/>
        <c:ser>
          <c:idx val="2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B3A2C7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D60-4726-A4B9-254097F5C3E9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D60-4726-A4B9-254097F5C3E9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D60-4726-A4B9-254097F5C3E9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5E8-48F5-8077-7C3A97639419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8CD8-4968-87E1-14F473E35286}"/>
              </c:ext>
            </c:extLst>
          </c:dPt>
          <c:dLbls>
            <c:dLbl>
              <c:idx val="0"/>
              <c:layout>
                <c:manualLayout>
                  <c:x val="-0.14800750128113932"/>
                  <c:y val="6.39227272727272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D60-4726-A4B9-254097F5C3E9}"/>
                </c:ext>
              </c:extLst>
            </c:dLbl>
            <c:dLbl>
              <c:idx val="1"/>
              <c:layout>
                <c:manualLayout>
                  <c:x val="-5.1884539833978345E-2"/>
                  <c:y val="4.979797979797979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D60-4726-A4B9-254097F5C3E9}"/>
                </c:ext>
              </c:extLst>
            </c:dLbl>
            <c:dLbl>
              <c:idx val="2"/>
              <c:layout>
                <c:manualLayout>
                  <c:x val="8.3465716969544607E-2"/>
                  <c:y val="-6.771919191919191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D60-4726-A4B9-254097F5C3E9}"/>
                </c:ext>
              </c:extLst>
            </c:dLbl>
            <c:dLbl>
              <c:idx val="3"/>
              <c:layout>
                <c:manualLayout>
                  <c:x val="8.2053987585891594E-2"/>
                  <c:y val="3.213030303030297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5="http://schemas.microsoft.com/office/drawing/2012/chart" xmlns:c16="http://schemas.microsoft.com/office/drawing/2014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5E8-48F5-8077-7C3A97639419}"/>
                </c:ext>
              </c:extLst>
            </c:dLbl>
            <c:dLbl>
              <c:idx val="4"/>
              <c:layout>
                <c:manualLayout>
                  <c:x val="2.437625532741608E-2"/>
                  <c:y val="5.704393939393927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CD8-4968-87E1-14F473E35286}"/>
                </c:ext>
              </c:extLst>
            </c:dLbl>
            <c:numFmt formatCode="0.00%" sourceLinked="0"/>
            <c:spPr>
              <a:solidFill>
                <a:srgbClr val="FFFFFF"/>
              </a:solidFill>
              <a:ln w="3175">
                <a:solidFill>
                  <a:schemeClr val="bg1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'Formas adjudicación 2020-2022'!$B$9:$B$15</c15:sqref>
                  </c15:fullRef>
                </c:ext>
              </c:extLst>
              <c:f>('Formas adjudicación 2020-2022'!$B$9:$B$12,'Formas adjudicación 2020-2022'!$B$15)</c:f>
              <c:strCache>
                <c:ptCount val="5"/>
                <c:pt idx="0">
                  <c:v>Tramitación de emergencia</c:v>
                </c:pt>
                <c:pt idx="1">
                  <c:v>Varios criterios</c:v>
                </c:pt>
                <c:pt idx="2">
                  <c:v>Negociado sin publicidad</c:v>
                </c:pt>
                <c:pt idx="3">
                  <c:v>Criterio precio</c:v>
                </c:pt>
                <c:pt idx="4">
                  <c:v>Licitación con negociación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'Formas adjudicación 2020-2022'!$Q$9:$Q$15</c15:sqref>
                  </c15:fullRef>
                </c:ext>
              </c:extLst>
              <c:f>('Formas adjudicación 2020-2022'!$Q$9:$Q$12,'Formas adjudicación 2020-2022'!$Q$15)</c:f>
              <c:numCache>
                <c:formatCode>#,##0</c:formatCode>
                <c:ptCount val="5"/>
                <c:pt idx="0">
                  <c:v>76</c:v>
                </c:pt>
                <c:pt idx="1">
                  <c:v>3446</c:v>
                </c:pt>
                <c:pt idx="2">
                  <c:v>691</c:v>
                </c:pt>
                <c:pt idx="3">
                  <c:v>619</c:v>
                </c:pt>
                <c:pt idx="4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'Formas adjudicación 2020-2022'!$Q$13</c15:sqref>
                  <c15:spPr xmlns:c15="http://schemas.microsoft.com/office/drawing/2012/chart">
                    <a:solidFill>
                      <a:srgbClr val="B3A2C7"/>
                    </a:solidFill>
                    <a:ln w="12700">
                      <a:solidFill>
                        <a:srgbClr val="000000"/>
                      </a:solidFill>
                      <a:prstDash val="solid"/>
                    </a:ln>
                  </c15:spPr>
                  <c15:bubble3D val="0"/>
                  <c15:dLbl>
                    <c:idx val="3"/>
                    <c:layout>
                      <c:manualLayout>
                        <c:x val="-2.3093333333333268E-2"/>
                        <c:y val="9.7353030303030302E-2"/>
                      </c:manualLayout>
                    </c:layout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6="http://schemas.microsoft.com/office/drawing/2014/chart">
                      <c:ext uri="{CE6537A1-D6FC-4f65-9D91-7224C49458BB}"/>
                      <c:ext xmlns:c16="http://schemas.microsoft.com/office/drawing/2014/chart" uri="{C3380CC4-5D6E-409C-BE32-E72D297353CC}">
                        <c16:uniqueId val="{0000000B-6ED8-43B3-8CF8-54FF156E538F}"/>
                      </c:ext>
                    </c:extLst>
                  </c15:dLbl>
                </c15:categoryFilterException>
                <c15:categoryFilterException>
                  <c15:sqref>'Formas adjudicación 2020-2022'!$Q$14</c15:sqref>
                  <c15:spPr xmlns:c15="http://schemas.microsoft.com/office/drawing/2012/chart">
                    <a:solidFill>
                      <a:srgbClr val="FFFF00"/>
                    </a:solidFill>
                    <a:ln w="12700">
                      <a:solidFill>
                        <a:srgbClr val="000000"/>
                      </a:solidFill>
                      <a:prstDash val="solid"/>
                    </a:ln>
                  </c15:spPr>
                  <c15:bubble3D val="0"/>
                  <c15:dLbl>
                    <c:idx val="3"/>
                    <c:layout>
                      <c:manualLayout>
                        <c:x val="-3.3909999999999933E-2"/>
                        <c:y val="9.830454545454545E-2"/>
                      </c:manualLayout>
                    </c:layout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6="http://schemas.microsoft.com/office/drawing/2014/chart">
                      <c:ext uri="{CE6537A1-D6FC-4f65-9D91-7224C49458BB}"/>
                      <c:ext xmlns:c16="http://schemas.microsoft.com/office/drawing/2014/chart" uri="{C3380CC4-5D6E-409C-BE32-E72D297353CC}">
                        <c16:uniqueId val="{0000000D-6ED8-43B3-8CF8-54FF156E538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C-0D60-4726-A4B9-254097F5C3E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2317698633277001E-2"/>
          <c:y val="0.78845333333333334"/>
          <c:w val="0.94706484054898199"/>
          <c:h val="0.194170000000000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255" r="0.75000000000001255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2021
% POR Nº DE CONTRATOS</a:t>
            </a:r>
          </a:p>
        </c:rich>
      </c:tx>
      <c:layout>
        <c:manualLayout>
          <c:xMode val="edge"/>
          <c:yMode val="edge"/>
          <c:x val="0.31662420264581975"/>
          <c:y val="2.272702403565772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727762803234532"/>
          <c:y val="0.29692257865562954"/>
          <c:w val="0.42010058375730591"/>
          <c:h val="0.23203584927004414"/>
        </c:manualLayout>
      </c:layout>
      <c:pie3DChart>
        <c:varyColors val="1"/>
        <c:ser>
          <c:idx val="2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B3A2C7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737-443B-A87F-512C9ADA3FA7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737-443B-A87F-512C9ADA3FA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737-443B-A87F-512C9ADA3FA7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737-443B-A87F-512C9ADA3FA7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4DF3-4A3F-8893-CCCC0371BEDD}"/>
              </c:ext>
            </c:extLst>
          </c:dPt>
          <c:dLbls>
            <c:dLbl>
              <c:idx val="0"/>
              <c:layout>
                <c:manualLayout>
                  <c:x val="-4.4230664226779419E-3"/>
                  <c:y val="6.744848484848485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737-443B-A87F-512C9ADA3FA7}"/>
                </c:ext>
              </c:extLst>
            </c:dLbl>
            <c:dLbl>
              <c:idx val="1"/>
              <c:layout>
                <c:manualLayout>
                  <c:x val="-0.11253040037642614"/>
                  <c:y val="2.289898989898960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737-443B-A87F-512C9ADA3FA7}"/>
                </c:ext>
              </c:extLst>
            </c:dLbl>
            <c:dLbl>
              <c:idx val="2"/>
              <c:layout>
                <c:manualLayout>
                  <c:x val="6.5206812071295389E-2"/>
                  <c:y val="-8.231969696969697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737-443B-A87F-512C9ADA3FA7}"/>
                </c:ext>
              </c:extLst>
            </c:dLbl>
            <c:dLbl>
              <c:idx val="3"/>
              <c:layout>
                <c:manualLayout>
                  <c:x val="4.479205113141168E-2"/>
                  <c:y val="6.6372474747474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045492420337903"/>
                      <c:h val="7.82207070707070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D737-443B-A87F-512C9ADA3FA7}"/>
                </c:ext>
              </c:extLst>
            </c:dLbl>
            <c:dLbl>
              <c:idx val="4"/>
              <c:layout>
                <c:manualLayout>
                  <c:x val="-3.6862964606219156E-2"/>
                  <c:y val="0.1277732323232322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DF3-4A3F-8893-CCCC0371BEDD}"/>
                </c:ext>
              </c:extLst>
            </c:dLbl>
            <c:numFmt formatCode="0.00%" sourceLinked="0"/>
            <c:spPr>
              <a:solidFill>
                <a:srgbClr val="FFFFFF"/>
              </a:solidFill>
              <a:ln w="3175">
                <a:solidFill>
                  <a:schemeClr val="bg1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'Formas adjudicación 2020-2022'!$B$9:$B$15</c15:sqref>
                  </c15:fullRef>
                </c:ext>
              </c:extLst>
              <c:f>('Formas adjudicación 2020-2022'!$B$9:$B$12,'Formas adjudicación 2020-2022'!$B$15)</c:f>
              <c:strCache>
                <c:ptCount val="5"/>
                <c:pt idx="0">
                  <c:v>Tramitación de emergencia</c:v>
                </c:pt>
                <c:pt idx="1">
                  <c:v>Varios criterios</c:v>
                </c:pt>
                <c:pt idx="2">
                  <c:v>Negociado sin publicidad</c:v>
                </c:pt>
                <c:pt idx="3">
                  <c:v>Criterio precio</c:v>
                </c:pt>
                <c:pt idx="4">
                  <c:v>Licitación con negociación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'Formas adjudicación 2020-2022'!$J$9:$J$15</c15:sqref>
                  </c15:fullRef>
                </c:ext>
              </c:extLst>
              <c:f>('Formas adjudicación 2020-2022'!$J$9:$J$12,'Formas adjudicación 2020-2022'!$J$15)</c:f>
              <c:numCache>
                <c:formatCode>#,##0</c:formatCode>
                <c:ptCount val="5"/>
                <c:pt idx="0">
                  <c:v>1161</c:v>
                </c:pt>
                <c:pt idx="1">
                  <c:v>3414</c:v>
                </c:pt>
                <c:pt idx="2">
                  <c:v>521</c:v>
                </c:pt>
                <c:pt idx="3">
                  <c:v>617</c:v>
                </c:pt>
                <c:pt idx="4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'Formas adjudicación 2020-2022'!$J$13</c15:sqref>
                  <c15:spPr xmlns:c15="http://schemas.microsoft.com/office/drawing/2012/chart">
                    <a:solidFill>
                      <a:srgbClr val="7030A0"/>
                    </a:solidFill>
                    <a:ln w="12700">
                      <a:solidFill>
                        <a:srgbClr val="000000"/>
                      </a:solidFill>
                      <a:prstDash val="solid"/>
                    </a:ln>
                  </c15:spPr>
                  <c15:bubble3D val="0"/>
                  <c15:dLbl>
                    <c:idx val="3"/>
                    <c:layout>
                      <c:manualLayout>
                        <c:x val="-0.13603443543529442"/>
                        <c:y val="-1.7359848484848485E-2"/>
                      </c:manualLayout>
                    </c:layout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6="http://schemas.microsoft.com/office/drawing/2014/chart">
                      <c:ext uri="{CE6537A1-D6FC-4f65-9D91-7224C49458BB}">
                        <c15:layout>
                          <c:manualLayout>
                            <c:w val="0.13586323072729806"/>
                            <c:h val="8.7589393939393925E-2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B-60D6-48C9-9578-29F234958346}"/>
                      </c:ext>
                    </c:extLst>
                  </c15:dLbl>
                </c15:categoryFilterException>
                <c15:categoryFilterException>
                  <c15:sqref>'Formas adjudicación 2020-2022'!$J$14</c15:sqref>
                  <c15:spPr xmlns:c15="http://schemas.microsoft.com/office/drawing/2012/chart">
                    <a:solidFill>
                      <a:srgbClr val="FFFF00"/>
                    </a:solidFill>
                    <a:ln w="12700">
                      <a:solidFill>
                        <a:srgbClr val="000000"/>
                      </a:solidFill>
                      <a:prstDash val="solid"/>
                    </a:ln>
                  </c15:spPr>
                  <c15:bubble3D val="0"/>
                  <c15:dLbl>
                    <c:idx val="3"/>
                    <c:layout>
                      <c:manualLayout>
                        <c:x val="8.5212321940308741E-2"/>
                        <c:y val="-0.10243939393939397"/>
                      </c:manualLayout>
                    </c:layout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6="http://schemas.microsoft.com/office/drawing/2014/chart">
                      <c:ext uri="{CE6537A1-D6FC-4f65-9D91-7224C49458BB}"/>
                      <c:ext xmlns:c16="http://schemas.microsoft.com/office/drawing/2014/chart" uri="{C3380CC4-5D6E-409C-BE32-E72D297353CC}">
                        <c16:uniqueId val="{0000000D-60D6-48C9-9578-29F234958346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C-D737-443B-A87F-512C9ADA3FA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9373471729907494E-2"/>
          <c:y val="0.78222222222222226"/>
          <c:w val="0.95871248751739235"/>
          <c:h val="0.195364646464646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232" r="0.75000000000001232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2022
% POR PRECIO DE LOS CONTRATOS</a:t>
            </a:r>
          </a:p>
        </c:rich>
      </c:tx>
      <c:layout>
        <c:manualLayout>
          <c:xMode val="edge"/>
          <c:yMode val="edge"/>
          <c:x val="0.25715543973656674"/>
          <c:y val="2.27271622324607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727762803234532"/>
          <c:y val="0.29676838477024048"/>
          <c:w val="0.42001556703393106"/>
          <c:h val="0.23218996125247734"/>
        </c:manualLayout>
      </c:layout>
      <c:pie3DChart>
        <c:varyColors val="1"/>
        <c:ser>
          <c:idx val="2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B3A2C7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2ED-43B8-87C5-27405483FEC5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2ED-43B8-87C5-27405483FEC5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2ED-43B8-87C5-27405483FEC5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E9E-44BD-A686-B37D05D07766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C4C9-4ED3-B58A-AE581D10B897}"/>
              </c:ext>
            </c:extLst>
          </c:dPt>
          <c:dLbls>
            <c:dLbl>
              <c:idx val="0"/>
              <c:layout>
                <c:manualLayout>
                  <c:x val="-0.11437905077759236"/>
                  <c:y val="7.92080808080808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2ED-43B8-87C5-27405483FEC5}"/>
                </c:ext>
              </c:extLst>
            </c:dLbl>
            <c:dLbl>
              <c:idx val="1"/>
              <c:layout>
                <c:manualLayout>
                  <c:x val="-6.1996695152522256E-2"/>
                  <c:y val="-9.890404040404039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2ED-43B8-87C5-27405483FEC5}"/>
                </c:ext>
              </c:extLst>
            </c:dLbl>
            <c:dLbl>
              <c:idx val="2"/>
              <c:layout>
                <c:manualLayout>
                  <c:x val="8.7478923314867799E-2"/>
                  <c:y val="-1.99994949494949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495111111111111"/>
                      <c:h val="0.1106429292929292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2ED-43B8-87C5-27405483FEC5}"/>
                </c:ext>
              </c:extLst>
            </c:dLbl>
            <c:dLbl>
              <c:idx val="3"/>
              <c:layout>
                <c:manualLayout>
                  <c:x val="8.1693260633663528E-2"/>
                  <c:y val="9.942222222222221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5="http://schemas.microsoft.com/office/drawing/2012/chart" xmlns:c16="http://schemas.microsoft.com/office/drawing/2014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E9E-44BD-A686-B37D05D07766}"/>
                </c:ext>
              </c:extLst>
            </c:dLbl>
            <c:dLbl>
              <c:idx val="4"/>
              <c:layout>
                <c:manualLayout>
                  <c:x val="-1.4157778277631667E-2"/>
                  <c:y val="9.419393939393927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4C9-4ED3-B58A-AE581D10B897}"/>
                </c:ext>
              </c:extLst>
            </c:dLbl>
            <c:numFmt formatCode="0.00%" sourceLinked="0"/>
            <c:spPr>
              <a:solidFill>
                <a:srgbClr val="FFFFFF"/>
              </a:solidFill>
              <a:ln w="3175">
                <a:solidFill>
                  <a:schemeClr val="bg1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'Formas adjudicación 2020-2022'!$B$9:$B$15</c15:sqref>
                  </c15:fullRef>
                </c:ext>
              </c:extLst>
              <c:f>('Formas adjudicación 2020-2022'!$B$9:$B$12,'Formas adjudicación 2020-2022'!$B$15)</c:f>
              <c:strCache>
                <c:ptCount val="5"/>
                <c:pt idx="0">
                  <c:v>Tramitación de emergencia</c:v>
                </c:pt>
                <c:pt idx="1">
                  <c:v>Varios criterios</c:v>
                </c:pt>
                <c:pt idx="2">
                  <c:v>Negociado sin publicidad</c:v>
                </c:pt>
                <c:pt idx="3">
                  <c:v>Criterio precio</c:v>
                </c:pt>
                <c:pt idx="4">
                  <c:v>Licitación con negociación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'Formas adjudicación 2020-2022'!$U$9:$U$15</c15:sqref>
                  </c15:fullRef>
                </c:ext>
              </c:extLst>
              <c:f>('Formas adjudicación 2020-2022'!$U$9:$U$12,'Formas adjudicación 2020-2022'!$U$15)</c:f>
              <c:numCache>
                <c:formatCode>#,##0.00;\-#,##0.00;0</c:formatCode>
                <c:ptCount val="5"/>
                <c:pt idx="0">
                  <c:v>77284060.420000002</c:v>
                </c:pt>
                <c:pt idx="1">
                  <c:v>2757502789.9500098</c:v>
                </c:pt>
                <c:pt idx="2">
                  <c:v>474947937.11000001</c:v>
                </c:pt>
                <c:pt idx="3">
                  <c:v>182699443.13</c:v>
                </c:pt>
                <c:pt idx="4">
                  <c:v>750637.36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'Formas adjudicación 2020-2022'!$U$13</c15:sqref>
                  <c15:spPr xmlns:c15="http://schemas.microsoft.com/office/drawing/2012/chart">
                    <a:solidFill>
                      <a:srgbClr val="B3A2C7"/>
                    </a:solidFill>
                    <a:ln w="12700">
                      <a:solidFill>
                        <a:srgbClr val="000000"/>
                      </a:solidFill>
                      <a:prstDash val="solid"/>
                    </a:ln>
                  </c15:spPr>
                  <c15:bubble3D val="0"/>
                  <c15:dLbl>
                    <c:idx val="3"/>
                    <c:layout>
                      <c:manualLayout>
                        <c:x val="-1.6423611111111111E-2"/>
                        <c:y val="0.12195606060606061"/>
                      </c:manualLayout>
                    </c:layout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6="http://schemas.microsoft.com/office/drawing/2014/chart">
                      <c:ext uri="{CE6537A1-D6FC-4f65-9D91-7224C49458BB}"/>
                      <c:ext xmlns:c16="http://schemas.microsoft.com/office/drawing/2014/chart" uri="{C3380CC4-5D6E-409C-BE32-E72D297353CC}">
                        <c16:uniqueId val="{0000000B-DCB3-4A74-95CD-455CBA8782D8}"/>
                      </c:ext>
                    </c:extLst>
                  </c15:dLbl>
                </c15:categoryFilterException>
                <c15:categoryFilterException>
                  <c15:sqref>'Formas adjudicación 2020-2022'!$U$14</c15:sqref>
                  <c15:spPr xmlns:c15="http://schemas.microsoft.com/office/drawing/2012/chart">
                    <a:solidFill>
                      <a:srgbClr val="FFFF00"/>
                    </a:solidFill>
                    <a:ln w="12700">
                      <a:solidFill>
                        <a:srgbClr val="000000"/>
                      </a:solidFill>
                      <a:prstDash val="solid"/>
                    </a:ln>
                  </c15:spPr>
                  <c15:bubble3D val="0"/>
                  <c15:dLbl>
                    <c:idx val="3"/>
                    <c:layout>
                      <c:manualLayout>
                        <c:x val="-0.10002055555555556"/>
                        <c:y val="7.1564141414141413E-2"/>
                      </c:manualLayout>
                    </c:layout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6="http://schemas.microsoft.com/office/drawing/2014/chart">
                      <c:ext uri="{CE6537A1-D6FC-4f65-9D91-7224C49458BB}"/>
                      <c:ext xmlns:c16="http://schemas.microsoft.com/office/drawing/2014/chart" uri="{C3380CC4-5D6E-409C-BE32-E72D297353CC}">
                        <c16:uniqueId val="{0000000D-DCB3-4A74-95CD-455CBA8782D8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C-62ED-43B8-87C5-27405483FEC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2317897597979818E-2"/>
          <c:y val="0.76696269841269837"/>
          <c:w val="0.95037055555555561"/>
          <c:h val="0.210932539682539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2020
% POR PRECIO DE LOS CONTRATOS</a:t>
            </a:r>
          </a:p>
        </c:rich>
      </c:tx>
      <c:layout>
        <c:manualLayout>
          <c:xMode val="edge"/>
          <c:yMode val="edge"/>
          <c:x val="0.23152550853057363"/>
          <c:y val="2.852447791852105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105100279994896"/>
          <c:y val="0.29004235028390385"/>
          <c:w val="0.42780416910696129"/>
          <c:h val="0.23891583273206418"/>
        </c:manualLayout>
      </c:layout>
      <c:pie3DChart>
        <c:varyColors val="1"/>
        <c:ser>
          <c:idx val="2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B3A2C7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373-4D3C-BBDF-B992C5A8267A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373-4D3C-BBDF-B992C5A8267A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373-4D3C-BBDF-B992C5A8267A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373-4D3C-BBDF-B992C5A8267A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373-4D3C-BBDF-B992C5A8267A}"/>
              </c:ext>
            </c:extLst>
          </c:dPt>
          <c:dPt>
            <c:idx val="5"/>
            <c:bubble3D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373-4D3C-BBDF-B992C5A8267A}"/>
              </c:ext>
            </c:extLst>
          </c:dPt>
          <c:dLbls>
            <c:dLbl>
              <c:idx val="0"/>
              <c:layout>
                <c:manualLayout>
                  <c:x val="-8.2505406655033031E-2"/>
                  <c:y val="1.82823232323232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373-4D3C-BBDF-B992C5A8267A}"/>
                </c:ext>
              </c:extLst>
            </c:dLbl>
            <c:dLbl>
              <c:idx val="1"/>
              <c:layout>
                <c:manualLayout>
                  <c:x val="0.10692409802079139"/>
                  <c:y val="-3.875101010101009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373-4D3C-BBDF-B992C5A8267A}"/>
                </c:ext>
              </c:extLst>
            </c:dLbl>
            <c:dLbl>
              <c:idx val="2"/>
              <c:layout>
                <c:manualLayout>
                  <c:x val="0.1297626226473757"/>
                  <c:y val="7.8632630598594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373-4D3C-BBDF-B992C5A8267A}"/>
                </c:ext>
              </c:extLst>
            </c:dLbl>
            <c:dLbl>
              <c:idx val="3"/>
              <c:layout>
                <c:manualLayout>
                  <c:x val="0.15119111111111111"/>
                  <c:y val="9.872727272727273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373-4D3C-BBDF-B992C5A8267A}"/>
                </c:ext>
              </c:extLst>
            </c:dLbl>
            <c:dLbl>
              <c:idx val="4"/>
              <c:layout>
                <c:manualLayout>
                  <c:x val="4.7805270929348068E-2"/>
                  <c:y val="0.102005050505050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373-4D3C-BBDF-B992C5A8267A}"/>
                </c:ext>
              </c:extLst>
            </c:dLbl>
            <c:dLbl>
              <c:idx val="5"/>
              <c:layout>
                <c:manualLayout>
                  <c:x val="-9.2609166666666673E-2"/>
                  <c:y val="7.95282828282828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373-4D3C-BBDF-B992C5A8267A}"/>
                </c:ext>
              </c:extLst>
            </c:dLbl>
            <c:numFmt formatCode="0.00%" sourceLinked="0"/>
            <c:spPr>
              <a:solidFill>
                <a:srgbClr val="FFFFFF"/>
              </a:solidFill>
              <a:ln w="3175">
                <a:solidFill>
                  <a:schemeClr val="bg1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'Formas adjudicación 2020-2022'!$B$9:$B$15</c15:sqref>
                  </c15:fullRef>
                </c:ext>
              </c:extLst>
              <c:f>'Formas adjudicación 2020-2022'!$B$9:$B$14</c:f>
              <c:strCache>
                <c:ptCount val="6"/>
                <c:pt idx="0">
                  <c:v>Tramitación de emergencia</c:v>
                </c:pt>
                <c:pt idx="1">
                  <c:v>Varios criterios</c:v>
                </c:pt>
                <c:pt idx="2">
                  <c:v>Negociado sin publicidad</c:v>
                </c:pt>
                <c:pt idx="3">
                  <c:v>Criterio precio</c:v>
                </c:pt>
                <c:pt idx="4">
                  <c:v>Otras sin publicidad</c:v>
                </c:pt>
                <c:pt idx="5">
                  <c:v>Otras con publicidad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'Formas adjudicación 2020-2022'!$G$9:$G$15</c15:sqref>
                  </c15:fullRef>
                </c:ext>
              </c:extLst>
              <c:f>'Formas adjudicación 2020-2022'!$G$9:$G$14</c:f>
              <c:numCache>
                <c:formatCode>#,##0.00;\-#,##0.00;0</c:formatCode>
                <c:ptCount val="6"/>
                <c:pt idx="0">
                  <c:v>969362486.48000002</c:v>
                </c:pt>
                <c:pt idx="1">
                  <c:v>1027052620</c:v>
                </c:pt>
                <c:pt idx="2">
                  <c:v>524487461.77999997</c:v>
                </c:pt>
                <c:pt idx="3">
                  <c:v>141931870.97</c:v>
                </c:pt>
                <c:pt idx="4">
                  <c:v>3782681.32</c:v>
                </c:pt>
                <c:pt idx="5">
                  <c:v>170153.03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'Formas adjudicación 2020-2022'!$G$15</c15:sqref>
                  <c15:spPr xmlns:c15="http://schemas.microsoft.com/office/drawing/2012/chart">
                    <a:solidFill>
                      <a:srgbClr val="7030A0"/>
                    </a:solidFill>
                    <a:ln w="12700">
                      <a:solidFill>
                        <a:srgbClr val="000000"/>
                      </a:solidFill>
                      <a:prstDash val="solid"/>
                    </a:ln>
                  </c15:spPr>
                  <c15:bubble3D val="0"/>
                  <c15:dLbl>
                    <c:idx val="5"/>
                    <c:layout>
                      <c:manualLayout>
                        <c:x val="-0.15025083333333336"/>
                        <c:y val="-3.2424242424241834E-3"/>
                      </c:manualLayout>
                    </c:layout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6="http://schemas.microsoft.com/office/drawing/2014/chart">
                      <c:ext uri="{CE6537A1-D6FC-4f65-9D91-7224C49458BB}"/>
                      <c:ext xmlns:c16="http://schemas.microsoft.com/office/drawing/2014/chart" uri="{C3380CC4-5D6E-409C-BE32-E72D297353CC}">
                        <c16:uniqueId val="{0000000D-C465-40A1-9BDF-4E2B2BCA7E1B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3373-4D3C-BBDF-B992C5A8267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972636182345368E-2"/>
          <c:y val="0.77099949494949493"/>
          <c:w val="0.94814577130419408"/>
          <c:h val="0.206981818181818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21" r="0.7500000000000121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2021
% POR PRECIO DE LOS CONTRATOS</a:t>
            </a:r>
          </a:p>
        </c:rich>
      </c:tx>
      <c:layout>
        <c:manualLayout>
          <c:xMode val="edge"/>
          <c:yMode val="edge"/>
          <c:x val="0.23425958979912873"/>
          <c:y val="2.272716221078941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727762803234532"/>
          <c:y val="0.29178419765921687"/>
          <c:w val="0.42763241694240645"/>
          <c:h val="0.23717425333539191"/>
        </c:manualLayout>
      </c:layout>
      <c:pie3DChart>
        <c:varyColors val="1"/>
        <c:ser>
          <c:idx val="2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B3A2C7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AD7-4850-96E3-6155220AE7F0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AD7-4850-96E3-6155220AE7F0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AD7-4850-96E3-6155220AE7F0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AD7-4850-96E3-6155220AE7F0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A862-49BE-B7F9-D3A9CAD2D51C}"/>
              </c:ext>
            </c:extLst>
          </c:dPt>
          <c:dLbls>
            <c:dLbl>
              <c:idx val="0"/>
              <c:layout>
                <c:manualLayout>
                  <c:x val="-0.13538622160573927"/>
                  <c:y val="0.1098560606060606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AD7-4850-96E3-6155220AE7F0}"/>
                </c:ext>
              </c:extLst>
            </c:dLbl>
            <c:dLbl>
              <c:idx val="1"/>
              <c:layout>
                <c:manualLayout>
                  <c:x val="-7.3731561441973556E-2"/>
                  <c:y val="-2.510454545454551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AD7-4850-96E3-6155220AE7F0}"/>
                </c:ext>
              </c:extLst>
            </c:dLbl>
            <c:dLbl>
              <c:idx val="2"/>
              <c:layout>
                <c:manualLayout>
                  <c:x val="5.9470222381314601E-2"/>
                  <c:y val="-5.02308080808081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AD7-4850-96E3-6155220AE7F0}"/>
                </c:ext>
              </c:extLst>
            </c:dLbl>
            <c:dLbl>
              <c:idx val="3"/>
              <c:layout>
                <c:manualLayout>
                  <c:x val="5.2595045266753175E-2"/>
                  <c:y val="1.953005050505044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008087613775541"/>
                      <c:h val="9.746313131313129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FAD7-4850-96E3-6155220AE7F0}"/>
                </c:ext>
              </c:extLst>
            </c:dLbl>
            <c:dLbl>
              <c:idx val="4"/>
              <c:layout>
                <c:manualLayout>
                  <c:x val="7.313377183170015E-3"/>
                  <c:y val="8.603434343434343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862-49BE-B7F9-D3A9CAD2D51C}"/>
                </c:ext>
              </c:extLst>
            </c:dLbl>
            <c:numFmt formatCode="0.00%" sourceLinked="0"/>
            <c:spPr>
              <a:solidFill>
                <a:srgbClr val="FFFFFF"/>
              </a:solidFill>
              <a:ln w="3175">
                <a:solidFill>
                  <a:schemeClr val="bg1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'Formas adjudicación 2020-2022'!$B$9:$B$15</c15:sqref>
                  </c15:fullRef>
                </c:ext>
              </c:extLst>
              <c:f>('Formas adjudicación 2020-2022'!$B$9:$B$12,'Formas adjudicación 2020-2022'!$B$15)</c:f>
              <c:strCache>
                <c:ptCount val="5"/>
                <c:pt idx="0">
                  <c:v>Tramitación de emergencia</c:v>
                </c:pt>
                <c:pt idx="1">
                  <c:v>Varios criterios</c:v>
                </c:pt>
                <c:pt idx="2">
                  <c:v>Negociado sin publicidad</c:v>
                </c:pt>
                <c:pt idx="3">
                  <c:v>Criterio precio</c:v>
                </c:pt>
                <c:pt idx="4">
                  <c:v>Licitación con negociación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'Formas adjudicación 2020-2022'!$N$9:$N$15</c15:sqref>
                  </c15:fullRef>
                </c:ext>
              </c:extLst>
              <c:f>('Formas adjudicación 2020-2022'!$N$9:$N$12,'Formas adjudicación 2020-2022'!$N$15)</c:f>
              <c:numCache>
                <c:formatCode>#,##0.00;\-#,##0.00;0</c:formatCode>
                <c:ptCount val="5"/>
                <c:pt idx="0">
                  <c:v>245219742.06</c:v>
                </c:pt>
                <c:pt idx="1">
                  <c:v>2625624330.2399998</c:v>
                </c:pt>
                <c:pt idx="2">
                  <c:v>407460642.37</c:v>
                </c:pt>
                <c:pt idx="3">
                  <c:v>209175183.66999999</c:v>
                </c:pt>
                <c:pt idx="4">
                  <c:v>121701.55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'Formas adjudicación 2020-2022'!$N$13</c15:sqref>
                  <c15:spPr xmlns:c15="http://schemas.microsoft.com/office/drawing/2012/chart">
                    <a:solidFill>
                      <a:srgbClr val="B3A2C7"/>
                    </a:solidFill>
                    <a:ln w="12700">
                      <a:solidFill>
                        <a:srgbClr val="000000"/>
                      </a:solidFill>
                      <a:prstDash val="solid"/>
                    </a:ln>
                  </c15:spPr>
                  <c15:bubble3D val="0"/>
                  <c15:dLbl>
                    <c:idx val="3"/>
                    <c:layout>
                      <c:manualLayout>
                        <c:x val="5.6981111111111114E-2"/>
                        <c:y val="9.487121212121212E-2"/>
                      </c:manualLayout>
                    </c:layout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6="http://schemas.microsoft.com/office/drawing/2014/chart">
                      <c:ext uri="{CE6537A1-D6FC-4f65-9D91-7224C49458BB}"/>
                      <c:ext xmlns:c16="http://schemas.microsoft.com/office/drawing/2014/chart" uri="{C3380CC4-5D6E-409C-BE32-E72D297353CC}">
                        <c16:uniqueId val="{0000000B-03C0-4548-AA98-8CB0396D02E5}"/>
                      </c:ext>
                    </c:extLst>
                  </c15:dLbl>
                </c15:categoryFilterException>
                <c15:categoryFilterException>
                  <c15:sqref>'Formas adjudicación 2020-2022'!$N$14</c15:sqref>
                  <c15:spPr xmlns:c15="http://schemas.microsoft.com/office/drawing/2012/chart">
                    <a:solidFill>
                      <a:srgbClr val="FFFF00"/>
                    </a:solidFill>
                    <a:ln w="12700">
                      <a:solidFill>
                        <a:srgbClr val="000000"/>
                      </a:solidFill>
                      <a:prstDash val="solid"/>
                    </a:ln>
                  </c15:spPr>
                  <c15:bubble3D val="0"/>
                  <c15:dLbl>
                    <c:idx val="3"/>
                    <c:layout>
                      <c:manualLayout>
                        <c:x val="-7.3807499999999998E-2"/>
                        <c:y val="-6.5550505050505109E-2"/>
                      </c:manualLayout>
                    </c:layout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6="http://schemas.microsoft.com/office/drawing/2014/chart">
                      <c:ext uri="{CE6537A1-D6FC-4f65-9D91-7224C49458BB}"/>
                      <c:ext xmlns:c16="http://schemas.microsoft.com/office/drawing/2014/chart" uri="{C3380CC4-5D6E-409C-BE32-E72D297353CC}">
                        <c16:uniqueId val="{0000000D-03C0-4548-AA98-8CB0396D02E5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C-FAD7-4850-96E3-6155220AE7F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231775685852299E-2"/>
          <c:y val="0.77697121212121212"/>
          <c:w val="0.95429476476212816"/>
          <c:h val="0.19600151515151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255" r="0.7500000000000125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00" b="1" i="0" strike="noStrike">
                <a:solidFill>
                  <a:srgbClr val="000000"/>
                </a:solidFill>
                <a:latin typeface="Arial"/>
                <a:cs typeface="Arial"/>
              </a:rPr>
              <a:t>FORMAS DE ADJUDICACIÓN</a:t>
            </a:r>
          </a:p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% POR PRECIO</a:t>
            </a:r>
            <a:r>
              <a:rPr lang="es-ES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DE LOS CONTRATOS</a:t>
            </a:r>
          </a:p>
        </c:rich>
      </c:tx>
      <c:layout>
        <c:manualLayout>
          <c:xMode val="edge"/>
          <c:yMode val="edge"/>
          <c:x val="0.2422877777777778"/>
          <c:y val="2.272731481481481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890091840452188"/>
          <c:y val="0.27769454808165489"/>
          <c:w val="0.42073242200581357"/>
          <c:h val="0.25949531102215184"/>
        </c:manualLayout>
      </c:layout>
      <c:pie3DChart>
        <c:varyColors val="1"/>
        <c:ser>
          <c:idx val="0"/>
          <c:order val="0"/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5E2-4321-8587-1EF78EC69451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75E2-4321-8587-1EF78EC69451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75E2-4321-8587-1EF78EC69451}"/>
              </c:ext>
            </c:extLst>
          </c:dPt>
          <c:dPt>
            <c:idx val="3"/>
            <c:bubble3D val="0"/>
            <c:spPr>
              <a:solidFill>
                <a:srgbClr val="B3A2C7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75E2-4321-8587-1EF78EC69451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75E2-4321-8587-1EF78EC69451}"/>
              </c:ext>
            </c:extLst>
          </c:dPt>
          <c:dLbls>
            <c:dLbl>
              <c:idx val="0"/>
              <c:layout>
                <c:manualLayout>
                  <c:x val="-3.9913055555555556E-2"/>
                  <c:y val="-5.22656565656565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5E2-4321-8587-1EF78EC69451}"/>
                </c:ext>
              </c:extLst>
            </c:dLbl>
            <c:dLbl>
              <c:idx val="1"/>
              <c:layout>
                <c:manualLayout>
                  <c:x val="9.6725277777777771E-2"/>
                  <c:y val="-8.51595959595959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5E2-4321-8587-1EF78EC69451}"/>
                </c:ext>
              </c:extLst>
            </c:dLbl>
            <c:dLbl>
              <c:idx val="2"/>
              <c:layout>
                <c:manualLayout>
                  <c:x val="1.8514928788735428E-2"/>
                  <c:y val="7.30562712370710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5E2-4321-8587-1EF78EC69451}"/>
                </c:ext>
              </c:extLst>
            </c:dLbl>
            <c:dLbl>
              <c:idx val="3"/>
              <c:layout>
                <c:manualLayout>
                  <c:x val="-0.1109716501090381"/>
                  <c:y val="5.064486016205518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5E2-4321-8587-1EF78EC69451}"/>
                </c:ext>
              </c:extLst>
            </c:dLbl>
            <c:dLbl>
              <c:idx val="4"/>
              <c:layout>
                <c:manualLayout>
                  <c:x val="-0.24668652777777778"/>
                  <c:y val="-7.106481481481481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5E2-4321-8587-1EF78EC6945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('Contratación en 2023'!$C$61,'Contratación en 2023'!$G$61,'Contratación en 2023'!$E$61,'Contratación en 2023'!$I$61)</c:f>
              <c:strCache>
                <c:ptCount val="4"/>
                <c:pt idx="0">
                  <c:v>Varios criterios</c:v>
                </c:pt>
                <c:pt idx="1">
                  <c:v>Negociado sin publicidad</c:v>
                </c:pt>
                <c:pt idx="2">
                  <c:v>Criterio precio</c:v>
                </c:pt>
                <c:pt idx="3">
                  <c:v>Tram. de emergencia</c:v>
                </c:pt>
              </c:strCache>
            </c:strRef>
          </c:cat>
          <c:val>
            <c:numRef>
              <c:f>('Contratación en 2023'!$D$67,'Contratación en 2023'!$H$67,'Contratación en 2023'!$F$67,'Contratación en 2023'!$J$67)</c:f>
              <c:numCache>
                <c:formatCode>#,##0.00</c:formatCode>
                <c:ptCount val="4"/>
                <c:pt idx="0">
                  <c:v>2272658281.0700002</c:v>
                </c:pt>
                <c:pt idx="1">
                  <c:v>350395900.46999997</c:v>
                </c:pt>
                <c:pt idx="2">
                  <c:v>335608984.38999999</c:v>
                </c:pt>
                <c:pt idx="3">
                  <c:v>58388701.859999999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5E2-4321-8587-1EF78EC6945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098611111111115E-2"/>
          <c:y val="0.75795404040404024"/>
          <c:w val="0.94256694444444455"/>
          <c:h val="0.209281313131313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21" r="0.7500000000000121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00" b="1" i="0" strike="noStrike">
                <a:solidFill>
                  <a:srgbClr val="000000"/>
                </a:solidFill>
                <a:latin typeface="Arial"/>
                <a:cs typeface="Arial"/>
              </a:rPr>
              <a:t>PROCEDIMIENTOS DE ADJUDICACIÓN</a:t>
            </a:r>
          </a:p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% POR </a:t>
            </a:r>
            <a:r>
              <a:rPr lang="es-ES" sz="800" b="0" i="0" u="none" strike="noStrike" baseline="0">
                <a:solidFill>
                  <a:srgbClr val="000000"/>
                </a:solidFill>
                <a:effectLst/>
                <a:latin typeface="Arial"/>
                <a:cs typeface="Arial"/>
              </a:rPr>
              <a:t>Nº DE</a:t>
            </a:r>
            <a:r>
              <a:rPr lang="es-ES" sz="800" b="0" i="0" u="none" strike="noStrike" baseline="0">
                <a:effectLst/>
              </a:rPr>
              <a:t> </a:t>
            </a: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CONTRATOS</a:t>
            </a:r>
          </a:p>
        </c:rich>
      </c:tx>
      <c:layout>
        <c:manualLayout>
          <c:xMode val="edge"/>
          <c:yMode val="edge"/>
          <c:x val="0.23523222222222226"/>
          <c:y val="2.860694444444444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89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890083333333335"/>
          <c:y val="0.31617929292929292"/>
          <c:w val="0.41720472222222221"/>
          <c:h val="0.25949531102215184"/>
        </c:manualLayout>
      </c:layout>
      <c:pie3DChart>
        <c:varyColors val="1"/>
        <c:ser>
          <c:idx val="0"/>
          <c:order val="0"/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054-446A-B9BB-79FC84207F0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054-446A-B9BB-79FC84207F0B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054-446A-B9BB-79FC84207F0B}"/>
              </c:ext>
            </c:extLst>
          </c:dPt>
          <c:dPt>
            <c:idx val="3"/>
            <c:bubble3D val="0"/>
            <c:spPr>
              <a:solidFill>
                <a:srgbClr val="B3A2C7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054-446A-B9BB-79FC84207F0B}"/>
              </c:ext>
            </c:extLst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C14-4CE0-95FE-7ADC53D346B6}"/>
              </c:ext>
            </c:extLst>
          </c:dPt>
          <c:dPt>
            <c:idx val="5"/>
            <c:bubble3D val="0"/>
            <c:spPr>
              <a:solidFill>
                <a:srgbClr val="FF33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DC14-4CE0-95FE-7ADC53D346B6}"/>
              </c:ext>
            </c:extLst>
          </c:dPt>
          <c:dLbls>
            <c:dLbl>
              <c:idx val="0"/>
              <c:layout>
                <c:manualLayout>
                  <c:x val="-5.011194444444448E-2"/>
                  <c:y val="-3.284242424242429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054-446A-B9BB-79FC84207F0B}"/>
                </c:ext>
              </c:extLst>
            </c:dLbl>
            <c:dLbl>
              <c:idx val="1"/>
              <c:layout>
                <c:manualLayout>
                  <c:x val="5.9921150425006738E-2"/>
                  <c:y val="-7.844191919191918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054-446A-B9BB-79FC84207F0B}"/>
                </c:ext>
              </c:extLst>
            </c:dLbl>
            <c:dLbl>
              <c:idx val="2"/>
              <c:layout>
                <c:manualLayout>
                  <c:x val="0.1613675"/>
                  <c:y val="5.62878787878787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054-446A-B9BB-79FC84207F0B}"/>
                </c:ext>
              </c:extLst>
            </c:dLbl>
            <c:dLbl>
              <c:idx val="3"/>
              <c:layout>
                <c:manualLayout>
                  <c:x val="0.21601277777777778"/>
                  <c:y val="0.104380303030302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054-446A-B9BB-79FC84207F0B}"/>
                </c:ext>
              </c:extLst>
            </c:dLbl>
            <c:dLbl>
              <c:idx val="4"/>
              <c:layout>
                <c:manualLayout>
                  <c:x val="4.7586388888888886E-2"/>
                  <c:y val="0.1022590909090907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="http://schemas.microsoft.com/office/drawing/2014/chart"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C14-4CE0-95FE-7ADC53D346B6}"/>
                </c:ext>
              </c:extLst>
            </c:dLbl>
            <c:dLbl>
              <c:idx val="5"/>
              <c:layout>
                <c:manualLayout>
                  <c:x val="-0.12985444444444444"/>
                  <c:y val="5.58851010101010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="http://schemas.microsoft.com/office/drawing/2014/chart" xmlns:c15="http://schemas.microsoft.com/office/drawing/2012/chart">
                <c:ext xmlns:c15="http://schemas.microsoft.com/office/drawing/2012/chart" uri="{CE6537A1-D6FC-4f65-9D91-7224C49458BB}">
                  <c15:layout>
                    <c:manualLayout>
                      <c:w val="0.11699527777777778"/>
                      <c:h val="7.82207070707070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DC14-4CE0-95FE-7ADC53D346B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('Contratación en 2023'!$C$7,'Contratación en 2023'!$E$7,'Contratación en 2023'!$G$7,'Contratación en 2023'!$I$7,'Contratación en 2023'!$K$7,'Contratación en 2023'!$M$7)</c:f>
              <c:strCache>
                <c:ptCount val="6"/>
                <c:pt idx="0">
                  <c:v>Abierto</c:v>
                </c:pt>
                <c:pt idx="1">
                  <c:v>Abierto simplificado</c:v>
                </c:pt>
                <c:pt idx="2">
                  <c:v>Negociado sin publicidad</c:v>
                </c:pt>
                <c:pt idx="3">
                  <c:v>Tram. de emergencia</c:v>
                </c:pt>
                <c:pt idx="4">
                  <c:v>Restringido</c:v>
                </c:pt>
                <c:pt idx="5">
                  <c:v>Basado en acuerdo marco del Estado</c:v>
                </c:pt>
              </c:strCache>
            </c:strRef>
          </c:cat>
          <c:val>
            <c:numRef>
              <c:f>('Contratación en 2023'!$C$13,'Contratación en 2023'!$E$13,'Contratación en 2023'!$G$13,'Contratación en 2023'!$I$13,'Contratación en 2023'!$K$13,'Contratación en 2023'!$M$13)</c:f>
              <c:numCache>
                <c:formatCode>#,##0</c:formatCode>
                <c:ptCount val="6"/>
                <c:pt idx="0">
                  <c:v>2453</c:v>
                </c:pt>
                <c:pt idx="1">
                  <c:v>991</c:v>
                </c:pt>
                <c:pt idx="2">
                  <c:v>515</c:v>
                </c:pt>
                <c:pt idx="3">
                  <c:v>38</c:v>
                </c:pt>
                <c:pt idx="4">
                  <c:v>10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054-446A-B9BB-79FC84207F0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7881767676767677"/>
          <c:w val="0.99294444444444441"/>
          <c:h val="0.20849848484848485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anchor="t" anchorCtr="0"/>
        <a:lstStyle/>
        <a:p>
          <a:pPr rtl="0">
            <a:defRPr sz="7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21" r="0.7500000000000121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00" b="1" i="0" strike="noStrike">
                <a:solidFill>
                  <a:srgbClr val="000000"/>
                </a:solidFill>
                <a:latin typeface="Arial"/>
                <a:cs typeface="Arial"/>
              </a:rPr>
              <a:t>2022</a:t>
            </a:r>
          </a:p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00" b="1" i="0" strike="noStrike">
                <a:solidFill>
                  <a:srgbClr val="000000"/>
                </a:solidFill>
                <a:latin typeface="Arial"/>
                <a:cs typeface="Arial"/>
              </a:rPr>
              <a:t>TIPOS DE CONTRATOS</a:t>
            </a:r>
          </a:p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% POR</a:t>
            </a:r>
            <a:r>
              <a:rPr lang="es-ES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Nº DE </a:t>
            </a: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CONTRATOS</a:t>
            </a:r>
          </a:p>
        </c:rich>
      </c:tx>
      <c:layout>
        <c:manualLayout>
          <c:xMode val="edge"/>
          <c:yMode val="edge"/>
          <c:x val="0.31944833333333333"/>
          <c:y val="2.272731481481481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69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33737323723138"/>
          <c:y val="0.28897159312880483"/>
          <c:w val="0.41980343080398025"/>
          <c:h val="0.25314888461748575"/>
        </c:manualLayout>
      </c:layout>
      <c:pie3DChart>
        <c:varyColors val="1"/>
        <c:ser>
          <c:idx val="0"/>
          <c:order val="0"/>
          <c:tx>
            <c:strRef>
              <c:f>'Contratos menores 2021-2023'!$B$8:$B$8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4BD-49BE-B867-E15C370738C0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4BD-49BE-B867-E15C370738C0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4BD-49BE-B867-E15C370738C0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4BD-49BE-B867-E15C370738C0}"/>
              </c:ext>
            </c:extLst>
          </c:dPt>
          <c:dPt>
            <c:idx val="4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54BD-49BE-B867-E15C370738C0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54BD-49BE-B867-E15C370738C0}"/>
              </c:ext>
            </c:extLst>
          </c:dPt>
          <c:dLbls>
            <c:dLbl>
              <c:idx val="0"/>
              <c:layout>
                <c:manualLayout>
                  <c:x val="-9.1335555555555559E-2"/>
                  <c:y val="2.322727272727272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4BD-49BE-B867-E15C370738C0}"/>
                </c:ext>
              </c:extLst>
            </c:dLbl>
            <c:dLbl>
              <c:idx val="1"/>
              <c:layout>
                <c:manualLayout>
                  <c:x val="0.11087916666666667"/>
                  <c:y val="3.40186868686868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4BD-49BE-B867-E15C370738C0}"/>
                </c:ext>
              </c:extLst>
            </c:dLbl>
            <c:dLbl>
              <c:idx val="2"/>
              <c:layout>
                <c:manualLayout>
                  <c:x val="2.5125E-3"/>
                  <c:y val="6.66080808080808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4BD-49BE-B867-E15C370738C0}"/>
                </c:ext>
              </c:extLst>
            </c:dLbl>
            <c:dLbl>
              <c:idx val="3"/>
              <c:layout>
                <c:manualLayout>
                  <c:x val="-0.21636861111111116"/>
                  <c:y val="7.93045454545454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BD-49BE-B867-E15C370738C0}"/>
                </c:ext>
              </c:extLst>
            </c:dLbl>
            <c:dLbl>
              <c:idx val="4"/>
              <c:layout>
                <c:manualLayout>
                  <c:x val="-3.5833705217287695E-2"/>
                  <c:y val="5.57396061450133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4BD-49BE-B867-E15C370738C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menores 2021-2023'!$B$9:$B$11</c:f>
              <c:strCache>
                <c:ptCount val="3"/>
                <c:pt idx="0">
                  <c:v>Suministros</c:v>
                </c:pt>
                <c:pt idx="1">
                  <c:v>Servicios</c:v>
                </c:pt>
                <c:pt idx="2">
                  <c:v>Obras</c:v>
                </c:pt>
              </c:strCache>
            </c:strRef>
          </c:cat>
          <c:val>
            <c:numRef>
              <c:f>'Contratos menores 2021-2023'!$G$9:$G$11</c:f>
              <c:numCache>
                <c:formatCode>#,##0</c:formatCode>
                <c:ptCount val="3"/>
                <c:pt idx="0">
                  <c:v>395340</c:v>
                </c:pt>
                <c:pt idx="1">
                  <c:v>28275</c:v>
                </c:pt>
                <c:pt idx="2">
                  <c:v>2566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4BD-49BE-B867-E15C370738C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0397877984084904E-2"/>
          <c:y val="0.7405913978494626"/>
          <c:w val="0.8859416445623346"/>
          <c:h val="0.209105918211836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21" r="0.7500000000000121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00" b="1" i="0" strike="noStrike">
                <a:solidFill>
                  <a:srgbClr val="000000"/>
                </a:solidFill>
                <a:latin typeface="Arial"/>
                <a:cs typeface="Arial"/>
              </a:rPr>
              <a:t>2022</a:t>
            </a:r>
          </a:p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00" b="1" i="0" strike="noStrike">
                <a:solidFill>
                  <a:srgbClr val="000000"/>
                </a:solidFill>
                <a:latin typeface="Arial"/>
                <a:cs typeface="Arial"/>
              </a:rPr>
              <a:t>TIPOS DE CONTRATOS</a:t>
            </a:r>
          </a:p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% POR</a:t>
            </a:r>
            <a:r>
              <a:rPr lang="es-ES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PRECIO DE LOS </a:t>
            </a: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CONTRATOS</a:t>
            </a:r>
          </a:p>
        </c:rich>
      </c:tx>
      <c:layout>
        <c:manualLayout>
          <c:xMode val="edge"/>
          <c:yMode val="edge"/>
          <c:x val="0.22855826034796345"/>
          <c:y val="2.272727272727272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69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33737323723138"/>
          <c:y val="0.28897159312880483"/>
          <c:w val="0.41980343080398025"/>
          <c:h val="0.2531488846174857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15D-4FE3-9A70-DFCD7269B810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15D-4FE3-9A70-DFCD7269B810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15D-4FE3-9A70-DFCD7269B810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15D-4FE3-9A70-DFCD7269B810}"/>
              </c:ext>
            </c:extLst>
          </c:dPt>
          <c:dPt>
            <c:idx val="4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515D-4FE3-9A70-DFCD7269B810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515D-4FE3-9A70-DFCD7269B810}"/>
              </c:ext>
            </c:extLst>
          </c:dPt>
          <c:dLbls>
            <c:dLbl>
              <c:idx val="0"/>
              <c:layout>
                <c:manualLayout>
                  <c:x val="-9.839111111111111E-2"/>
                  <c:y val="2.322727272727272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15D-4FE3-9A70-DFCD7269B810}"/>
                </c:ext>
              </c:extLst>
            </c:dLbl>
            <c:dLbl>
              <c:idx val="1"/>
              <c:layout>
                <c:manualLayout>
                  <c:x val="0.11087916666666667"/>
                  <c:y val="3.40186868686868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15D-4FE3-9A70-DFCD7269B810}"/>
                </c:ext>
              </c:extLst>
            </c:dLbl>
            <c:dLbl>
              <c:idx val="2"/>
              <c:layout>
                <c:manualLayout>
                  <c:x val="2.5125E-3"/>
                  <c:y val="6.66080808080808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15D-4FE3-9A70-DFCD7269B810}"/>
                </c:ext>
              </c:extLst>
            </c:dLbl>
            <c:dLbl>
              <c:idx val="3"/>
              <c:layout>
                <c:manualLayout>
                  <c:x val="-0.21636861111111116"/>
                  <c:y val="7.93045454545454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15D-4FE3-9A70-DFCD7269B810}"/>
                </c:ext>
              </c:extLst>
            </c:dLbl>
            <c:dLbl>
              <c:idx val="4"/>
              <c:layout>
                <c:manualLayout>
                  <c:x val="-3.5833705217287695E-2"/>
                  <c:y val="5.57396061450133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15D-4FE3-9A70-DFCD7269B81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menores 2021-2023'!$B$9:$B$11</c:f>
              <c:strCache>
                <c:ptCount val="3"/>
                <c:pt idx="0">
                  <c:v>Suministros</c:v>
                </c:pt>
                <c:pt idx="1">
                  <c:v>Servicios</c:v>
                </c:pt>
                <c:pt idx="2">
                  <c:v>Obras</c:v>
                </c:pt>
              </c:strCache>
            </c:strRef>
          </c:cat>
          <c:val>
            <c:numRef>
              <c:f>'Contratos menores 2021-2023'!$I$9:$I$11</c:f>
              <c:numCache>
                <c:formatCode>#,##0.00</c:formatCode>
                <c:ptCount val="3"/>
                <c:pt idx="0">
                  <c:v>859470258.70009542</c:v>
                </c:pt>
                <c:pt idx="1">
                  <c:v>93371366.919999689</c:v>
                </c:pt>
                <c:pt idx="2">
                  <c:v>56104559.140000015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15D-4FE3-9A70-DFCD7269B81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0397877984084904E-2"/>
          <c:y val="0.7405913978494626"/>
          <c:w val="0.8859416445623346"/>
          <c:h val="0.209105918211836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21" r="0.7500000000000121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00" b="1" i="0" strike="noStrike">
                <a:solidFill>
                  <a:srgbClr val="000000"/>
                </a:solidFill>
                <a:latin typeface="Arial"/>
                <a:cs typeface="Arial"/>
              </a:rPr>
              <a:t>2023</a:t>
            </a:r>
          </a:p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00" b="1" i="0" strike="noStrike">
                <a:solidFill>
                  <a:srgbClr val="000000"/>
                </a:solidFill>
                <a:latin typeface="Arial"/>
                <a:cs typeface="Arial"/>
              </a:rPr>
              <a:t>TIPOS DE CONTRATOS</a:t>
            </a:r>
          </a:p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% POR</a:t>
            </a:r>
            <a:r>
              <a:rPr lang="es-ES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PRECIO DE LOS </a:t>
            </a: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CONTRATOS</a:t>
            </a:r>
          </a:p>
        </c:rich>
      </c:tx>
      <c:layout>
        <c:manualLayout>
          <c:xMode val="edge"/>
          <c:yMode val="edge"/>
          <c:x val="0.20891517293576048"/>
          <c:y val="1.602959634633842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69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33737323723138"/>
          <c:y val="0.28897159312880483"/>
          <c:w val="0.41980343080398025"/>
          <c:h val="0.2531488846174857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1E4-481A-9455-EB31C05B7371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1E4-481A-9455-EB31C05B7371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B1E4-481A-9455-EB31C05B7371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B1E4-481A-9455-EB31C05B7371}"/>
              </c:ext>
            </c:extLst>
          </c:dPt>
          <c:dPt>
            <c:idx val="4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B1E4-481A-9455-EB31C05B7371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B1E4-481A-9455-EB31C05B7371}"/>
              </c:ext>
            </c:extLst>
          </c:dPt>
          <c:dLbls>
            <c:dLbl>
              <c:idx val="0"/>
              <c:layout>
                <c:manualLayout>
                  <c:x val="-9.1335555555555559E-2"/>
                  <c:y val="2.322727272727272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1E4-481A-9455-EB31C05B7371}"/>
                </c:ext>
              </c:extLst>
            </c:dLbl>
            <c:dLbl>
              <c:idx val="1"/>
              <c:layout>
                <c:manualLayout>
                  <c:x val="0.11087916666666667"/>
                  <c:y val="3.40186868686868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1E4-481A-9455-EB31C05B7371}"/>
                </c:ext>
              </c:extLst>
            </c:dLbl>
            <c:dLbl>
              <c:idx val="2"/>
              <c:layout>
                <c:manualLayout>
                  <c:x val="2.5125E-3"/>
                  <c:y val="6.66080808080808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1E4-481A-9455-EB31C05B7371}"/>
                </c:ext>
              </c:extLst>
            </c:dLbl>
            <c:dLbl>
              <c:idx val="3"/>
              <c:layout>
                <c:manualLayout>
                  <c:x val="-0.21636861111111116"/>
                  <c:y val="7.93045454545454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E4-481A-9455-EB31C05B7371}"/>
                </c:ext>
              </c:extLst>
            </c:dLbl>
            <c:dLbl>
              <c:idx val="4"/>
              <c:layout>
                <c:manualLayout>
                  <c:x val="-3.5833705217287695E-2"/>
                  <c:y val="5.57396061450133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1E4-481A-9455-EB31C05B737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menores 2021-2023'!$B$9:$B$11</c:f>
              <c:strCache>
                <c:ptCount val="3"/>
                <c:pt idx="0">
                  <c:v>Suministros</c:v>
                </c:pt>
                <c:pt idx="1">
                  <c:v>Servicios</c:v>
                </c:pt>
                <c:pt idx="2">
                  <c:v>Obras</c:v>
                </c:pt>
              </c:strCache>
            </c:strRef>
          </c:cat>
          <c:val>
            <c:numRef>
              <c:f>'Contratos menores 2021-2023'!$M$9:$M$11</c:f>
              <c:numCache>
                <c:formatCode>#,##0.00</c:formatCode>
                <c:ptCount val="3"/>
                <c:pt idx="0">
                  <c:v>701992074.469993</c:v>
                </c:pt>
                <c:pt idx="1">
                  <c:v>68616936.359999999</c:v>
                </c:pt>
                <c:pt idx="2">
                  <c:v>29613312.949999984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1E4-481A-9455-EB31C05B737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0397877984084904E-2"/>
          <c:y val="0.7405913978494626"/>
          <c:w val="0.8859416445623346"/>
          <c:h val="0.209105918211836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21" r="0.7500000000000121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00" b="1" i="0" strike="noStrike">
                <a:solidFill>
                  <a:srgbClr val="000000"/>
                </a:solidFill>
                <a:latin typeface="Arial"/>
                <a:cs typeface="Arial"/>
              </a:rPr>
              <a:t>2021</a:t>
            </a:r>
          </a:p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00" b="1" i="0" strike="noStrike">
                <a:solidFill>
                  <a:srgbClr val="000000"/>
                </a:solidFill>
                <a:latin typeface="Arial"/>
                <a:cs typeface="Arial"/>
              </a:rPr>
              <a:t>TIPOS DE CONTRATOS</a:t>
            </a:r>
          </a:p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% POR</a:t>
            </a:r>
            <a:r>
              <a:rPr lang="es-ES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Nº DE </a:t>
            </a: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CONTRATOS</a:t>
            </a:r>
          </a:p>
        </c:rich>
      </c:tx>
      <c:layout>
        <c:manualLayout>
          <c:xMode val="edge"/>
          <c:yMode val="edge"/>
          <c:x val="0.31944833333333333"/>
          <c:y val="2.272731481481481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33737323723138"/>
          <c:y val="0.28897159312880483"/>
          <c:w val="0.41980343080398025"/>
          <c:h val="0.25314888461748575"/>
        </c:manualLayout>
      </c:layout>
      <c:pie3DChart>
        <c:varyColors val="1"/>
        <c:ser>
          <c:idx val="0"/>
          <c:order val="0"/>
          <c:tx>
            <c:strRef>
              <c:f>'Contratos menores 2021-2023'!$B$8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4BD-49BE-B867-E15C370738C0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4BD-49BE-B867-E15C370738C0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4BD-49BE-B867-E15C370738C0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4BD-49BE-B867-E15C370738C0}"/>
              </c:ext>
            </c:extLst>
          </c:dPt>
          <c:dPt>
            <c:idx val="4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54BD-49BE-B867-E15C370738C0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54BD-49BE-B867-E15C370738C0}"/>
              </c:ext>
            </c:extLst>
          </c:dPt>
          <c:dLbls>
            <c:dLbl>
              <c:idx val="0"/>
              <c:layout>
                <c:manualLayout>
                  <c:x val="-5.9348562825151857E-2"/>
                  <c:y val="-4.091414141414200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4BD-49BE-B867-E15C370738C0}"/>
                </c:ext>
              </c:extLst>
            </c:dLbl>
            <c:dLbl>
              <c:idx val="1"/>
              <c:layout>
                <c:manualLayout>
                  <c:x val="0.11087916666666667"/>
                  <c:y val="3.40186868686868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4BD-49BE-B867-E15C370738C0}"/>
                </c:ext>
              </c:extLst>
            </c:dLbl>
            <c:dLbl>
              <c:idx val="2"/>
              <c:layout>
                <c:manualLayout>
                  <c:x val="2.5125E-3"/>
                  <c:y val="6.66080808080808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4BD-49BE-B867-E15C370738C0}"/>
                </c:ext>
              </c:extLst>
            </c:dLbl>
            <c:dLbl>
              <c:idx val="3"/>
              <c:layout>
                <c:manualLayout>
                  <c:x val="-0.21636861111111116"/>
                  <c:y val="7.93045454545454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BD-49BE-B867-E15C370738C0}"/>
                </c:ext>
              </c:extLst>
            </c:dLbl>
            <c:dLbl>
              <c:idx val="4"/>
              <c:layout>
                <c:manualLayout>
                  <c:x val="-3.5833705217287695E-2"/>
                  <c:y val="5.57396061450133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4BD-49BE-B867-E15C370738C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menores 2021-2023'!$B$9:$B$11</c:f>
              <c:strCache>
                <c:ptCount val="3"/>
                <c:pt idx="0">
                  <c:v>Suministros</c:v>
                </c:pt>
                <c:pt idx="1">
                  <c:v>Servicios</c:v>
                </c:pt>
                <c:pt idx="2">
                  <c:v>Obras</c:v>
                </c:pt>
              </c:strCache>
            </c:strRef>
          </c:cat>
          <c:val>
            <c:numRef>
              <c:f>'Contratos menores 2021-2023'!$C$9:$C$11</c:f>
              <c:numCache>
                <c:formatCode>#,##0</c:formatCode>
                <c:ptCount val="3"/>
                <c:pt idx="0">
                  <c:v>430236</c:v>
                </c:pt>
                <c:pt idx="1">
                  <c:v>29727</c:v>
                </c:pt>
                <c:pt idx="2">
                  <c:v>2731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4BD-49BE-B867-E15C370738C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0397877984084904E-2"/>
          <c:y val="0.7405913978494626"/>
          <c:w val="0.8859416445623346"/>
          <c:h val="0.209105918211836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21" r="0.7500000000000121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00" b="1" i="0" strike="noStrike">
                <a:solidFill>
                  <a:srgbClr val="000000"/>
                </a:solidFill>
                <a:latin typeface="Arial"/>
                <a:cs typeface="Arial"/>
              </a:rPr>
              <a:t>2021</a:t>
            </a:r>
          </a:p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00" b="1" i="0" strike="noStrike">
                <a:solidFill>
                  <a:srgbClr val="000000"/>
                </a:solidFill>
                <a:latin typeface="Arial"/>
                <a:cs typeface="Arial"/>
              </a:rPr>
              <a:t>TIPOS DE CONTRATOS</a:t>
            </a:r>
          </a:p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% POR</a:t>
            </a:r>
            <a:r>
              <a:rPr lang="es-ES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PRECIO DE LOS </a:t>
            </a: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CONTRATOS</a:t>
            </a:r>
          </a:p>
        </c:rich>
      </c:tx>
      <c:layout>
        <c:manualLayout>
          <c:xMode val="edge"/>
          <c:yMode val="edge"/>
          <c:x val="0.22855826034796345"/>
          <c:y val="2.272727272727272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69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33737323723138"/>
          <c:y val="0.28897159312880483"/>
          <c:w val="0.41980343080398025"/>
          <c:h val="0.2531488846174857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15D-4FE3-9A70-DFCD7269B810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15D-4FE3-9A70-DFCD7269B810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15D-4FE3-9A70-DFCD7269B810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15D-4FE3-9A70-DFCD7269B810}"/>
              </c:ext>
            </c:extLst>
          </c:dPt>
          <c:dPt>
            <c:idx val="4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515D-4FE3-9A70-DFCD7269B810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515D-4FE3-9A70-DFCD7269B810}"/>
              </c:ext>
            </c:extLst>
          </c:dPt>
          <c:dLbls>
            <c:dLbl>
              <c:idx val="0"/>
              <c:layout>
                <c:manualLayout>
                  <c:x val="-9.1267657773627164E-2"/>
                  <c:y val="8.761496263397519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15D-4FE3-9A70-DFCD7269B810}"/>
                </c:ext>
              </c:extLst>
            </c:dLbl>
            <c:dLbl>
              <c:idx val="1"/>
              <c:layout>
                <c:manualLayout>
                  <c:x val="0.11087916666666667"/>
                  <c:y val="3.40186868686868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15D-4FE3-9A70-DFCD7269B810}"/>
                </c:ext>
              </c:extLst>
            </c:dLbl>
            <c:dLbl>
              <c:idx val="2"/>
              <c:layout>
                <c:manualLayout>
                  <c:x val="2.5125E-3"/>
                  <c:y val="6.66080808080808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15D-4FE3-9A70-DFCD7269B810}"/>
                </c:ext>
              </c:extLst>
            </c:dLbl>
            <c:dLbl>
              <c:idx val="3"/>
              <c:layout>
                <c:manualLayout>
                  <c:x val="-0.21636861111111116"/>
                  <c:y val="7.93045454545454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15D-4FE3-9A70-DFCD7269B810}"/>
                </c:ext>
              </c:extLst>
            </c:dLbl>
            <c:dLbl>
              <c:idx val="4"/>
              <c:layout>
                <c:manualLayout>
                  <c:x val="-3.5833705217287695E-2"/>
                  <c:y val="5.57396061450133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15D-4FE3-9A70-DFCD7269B81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menores 2021-2023'!$B$9:$B$11</c:f>
              <c:strCache>
                <c:ptCount val="3"/>
                <c:pt idx="0">
                  <c:v>Suministros</c:v>
                </c:pt>
                <c:pt idx="1">
                  <c:v>Servicios</c:v>
                </c:pt>
                <c:pt idx="2">
                  <c:v>Obras</c:v>
                </c:pt>
              </c:strCache>
            </c:strRef>
          </c:cat>
          <c:val>
            <c:numRef>
              <c:f>'Contratos menores 2021-2023'!$E$9:$E$11</c:f>
              <c:numCache>
                <c:formatCode>#,##0.00</c:formatCode>
                <c:ptCount val="3"/>
                <c:pt idx="0">
                  <c:v>872750165.98000586</c:v>
                </c:pt>
                <c:pt idx="1">
                  <c:v>94919675.829999939</c:v>
                </c:pt>
                <c:pt idx="2">
                  <c:v>51196204.699999891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15D-4FE3-9A70-DFCD7269B81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0397877984084904E-2"/>
          <c:y val="0.7405913978494626"/>
          <c:w val="0.8859416445623346"/>
          <c:h val="0.209105918211836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21" r="0.750000000000012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2106928</xdr:colOff>
      <xdr:row>68</xdr:row>
      <xdr:rowOff>36754</xdr:rowOff>
    </xdr:from>
    <xdr:to>
      <xdr:col>5</xdr:col>
      <xdr:colOff>934903</xdr:colOff>
      <xdr:row>80</xdr:row>
      <xdr:rowOff>45079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7345</xdr:colOff>
      <xdr:row>14</xdr:row>
      <xdr:rowOff>15667</xdr:rowOff>
    </xdr:from>
    <xdr:to>
      <xdr:col>11</xdr:col>
      <xdr:colOff>0</xdr:colOff>
      <xdr:row>25</xdr:row>
      <xdr:rowOff>153532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9522</xdr:colOff>
      <xdr:row>68</xdr:row>
      <xdr:rowOff>4369</xdr:rowOff>
    </xdr:from>
    <xdr:to>
      <xdr:col>10</xdr:col>
      <xdr:colOff>569142</xdr:colOff>
      <xdr:row>80</xdr:row>
      <xdr:rowOff>12694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2087880</xdr:colOff>
      <xdr:row>14</xdr:row>
      <xdr:rowOff>6144</xdr:rowOff>
    </xdr:from>
    <xdr:to>
      <xdr:col>6</xdr:col>
      <xdr:colOff>1455</xdr:colOff>
      <xdr:row>25</xdr:row>
      <xdr:rowOff>144009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13</xdr:row>
      <xdr:rowOff>9525</xdr:rowOff>
    </xdr:from>
    <xdr:to>
      <xdr:col>9</xdr:col>
      <xdr:colOff>125756</xdr:colOff>
      <xdr:row>23</xdr:row>
      <xdr:rowOff>84525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3809</xdr:colOff>
      <xdr:row>24</xdr:row>
      <xdr:rowOff>173355</xdr:rowOff>
    </xdr:from>
    <xdr:to>
      <xdr:col>9</xdr:col>
      <xdr:colOff>91465</xdr:colOff>
      <xdr:row>35</xdr:row>
      <xdr:rowOff>57855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325753</xdr:colOff>
      <xdr:row>25</xdr:row>
      <xdr:rowOff>13335</xdr:rowOff>
    </xdr:from>
    <xdr:to>
      <xdr:col>14</xdr:col>
      <xdr:colOff>365784</xdr:colOff>
      <xdr:row>35</xdr:row>
      <xdr:rowOff>88335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22860</xdr:colOff>
      <xdr:row>13</xdr:row>
      <xdr:rowOff>38100</xdr:rowOff>
    </xdr:from>
    <xdr:to>
      <xdr:col>4</xdr:col>
      <xdr:colOff>848704</xdr:colOff>
      <xdr:row>23</xdr:row>
      <xdr:rowOff>113100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7620</xdr:colOff>
      <xdr:row>25</xdr:row>
      <xdr:rowOff>32385</xdr:rowOff>
    </xdr:from>
    <xdr:to>
      <xdr:col>4</xdr:col>
      <xdr:colOff>833464</xdr:colOff>
      <xdr:row>35</xdr:row>
      <xdr:rowOff>107385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24766</xdr:colOff>
      <xdr:row>13</xdr:row>
      <xdr:rowOff>6191</xdr:rowOff>
    </xdr:from>
    <xdr:to>
      <xdr:col>14</xdr:col>
      <xdr:colOff>64797</xdr:colOff>
      <xdr:row>23</xdr:row>
      <xdr:rowOff>81191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838198</xdr:colOff>
      <xdr:row>14</xdr:row>
      <xdr:rowOff>57150</xdr:rowOff>
    </xdr:from>
    <xdr:to>
      <xdr:col>18</xdr:col>
      <xdr:colOff>561937</xdr:colOff>
      <xdr:row>24</xdr:row>
      <xdr:rowOff>132150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304797</xdr:colOff>
      <xdr:row>14</xdr:row>
      <xdr:rowOff>19050</xdr:rowOff>
    </xdr:from>
    <xdr:to>
      <xdr:col>10</xdr:col>
      <xdr:colOff>28536</xdr:colOff>
      <xdr:row>24</xdr:row>
      <xdr:rowOff>94050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19048</xdr:colOff>
      <xdr:row>26</xdr:row>
      <xdr:rowOff>24765</xdr:rowOff>
    </xdr:from>
    <xdr:to>
      <xdr:col>18</xdr:col>
      <xdr:colOff>629026</xdr:colOff>
      <xdr:row>36</xdr:row>
      <xdr:rowOff>99765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283843</xdr:colOff>
      <xdr:row>26</xdr:row>
      <xdr:rowOff>20954</xdr:rowOff>
    </xdr:from>
    <xdr:to>
      <xdr:col>10</xdr:col>
      <xdr:colOff>7582</xdr:colOff>
      <xdr:row>36</xdr:row>
      <xdr:rowOff>95954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22588</xdr:colOff>
      <xdr:row>19</xdr:row>
      <xdr:rowOff>9544</xdr:rowOff>
    </xdr:from>
    <xdr:to>
      <xdr:col>8</xdr:col>
      <xdr:colOff>323128</xdr:colOff>
      <xdr:row>29</xdr:row>
      <xdr:rowOff>84544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20072</xdr:colOff>
      <xdr:row>19</xdr:row>
      <xdr:rowOff>24785</xdr:rowOff>
    </xdr:from>
    <xdr:to>
      <xdr:col>22</xdr:col>
      <xdr:colOff>200597</xdr:colOff>
      <xdr:row>29</xdr:row>
      <xdr:rowOff>99785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33727</xdr:colOff>
      <xdr:row>19</xdr:row>
      <xdr:rowOff>19071</xdr:rowOff>
    </xdr:from>
    <xdr:to>
      <xdr:col>15</xdr:col>
      <xdr:colOff>214252</xdr:colOff>
      <xdr:row>29</xdr:row>
      <xdr:rowOff>94071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29596</xdr:colOff>
      <xdr:row>31</xdr:row>
      <xdr:rowOff>21980</xdr:rowOff>
    </xdr:from>
    <xdr:to>
      <xdr:col>22</xdr:col>
      <xdr:colOff>210121</xdr:colOff>
      <xdr:row>41</xdr:row>
      <xdr:rowOff>96980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37666</xdr:colOff>
      <xdr:row>31</xdr:row>
      <xdr:rowOff>18170</xdr:rowOff>
    </xdr:from>
    <xdr:to>
      <xdr:col>8</xdr:col>
      <xdr:colOff>338206</xdr:colOff>
      <xdr:row>41</xdr:row>
      <xdr:rowOff>93170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52777</xdr:colOff>
      <xdr:row>31</xdr:row>
      <xdr:rowOff>16265</xdr:rowOff>
    </xdr:from>
    <xdr:to>
      <xdr:col>15</xdr:col>
      <xdr:colOff>233302</xdr:colOff>
      <xdr:row>41</xdr:row>
      <xdr:rowOff>91265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19290</xdr:colOff>
      <xdr:row>17</xdr:row>
      <xdr:rowOff>20955</xdr:rowOff>
    </xdr:from>
    <xdr:to>
      <xdr:col>8</xdr:col>
      <xdr:colOff>150285</xdr:colOff>
      <xdr:row>27</xdr:row>
      <xdr:rowOff>95955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25058</xdr:colOff>
      <xdr:row>17</xdr:row>
      <xdr:rowOff>13335</xdr:rowOff>
    </xdr:from>
    <xdr:to>
      <xdr:col>22</xdr:col>
      <xdr:colOff>169388</xdr:colOff>
      <xdr:row>27</xdr:row>
      <xdr:rowOff>88335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1318</xdr:colOff>
      <xdr:row>17</xdr:row>
      <xdr:rowOff>5715</xdr:rowOff>
    </xdr:from>
    <xdr:to>
      <xdr:col>15</xdr:col>
      <xdr:colOff>134218</xdr:colOff>
      <xdr:row>27</xdr:row>
      <xdr:rowOff>80715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4103</xdr:colOff>
      <xdr:row>29</xdr:row>
      <xdr:rowOff>10554</xdr:rowOff>
    </xdr:from>
    <xdr:to>
      <xdr:col>22</xdr:col>
      <xdr:colOff>146528</xdr:colOff>
      <xdr:row>39</xdr:row>
      <xdr:rowOff>77934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4052</xdr:colOff>
      <xdr:row>29</xdr:row>
      <xdr:rowOff>25794</xdr:rowOff>
    </xdr:from>
    <xdr:to>
      <xdr:col>8</xdr:col>
      <xdr:colOff>125522</xdr:colOff>
      <xdr:row>39</xdr:row>
      <xdr:rowOff>93174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16559</xdr:colOff>
      <xdr:row>29</xdr:row>
      <xdr:rowOff>25794</xdr:rowOff>
    </xdr:from>
    <xdr:to>
      <xdr:col>15</xdr:col>
      <xdr:colOff>149459</xdr:colOff>
      <xdr:row>39</xdr:row>
      <xdr:rowOff>93174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M94"/>
  <sheetViews>
    <sheetView tabSelected="1" zoomScaleNormal="100" workbookViewId="0">
      <selection activeCell="B2" sqref="B2:P2"/>
    </sheetView>
  </sheetViews>
  <sheetFormatPr baseColWidth="10" defaultColWidth="11.44140625" defaultRowHeight="13.2" x14ac:dyDescent="0.25"/>
  <cols>
    <col min="1" max="1" width="6.6640625" style="1" customWidth="1"/>
    <col min="2" max="2" width="34.21875" style="21" bestFit="1" customWidth="1"/>
    <col min="3" max="3" width="11.109375" style="21" bestFit="1" customWidth="1"/>
    <col min="4" max="4" width="15.21875" style="21" bestFit="1" customWidth="1"/>
    <col min="5" max="5" width="10.6640625" style="22" bestFit="1" customWidth="1"/>
    <col min="6" max="6" width="13.6640625" style="22" bestFit="1" customWidth="1"/>
    <col min="7" max="7" width="10.6640625" style="22" bestFit="1" customWidth="1"/>
    <col min="8" max="8" width="15.21875" style="22" bestFit="1" customWidth="1"/>
    <col min="9" max="9" width="10.6640625" style="22" bestFit="1" customWidth="1"/>
    <col min="10" max="10" width="15.21875" style="22" bestFit="1" customWidth="1"/>
    <col min="11" max="11" width="10.6640625" style="22" bestFit="1" customWidth="1"/>
    <col min="12" max="12" width="15.21875" style="22" bestFit="1" customWidth="1"/>
    <col min="13" max="13" width="10.6640625" style="22" bestFit="1" customWidth="1"/>
    <col min="14" max="14" width="12.6640625" style="22" bestFit="1" customWidth="1"/>
    <col min="15" max="15" width="10.6640625" style="22" bestFit="1" customWidth="1"/>
    <col min="16" max="16" width="15.21875" style="22" bestFit="1" customWidth="1"/>
    <col min="17" max="17" width="10.6640625" style="22" bestFit="1" customWidth="1"/>
    <col min="18" max="18" width="15.6640625" style="22" bestFit="1" customWidth="1"/>
    <col min="19" max="19" width="10.6640625" style="22" bestFit="1" customWidth="1"/>
    <col min="20" max="20" width="9.33203125" style="22" bestFit="1" customWidth="1"/>
    <col min="21" max="21" width="10.6640625" style="22" bestFit="1" customWidth="1"/>
    <col min="22" max="22" width="15.33203125" style="22" bestFit="1" customWidth="1"/>
    <col min="23" max="23" width="10.5546875" style="22" bestFit="1" customWidth="1"/>
    <col min="24" max="24" width="13.6640625" style="22" bestFit="1" customWidth="1"/>
    <col min="25" max="25" width="10.6640625" style="22" bestFit="1" customWidth="1"/>
    <col min="26" max="26" width="9.44140625" style="22" customWidth="1"/>
    <col min="27" max="27" width="13.109375" style="58" bestFit="1" customWidth="1"/>
    <col min="28" max="28" width="7.5546875" style="58" customWidth="1"/>
    <col min="29" max="29" width="7.5546875" style="22" customWidth="1"/>
    <col min="30" max="30" width="15.33203125" style="22" bestFit="1" customWidth="1"/>
    <col min="31" max="31" width="10.44140625" style="21" customWidth="1"/>
    <col min="32" max="32" width="15.33203125" style="21" bestFit="1" customWidth="1"/>
    <col min="33" max="34" width="13.6640625" style="21" customWidth="1"/>
    <col min="35" max="35" width="10.5546875" style="21" bestFit="1" customWidth="1"/>
    <col min="36" max="36" width="10.5546875" style="21" customWidth="1"/>
    <col min="37" max="37" width="15.33203125" style="21" bestFit="1" customWidth="1"/>
    <col min="38" max="38" width="11.44140625" style="21"/>
    <col min="39" max="39" width="15.33203125" style="21" bestFit="1" customWidth="1"/>
    <col min="40" max="16384" width="11.44140625" style="1"/>
  </cols>
  <sheetData>
    <row r="1" spans="2:39" s="19" customFormat="1" x14ac:dyDescent="0.25">
      <c r="B1" s="21"/>
      <c r="C1" s="21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58"/>
      <c r="AB1" s="58"/>
      <c r="AC1" s="22"/>
      <c r="AD1" s="22"/>
      <c r="AE1" s="21"/>
      <c r="AF1" s="21"/>
      <c r="AG1" s="21"/>
      <c r="AH1" s="21"/>
      <c r="AI1" s="21"/>
      <c r="AJ1" s="21"/>
      <c r="AK1" s="21"/>
      <c r="AL1" s="21"/>
      <c r="AM1" s="21"/>
    </row>
    <row r="2" spans="2:39" ht="14.4" x14ac:dyDescent="0.3">
      <c r="B2" s="259" t="s">
        <v>20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13"/>
      <c r="R2" s="213"/>
      <c r="S2" s="213"/>
      <c r="T2" s="213"/>
      <c r="U2" s="213"/>
      <c r="V2" s="213"/>
      <c r="W2" s="165"/>
      <c r="X2" s="165"/>
      <c r="Y2" s="115"/>
      <c r="Z2" s="115"/>
      <c r="AA2" s="108"/>
      <c r="AB2" s="108"/>
      <c r="AC2" s="105"/>
      <c r="AD2" s="105"/>
      <c r="AE2" s="101"/>
      <c r="AF2" s="101"/>
      <c r="AG2" s="101"/>
      <c r="AH2" s="101"/>
      <c r="AI2" s="24"/>
      <c r="AJ2" s="24"/>
      <c r="AK2" s="24"/>
      <c r="AL2" s="20"/>
      <c r="AM2" s="20"/>
    </row>
    <row r="3" spans="2:39" x14ac:dyDescent="0.25">
      <c r="B3" s="22"/>
    </row>
    <row r="4" spans="2:39" ht="14.4" x14ac:dyDescent="0.3">
      <c r="B4" s="240" t="s">
        <v>35</v>
      </c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/>
      <c r="R4"/>
      <c r="S4"/>
      <c r="T4"/>
      <c r="U4" s="120"/>
      <c r="V4" s="120"/>
      <c r="W4" s="120"/>
      <c r="X4"/>
      <c r="Y4"/>
      <c r="Z4" s="116"/>
      <c r="AA4" s="109"/>
      <c r="AB4" s="109"/>
      <c r="AC4" s="106"/>
      <c r="AD4" s="106"/>
      <c r="AE4" s="102"/>
      <c r="AF4" s="102"/>
      <c r="AG4" s="102"/>
      <c r="AH4" s="102"/>
      <c r="AI4" s="23"/>
      <c r="AJ4" s="23"/>
      <c r="AK4" s="23"/>
    </row>
    <row r="5" spans="2:39" ht="14.4" x14ac:dyDescent="0.3">
      <c r="B5" s="240" t="s">
        <v>48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/>
      <c r="R5"/>
      <c r="S5"/>
      <c r="T5"/>
      <c r="U5"/>
      <c r="V5"/>
      <c r="W5"/>
      <c r="X5"/>
      <c r="Y5"/>
      <c r="Z5" s="116"/>
      <c r="AA5" s="109"/>
      <c r="AB5" s="109"/>
      <c r="AC5" s="106"/>
      <c r="AD5" s="106"/>
      <c r="AE5" s="102"/>
      <c r="AF5" s="102"/>
      <c r="AG5" s="102"/>
      <c r="AH5" s="102"/>
      <c r="AI5" s="23"/>
      <c r="AJ5" s="23"/>
      <c r="AK5" s="23"/>
    </row>
    <row r="6" spans="2:39" ht="13.8" thickBot="1" x14ac:dyDescent="0.3">
      <c r="B6" s="22"/>
      <c r="C6" s="22"/>
      <c r="Q6" s="59"/>
      <c r="R6" s="59"/>
      <c r="S6" s="59"/>
      <c r="T6" s="59"/>
      <c r="U6" s="59"/>
      <c r="V6" s="59"/>
      <c r="W6" s="59"/>
      <c r="X6" s="59"/>
      <c r="Y6" s="59"/>
      <c r="Z6" s="2"/>
      <c r="AA6" s="110"/>
      <c r="AB6" s="110"/>
      <c r="AC6" s="2"/>
      <c r="AD6" s="2"/>
      <c r="AE6" s="2"/>
      <c r="AF6" s="2"/>
      <c r="AG6" s="2"/>
      <c r="AH6" s="2"/>
      <c r="AI6" s="2"/>
      <c r="AJ6" s="2"/>
      <c r="AK6" s="2"/>
    </row>
    <row r="7" spans="2:39" ht="27" customHeight="1" thickTop="1" x14ac:dyDescent="0.3">
      <c r="B7" s="250" t="s">
        <v>0</v>
      </c>
      <c r="C7" s="260" t="s">
        <v>1</v>
      </c>
      <c r="D7" s="260"/>
      <c r="E7" s="254" t="s">
        <v>22</v>
      </c>
      <c r="F7" s="255"/>
      <c r="G7" s="254" t="s">
        <v>11</v>
      </c>
      <c r="H7" s="255"/>
      <c r="I7" s="254" t="s">
        <v>21</v>
      </c>
      <c r="J7" s="255"/>
      <c r="K7" s="254" t="s">
        <v>27</v>
      </c>
      <c r="L7" s="255"/>
      <c r="M7" s="254" t="s">
        <v>33</v>
      </c>
      <c r="N7" s="255"/>
      <c r="O7" s="261" t="s">
        <v>4</v>
      </c>
      <c r="P7" s="262"/>
      <c r="Z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2:39" ht="18.75" customHeight="1" thickBot="1" x14ac:dyDescent="0.35">
      <c r="B8" s="251"/>
      <c r="C8" s="68" t="s">
        <v>10</v>
      </c>
      <c r="D8" s="69" t="s">
        <v>9</v>
      </c>
      <c r="E8" s="70" t="s">
        <v>10</v>
      </c>
      <c r="F8" s="69" t="s">
        <v>9</v>
      </c>
      <c r="G8" s="70" t="s">
        <v>10</v>
      </c>
      <c r="H8" s="69" t="s">
        <v>9</v>
      </c>
      <c r="I8" s="70" t="s">
        <v>10</v>
      </c>
      <c r="J8" s="69" t="s">
        <v>9</v>
      </c>
      <c r="K8" s="70" t="s">
        <v>10</v>
      </c>
      <c r="L8" s="69" t="s">
        <v>9</v>
      </c>
      <c r="M8" s="69" t="s">
        <v>10</v>
      </c>
      <c r="N8" s="69" t="s">
        <v>9</v>
      </c>
      <c r="O8" s="44" t="s">
        <v>10</v>
      </c>
      <c r="P8" s="45" t="s">
        <v>9</v>
      </c>
      <c r="Z8"/>
      <c r="AD8" s="1"/>
      <c r="AE8" s="57"/>
      <c r="AF8" s="1"/>
      <c r="AG8" s="1"/>
      <c r="AH8" s="1"/>
      <c r="AI8" s="1"/>
      <c r="AJ8" s="1"/>
      <c r="AK8" s="1"/>
      <c r="AL8" s="1"/>
      <c r="AM8" s="1"/>
    </row>
    <row r="9" spans="2:39" s="22" customFormat="1" ht="15" thickTop="1" x14ac:dyDescent="0.3">
      <c r="B9" s="71" t="s">
        <v>5</v>
      </c>
      <c r="C9" s="95">
        <v>1351</v>
      </c>
      <c r="D9" s="96">
        <v>601315081.03999996</v>
      </c>
      <c r="E9" s="97">
        <v>561</v>
      </c>
      <c r="F9" s="96">
        <v>22237617.010000002</v>
      </c>
      <c r="G9" s="97">
        <v>323</v>
      </c>
      <c r="H9" s="96">
        <v>219118132.99000001</v>
      </c>
      <c r="I9" s="97">
        <v>6</v>
      </c>
      <c r="J9" s="96">
        <v>657414.15</v>
      </c>
      <c r="K9" s="97"/>
      <c r="L9" s="96"/>
      <c r="M9" s="97">
        <v>3</v>
      </c>
      <c r="N9" s="96">
        <v>18948519.199999999</v>
      </c>
      <c r="O9" s="87">
        <f>A9+C9+E9+G9+I9+K9+M9</f>
        <v>2244</v>
      </c>
      <c r="P9" s="88">
        <f>D9+F9+H9+J9+L9+N9</f>
        <v>862276764.38999999</v>
      </c>
      <c r="T9" s="57"/>
      <c r="Z9" s="120"/>
      <c r="AA9" s="120"/>
      <c r="AB9" s="58"/>
    </row>
    <row r="10" spans="2:39" s="22" customFormat="1" ht="14.4" x14ac:dyDescent="0.3">
      <c r="B10" s="71" t="s">
        <v>6</v>
      </c>
      <c r="C10" s="98">
        <v>988</v>
      </c>
      <c r="D10" s="73">
        <v>1482918327.6800001</v>
      </c>
      <c r="E10" s="74">
        <v>282</v>
      </c>
      <c r="F10" s="73">
        <v>12956940.210000001</v>
      </c>
      <c r="G10" s="74">
        <v>168</v>
      </c>
      <c r="H10" s="73">
        <v>92162929.659999996</v>
      </c>
      <c r="I10" s="74">
        <v>19</v>
      </c>
      <c r="J10" s="73">
        <v>8315316.1500000004</v>
      </c>
      <c r="K10" s="74"/>
      <c r="L10" s="73"/>
      <c r="M10" s="74"/>
      <c r="N10" s="73"/>
      <c r="O10" s="118">
        <f t="shared" ref="O10:O12" si="0">A10+C10+E10+G10+I10+K10+M10</f>
        <v>1457</v>
      </c>
      <c r="P10" s="119">
        <f t="shared" ref="P10:P12" si="1">D10+F10+H10+J10+L10+N10</f>
        <v>1596353513.7000003</v>
      </c>
      <c r="T10" s="57"/>
      <c r="Z10" s="120"/>
      <c r="AA10" s="120"/>
      <c r="AB10" s="58"/>
    </row>
    <row r="11" spans="2:39" s="22" customFormat="1" ht="14.4" x14ac:dyDescent="0.3">
      <c r="B11" s="72" t="s">
        <v>7</v>
      </c>
      <c r="C11" s="98">
        <v>101</v>
      </c>
      <c r="D11" s="73">
        <v>411984637.43000001</v>
      </c>
      <c r="E11" s="74">
        <v>148</v>
      </c>
      <c r="F11" s="73">
        <v>57906142.890000001</v>
      </c>
      <c r="G11" s="74">
        <v>18</v>
      </c>
      <c r="H11" s="73">
        <v>39114837.82</v>
      </c>
      <c r="I11" s="74">
        <v>13</v>
      </c>
      <c r="J11" s="73">
        <v>49415971.560000002</v>
      </c>
      <c r="K11" s="74"/>
      <c r="L11" s="73"/>
      <c r="M11" s="74"/>
      <c r="N11" s="73"/>
      <c r="O11" s="118">
        <f t="shared" si="0"/>
        <v>280</v>
      </c>
      <c r="P11" s="119">
        <f t="shared" si="1"/>
        <v>558421589.70000005</v>
      </c>
      <c r="T11" s="57"/>
      <c r="Z11" s="120"/>
      <c r="AA11" s="120"/>
      <c r="AB11" s="58"/>
    </row>
    <row r="12" spans="2:39" s="22" customFormat="1" ht="15" thickBot="1" x14ac:dyDescent="0.35">
      <c r="B12" s="72" t="s">
        <v>23</v>
      </c>
      <c r="C12" s="98">
        <v>13</v>
      </c>
      <c r="D12" s="73">
        <v>0</v>
      </c>
      <c r="E12" s="74"/>
      <c r="F12" s="73"/>
      <c r="G12" s="74">
        <v>6</v>
      </c>
      <c r="H12" s="73">
        <v>0</v>
      </c>
      <c r="I12" s="74"/>
      <c r="J12" s="73"/>
      <c r="K12" s="74">
        <v>10</v>
      </c>
      <c r="L12" s="73">
        <v>0</v>
      </c>
      <c r="M12" s="74"/>
      <c r="N12" s="73"/>
      <c r="O12" s="228">
        <f t="shared" si="0"/>
        <v>29</v>
      </c>
      <c r="P12" s="229">
        <f t="shared" si="1"/>
        <v>0</v>
      </c>
      <c r="Z12" s="120"/>
      <c r="AA12" s="120"/>
      <c r="AB12" s="58"/>
    </row>
    <row r="13" spans="2:39" ht="15.6" thickTop="1" thickBot="1" x14ac:dyDescent="0.35">
      <c r="B13" s="46" t="s">
        <v>8</v>
      </c>
      <c r="C13" s="47">
        <f t="shared" ref="C13:P13" si="2">SUM(C9:C12)</f>
        <v>2453</v>
      </c>
      <c r="D13" s="49">
        <f t="shared" si="2"/>
        <v>2496218046.1500001</v>
      </c>
      <c r="E13" s="48">
        <f t="shared" si="2"/>
        <v>991</v>
      </c>
      <c r="F13" s="49">
        <f t="shared" si="2"/>
        <v>93100700.109999999</v>
      </c>
      <c r="G13" s="48">
        <f t="shared" si="2"/>
        <v>515</v>
      </c>
      <c r="H13" s="49">
        <f t="shared" si="2"/>
        <v>350395900.46999997</v>
      </c>
      <c r="I13" s="48">
        <f>SUM(I9:I12)</f>
        <v>38</v>
      </c>
      <c r="J13" s="49">
        <f>SUM(J9:J12)</f>
        <v>58388701.859999999</v>
      </c>
      <c r="K13" s="48">
        <f>SUM(K9:K12)</f>
        <v>10</v>
      </c>
      <c r="L13" s="49">
        <f>SUM(L9:L12)</f>
        <v>0</v>
      </c>
      <c r="M13" s="48">
        <f t="shared" si="2"/>
        <v>3</v>
      </c>
      <c r="N13" s="49">
        <f t="shared" si="2"/>
        <v>18948519.199999999</v>
      </c>
      <c r="O13" s="117">
        <f t="shared" si="2"/>
        <v>4010</v>
      </c>
      <c r="P13" s="145">
        <f t="shared" si="2"/>
        <v>3017051867.79</v>
      </c>
      <c r="Q13"/>
      <c r="R13"/>
      <c r="S13"/>
      <c r="T13"/>
      <c r="U13"/>
      <c r="V13"/>
      <c r="W13"/>
      <c r="X13"/>
      <c r="Y13"/>
      <c r="Z13"/>
      <c r="AA13" s="6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2:39" s="60" customFormat="1" ht="15" thickTop="1" x14ac:dyDescent="0.3"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61"/>
      <c r="AB14" s="61"/>
      <c r="AC14" s="59"/>
      <c r="AD14" s="59"/>
      <c r="AE14" s="59"/>
      <c r="AF14" s="59"/>
      <c r="AJ14" s="35"/>
    </row>
    <row r="15" spans="2:39" s="19" customFormat="1" ht="14.4" x14ac:dyDescent="0.3">
      <c r="B15" s="21"/>
      <c r="C15" s="21"/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58"/>
      <c r="AB15" s="58"/>
      <c r="AC15" s="22"/>
      <c r="AD15" s="22"/>
      <c r="AE15" s="21"/>
      <c r="AF15" s="21"/>
      <c r="AG15" s="21"/>
      <c r="AH15" s="21"/>
      <c r="AI15" s="21"/>
      <c r="AJ15" s="35"/>
      <c r="AK15" s="21"/>
      <c r="AL15" s="21"/>
      <c r="AM15" s="21"/>
    </row>
    <row r="16" spans="2:39" s="19" customFormat="1" ht="14.4" x14ac:dyDescent="0.3">
      <c r="B16" s="21"/>
      <c r="C16" s="21"/>
      <c r="D16" s="21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58"/>
      <c r="AB16" s="58"/>
      <c r="AC16" s="22"/>
      <c r="AD16" s="22"/>
      <c r="AE16" s="21"/>
      <c r="AF16" s="21"/>
      <c r="AG16" s="21"/>
      <c r="AH16" s="21"/>
      <c r="AI16" s="21"/>
      <c r="AJ16" s="35"/>
      <c r="AK16" s="21"/>
      <c r="AL16" s="21"/>
      <c r="AM16" s="21"/>
    </row>
    <row r="17" spans="2:39" s="19" customFormat="1" x14ac:dyDescent="0.25">
      <c r="B17" s="21"/>
      <c r="C17" s="21"/>
      <c r="D17" s="2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57"/>
      <c r="X17" s="22"/>
      <c r="Y17" s="22"/>
      <c r="Z17" s="22"/>
      <c r="AA17" s="58"/>
      <c r="AB17" s="58"/>
      <c r="AC17" s="22"/>
      <c r="AD17" s="22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2:39" s="19" customFormat="1" ht="13.5" customHeight="1" x14ac:dyDescent="0.3">
      <c r="B18"/>
      <c r="C18"/>
      <c r="D18" s="21"/>
      <c r="E18" s="22"/>
      <c r="F18" s="22"/>
      <c r="G18" s="22"/>
      <c r="H18" s="22"/>
      <c r="I18" s="22"/>
      <c r="J18" s="22"/>
      <c r="K18" s="22"/>
      <c r="L18" s="22"/>
      <c r="M18" s="57"/>
      <c r="N18" s="22"/>
      <c r="O18" s="22"/>
      <c r="P18" s="22"/>
      <c r="Q18" s="22"/>
      <c r="R18"/>
      <c r="S18"/>
      <c r="T18" s="22"/>
      <c r="U18" s="22"/>
      <c r="V18" s="22"/>
      <c r="W18" s="57"/>
      <c r="X18" s="22"/>
      <c r="Y18" s="22"/>
      <c r="Z18" s="22"/>
      <c r="AA18" s="58"/>
      <c r="AB18" s="58"/>
      <c r="AC18" s="22"/>
      <c r="AD18" s="22"/>
      <c r="AE18" s="21"/>
      <c r="AF18" s="21"/>
      <c r="AG18" s="21"/>
      <c r="AH18" s="21"/>
      <c r="AI18" s="21"/>
      <c r="AJ18" s="21"/>
      <c r="AK18" s="21"/>
      <c r="AL18" s="21"/>
      <c r="AM18" s="21"/>
    </row>
    <row r="19" spans="2:39" s="19" customFormat="1" x14ac:dyDescent="0.25">
      <c r="B19" s="21"/>
      <c r="C19" s="21"/>
      <c r="D19" s="21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58"/>
      <c r="AB19" s="58"/>
      <c r="AC19" s="22"/>
      <c r="AD19" s="22"/>
      <c r="AE19" s="21"/>
      <c r="AF19" s="21"/>
      <c r="AG19" s="21"/>
      <c r="AH19" s="21"/>
      <c r="AI19" s="21"/>
      <c r="AJ19" s="21"/>
      <c r="AK19" s="21"/>
      <c r="AL19" s="21"/>
      <c r="AM19" s="21"/>
    </row>
    <row r="20" spans="2:39" s="19" customFormat="1" x14ac:dyDescent="0.25">
      <c r="B20" s="21"/>
      <c r="C20" s="21"/>
      <c r="D20" s="2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58"/>
      <c r="AB20" s="58"/>
      <c r="AC20" s="22"/>
      <c r="AD20" s="22"/>
      <c r="AE20" s="21"/>
      <c r="AF20" s="21"/>
      <c r="AG20" s="21"/>
      <c r="AH20" s="21"/>
      <c r="AI20" s="21"/>
      <c r="AJ20" s="21"/>
      <c r="AK20" s="21"/>
      <c r="AL20" s="21"/>
      <c r="AM20" s="21"/>
    </row>
    <row r="21" spans="2:39" s="19" customFormat="1" x14ac:dyDescent="0.25">
      <c r="C21" s="21"/>
      <c r="D21" s="21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58"/>
      <c r="AB21" s="58"/>
      <c r="AC21" s="22"/>
      <c r="AD21" s="22"/>
      <c r="AE21" s="21"/>
      <c r="AF21" s="21"/>
      <c r="AG21" s="21"/>
      <c r="AH21" s="21"/>
      <c r="AI21" s="21"/>
      <c r="AJ21" s="21"/>
      <c r="AK21" s="21"/>
      <c r="AL21" s="21"/>
      <c r="AM21" s="21"/>
    </row>
    <row r="22" spans="2:39" s="19" customFormat="1" x14ac:dyDescent="0.25">
      <c r="B22" s="21"/>
      <c r="C22" s="21"/>
      <c r="D22" s="21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58"/>
      <c r="AB22" s="58"/>
      <c r="AC22" s="22"/>
      <c r="AD22" s="22"/>
      <c r="AE22" s="21"/>
      <c r="AF22" s="21"/>
      <c r="AG22" s="21"/>
      <c r="AH22" s="21"/>
      <c r="AI22" s="21"/>
      <c r="AJ22" s="21"/>
      <c r="AK22" s="21"/>
      <c r="AL22" s="21"/>
      <c r="AM22" s="21"/>
    </row>
    <row r="23" spans="2:39" s="19" customFormat="1" x14ac:dyDescent="0.25">
      <c r="B23" s="21"/>
      <c r="C23" s="21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58"/>
      <c r="AB23" s="58"/>
      <c r="AC23" s="22"/>
      <c r="AD23" s="22"/>
      <c r="AE23" s="21"/>
      <c r="AF23" s="21"/>
      <c r="AG23" s="21"/>
      <c r="AH23" s="21"/>
      <c r="AI23" s="21"/>
      <c r="AJ23" s="21"/>
      <c r="AK23" s="21"/>
      <c r="AL23" s="21"/>
      <c r="AM23" s="21"/>
    </row>
    <row r="24" spans="2:39" s="19" customFormat="1" x14ac:dyDescent="0.25">
      <c r="B24" s="21"/>
      <c r="C24" s="21"/>
      <c r="D24" s="21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58"/>
      <c r="AB24" s="58"/>
      <c r="AC24" s="22"/>
      <c r="AD24" s="22"/>
      <c r="AE24" s="21"/>
      <c r="AF24" s="21"/>
      <c r="AG24" s="21"/>
      <c r="AH24" s="21"/>
      <c r="AI24" s="21"/>
      <c r="AJ24" s="21"/>
      <c r="AK24" s="21"/>
      <c r="AL24" s="21"/>
      <c r="AM24" s="21"/>
    </row>
    <row r="25" spans="2:39" s="19" customFormat="1" x14ac:dyDescent="0.25">
      <c r="B25" s="21"/>
      <c r="C25" s="21"/>
      <c r="D25" s="21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58"/>
      <c r="AB25" s="58"/>
      <c r="AC25" s="22"/>
      <c r="AD25" s="22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2:39" s="22" customFormat="1" x14ac:dyDescent="0.25">
      <c r="X26" s="57"/>
      <c r="AA26" s="58"/>
      <c r="AB26" s="58"/>
    </row>
    <row r="27" spans="2:39" s="22" customFormat="1" x14ac:dyDescent="0.25">
      <c r="AA27" s="58"/>
      <c r="AB27" s="58"/>
    </row>
    <row r="28" spans="2:39" s="22" customFormat="1" x14ac:dyDescent="0.25">
      <c r="AA28" s="58"/>
      <c r="AB28" s="58"/>
    </row>
    <row r="29" spans="2:39" s="22" customFormat="1" x14ac:dyDescent="0.25">
      <c r="AA29" s="58"/>
      <c r="AB29" s="58"/>
    </row>
    <row r="30" spans="2:39" s="22" customFormat="1" ht="14.4" x14ac:dyDescent="0.25">
      <c r="B30" s="249" t="s">
        <v>36</v>
      </c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39"/>
      <c r="N30" s="239"/>
      <c r="O30" s="239"/>
      <c r="P30" s="239"/>
      <c r="Q30" s="167"/>
      <c r="R30" s="167"/>
      <c r="S30" s="167"/>
      <c r="T30" s="167"/>
      <c r="AA30" s="58"/>
      <c r="AB30" s="58"/>
    </row>
    <row r="31" spans="2:39" s="22" customFormat="1" ht="14.4" x14ac:dyDescent="0.25">
      <c r="B31" s="240" t="s">
        <v>48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38"/>
      <c r="N31" s="238"/>
      <c r="O31" s="238"/>
      <c r="P31" s="238"/>
      <c r="Q31" s="168"/>
      <c r="R31" s="168"/>
      <c r="S31" s="206"/>
      <c r="T31" s="206"/>
      <c r="AA31" s="58"/>
      <c r="AB31" s="58"/>
    </row>
    <row r="32" spans="2:39" s="22" customFormat="1" ht="13.8" thickBot="1" x14ac:dyDescent="0.3">
      <c r="AA32" s="58"/>
      <c r="AB32" s="58"/>
    </row>
    <row r="33" spans="2:28" s="22" customFormat="1" ht="14.25" customHeight="1" thickTop="1" x14ac:dyDescent="0.25">
      <c r="B33" s="246" t="s">
        <v>0</v>
      </c>
      <c r="C33" s="248" t="s">
        <v>30</v>
      </c>
      <c r="D33" s="248"/>
      <c r="E33" s="248"/>
      <c r="F33" s="248"/>
      <c r="G33" s="248"/>
      <c r="H33" s="241" t="s">
        <v>34</v>
      </c>
      <c r="I33" s="242"/>
      <c r="J33" s="242"/>
      <c r="K33" s="242"/>
      <c r="L33" s="243"/>
      <c r="M33" s="146"/>
      <c r="N33" s="146"/>
      <c r="O33" s="146"/>
      <c r="P33" s="146"/>
      <c r="Q33" s="146"/>
      <c r="R33" s="146"/>
      <c r="S33" s="146"/>
      <c r="T33" s="146"/>
      <c r="AA33" s="58"/>
      <c r="AB33" s="58"/>
    </row>
    <row r="34" spans="2:28" s="22" customFormat="1" ht="26.4" x14ac:dyDescent="0.25">
      <c r="B34" s="247"/>
      <c r="C34" s="126" t="s">
        <v>31</v>
      </c>
      <c r="D34" s="126" t="s">
        <v>14</v>
      </c>
      <c r="E34" s="126" t="s">
        <v>32</v>
      </c>
      <c r="F34" s="126" t="s">
        <v>14</v>
      </c>
      <c r="G34" s="126" t="s">
        <v>4</v>
      </c>
      <c r="H34" s="126" t="s">
        <v>31</v>
      </c>
      <c r="I34" s="126" t="s">
        <v>14</v>
      </c>
      <c r="J34" s="126" t="s">
        <v>32</v>
      </c>
      <c r="K34" s="126" t="s">
        <v>14</v>
      </c>
      <c r="L34" s="127" t="s">
        <v>4</v>
      </c>
      <c r="U34" s="58"/>
      <c r="V34" s="58"/>
    </row>
    <row r="35" spans="2:28" s="22" customFormat="1" x14ac:dyDescent="0.25">
      <c r="B35" s="128" t="s">
        <v>5</v>
      </c>
      <c r="C35" s="129">
        <v>883</v>
      </c>
      <c r="D35" s="130">
        <f>C35*100/G35</f>
        <v>39.349376114081998</v>
      </c>
      <c r="E35" s="129">
        <v>1361</v>
      </c>
      <c r="F35" s="130">
        <f>E35*100/G35</f>
        <v>60.650623885918002</v>
      </c>
      <c r="G35" s="129">
        <f>C35+E35</f>
        <v>2244</v>
      </c>
      <c r="H35" s="131">
        <v>624891628.42000067</v>
      </c>
      <c r="I35" s="130">
        <f>H35*100/L35</f>
        <v>72.469960252502801</v>
      </c>
      <c r="J35" s="131">
        <v>237385135.97000006</v>
      </c>
      <c r="K35" s="130">
        <f>J35*100/L35</f>
        <v>27.530039747497213</v>
      </c>
      <c r="L35" s="132">
        <f>H35+J35</f>
        <v>862276764.3900007</v>
      </c>
      <c r="N35" s="233"/>
      <c r="O35" s="233"/>
      <c r="U35" s="58"/>
      <c r="V35" s="58"/>
    </row>
    <row r="36" spans="2:28" s="22" customFormat="1" x14ac:dyDescent="0.25">
      <c r="B36" s="133" t="s">
        <v>6</v>
      </c>
      <c r="C36" s="134">
        <v>467</v>
      </c>
      <c r="D36" s="123">
        <f t="shared" ref="D36:D37" si="3">C36*100/G36</f>
        <v>32.052161976664379</v>
      </c>
      <c r="E36" s="134">
        <v>990</v>
      </c>
      <c r="F36" s="123">
        <f t="shared" ref="F36:F38" si="4">E36*100/G36</f>
        <v>67.947838023335621</v>
      </c>
      <c r="G36" s="134">
        <f t="shared" ref="G36:G38" si="5">C36+E36</f>
        <v>1457</v>
      </c>
      <c r="H36" s="124">
        <v>996520183.73000062</v>
      </c>
      <c r="I36" s="123">
        <f t="shared" ref="I36:I37" si="6">H36*100/L36</f>
        <v>62.424780925891746</v>
      </c>
      <c r="J36" s="124">
        <v>599833329.96999991</v>
      </c>
      <c r="K36" s="123">
        <f t="shared" ref="K36:K37" si="7">J36*100/L36</f>
        <v>37.575219074108254</v>
      </c>
      <c r="L36" s="125">
        <f t="shared" ref="L36:L38" si="8">H36+J36</f>
        <v>1596353513.7000005</v>
      </c>
      <c r="N36" s="233"/>
      <c r="O36" s="233"/>
      <c r="U36" s="58"/>
      <c r="V36" s="58"/>
    </row>
    <row r="37" spans="2:28" s="22" customFormat="1" x14ac:dyDescent="0.25">
      <c r="B37" s="133" t="s">
        <v>7</v>
      </c>
      <c r="C37" s="134">
        <v>79</v>
      </c>
      <c r="D37" s="123">
        <f t="shared" si="3"/>
        <v>28.214285714285715</v>
      </c>
      <c r="E37" s="134">
        <v>201</v>
      </c>
      <c r="F37" s="123">
        <f t="shared" si="4"/>
        <v>71.785714285714292</v>
      </c>
      <c r="G37" s="134">
        <f t="shared" si="5"/>
        <v>280</v>
      </c>
      <c r="H37" s="124">
        <v>199329545.51999998</v>
      </c>
      <c r="I37" s="123">
        <f t="shared" si="6"/>
        <v>35.695171747762394</v>
      </c>
      <c r="J37" s="124">
        <v>359092044.17999995</v>
      </c>
      <c r="K37" s="123">
        <f t="shared" si="7"/>
        <v>64.304828252237613</v>
      </c>
      <c r="L37" s="125">
        <f t="shared" si="8"/>
        <v>558421589.69999993</v>
      </c>
      <c r="N37" s="233"/>
      <c r="O37" s="233"/>
      <c r="U37" s="58"/>
      <c r="V37" s="58"/>
    </row>
    <row r="38" spans="2:28" s="22" customFormat="1" x14ac:dyDescent="0.25">
      <c r="B38" s="133" t="s">
        <v>23</v>
      </c>
      <c r="C38" s="134"/>
      <c r="D38" s="232"/>
      <c r="E38" s="134">
        <v>29</v>
      </c>
      <c r="F38" s="232">
        <f t="shared" si="4"/>
        <v>100</v>
      </c>
      <c r="G38" s="231">
        <f t="shared" si="5"/>
        <v>29</v>
      </c>
      <c r="H38" s="124"/>
      <c r="I38" s="123"/>
      <c r="J38" s="124">
        <v>0</v>
      </c>
      <c r="K38" s="232">
        <v>100</v>
      </c>
      <c r="L38" s="230">
        <f t="shared" si="8"/>
        <v>0</v>
      </c>
      <c r="N38" s="233"/>
      <c r="O38" s="233"/>
      <c r="U38" s="58"/>
      <c r="V38" s="58"/>
    </row>
    <row r="39" spans="2:28" s="22" customFormat="1" ht="13.8" thickBot="1" x14ac:dyDescent="0.3">
      <c r="B39" s="135" t="s">
        <v>4</v>
      </c>
      <c r="C39" s="136">
        <f>SUM(C35:C38)</f>
        <v>1429</v>
      </c>
      <c r="D39" s="137">
        <f t="shared" ref="D39" si="9">C39*100/G39</f>
        <v>35.635910224438902</v>
      </c>
      <c r="E39" s="136">
        <f>SUM(E35:E38)</f>
        <v>2581</v>
      </c>
      <c r="F39" s="137">
        <f t="shared" ref="F39" si="10">E39*100/G39</f>
        <v>64.364089775561098</v>
      </c>
      <c r="G39" s="136">
        <f>C39+E39</f>
        <v>4010</v>
      </c>
      <c r="H39" s="138">
        <f>SUM(H35:H38)</f>
        <v>1820741357.6700013</v>
      </c>
      <c r="I39" s="137">
        <f>H39*100/L39</f>
        <v>60.348361163697838</v>
      </c>
      <c r="J39" s="138">
        <f>SUM(J35:J38)</f>
        <v>1196310510.1199999</v>
      </c>
      <c r="K39" s="137">
        <f>J39*100/L39</f>
        <v>39.651638836302162</v>
      </c>
      <c r="L39" s="139">
        <f>SUM(L35:L38)</f>
        <v>3017051867.7900009</v>
      </c>
      <c r="N39" s="233"/>
      <c r="O39" s="233"/>
      <c r="U39" s="58"/>
      <c r="V39" s="58"/>
    </row>
    <row r="40" spans="2:28" ht="13.8" thickTop="1" x14ac:dyDescent="0.25"/>
    <row r="41" spans="2:28" s="22" customFormat="1" x14ac:dyDescent="0.25">
      <c r="AA41" s="58"/>
      <c r="AB41" s="58"/>
    </row>
    <row r="42" spans="2:28" s="22" customFormat="1" x14ac:dyDescent="0.25">
      <c r="AA42" s="58"/>
      <c r="AB42" s="58"/>
    </row>
    <row r="43" spans="2:28" s="22" customFormat="1" ht="14.4" x14ac:dyDescent="0.25">
      <c r="B43" s="249" t="s">
        <v>42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39"/>
      <c r="N43" s="239"/>
      <c r="O43" s="239"/>
      <c r="P43" s="239"/>
      <c r="Q43" s="167"/>
      <c r="R43" s="167"/>
      <c r="S43" s="167"/>
      <c r="T43" s="167"/>
      <c r="AA43" s="58"/>
      <c r="AB43" s="58"/>
    </row>
    <row r="44" spans="2:28" s="22" customFormat="1" ht="14.4" x14ac:dyDescent="0.25">
      <c r="B44" s="240" t="s">
        <v>48</v>
      </c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38"/>
      <c r="N44" s="238"/>
      <c r="O44" s="238"/>
      <c r="P44" s="238"/>
      <c r="Q44" s="168"/>
      <c r="R44" s="168"/>
      <c r="S44" s="206"/>
      <c r="T44" s="206"/>
      <c r="AA44" s="58"/>
      <c r="AB44" s="58"/>
    </row>
    <row r="45" spans="2:28" s="22" customFormat="1" ht="15" thickBot="1" x14ac:dyDescent="0.3">
      <c r="B45" s="198"/>
      <c r="C45" s="199"/>
      <c r="D45" s="199"/>
      <c r="E45" s="199"/>
      <c r="F45" s="199"/>
      <c r="G45" s="199"/>
      <c r="H45" s="199"/>
      <c r="I45" s="226"/>
      <c r="J45" s="226"/>
      <c r="K45" s="226"/>
      <c r="L45" s="226"/>
      <c r="M45" s="199"/>
      <c r="N45" s="199"/>
      <c r="O45" s="199"/>
      <c r="P45" s="199"/>
      <c r="Q45" s="140"/>
      <c r="R45" s="140"/>
      <c r="S45" s="206"/>
      <c r="T45" s="206"/>
      <c r="AA45" s="58"/>
      <c r="AB45" s="58"/>
    </row>
    <row r="46" spans="2:28" s="214" customFormat="1" ht="14.25" customHeight="1" thickTop="1" x14ac:dyDescent="0.3">
      <c r="B46" s="246" t="s">
        <v>17</v>
      </c>
      <c r="C46" s="248" t="s">
        <v>30</v>
      </c>
      <c r="D46" s="248"/>
      <c r="E46" s="248"/>
      <c r="F46" s="248"/>
      <c r="G46" s="248"/>
      <c r="H46" s="241" t="s">
        <v>34</v>
      </c>
      <c r="I46" s="242"/>
      <c r="J46" s="242"/>
      <c r="K46" s="242"/>
      <c r="L46" s="243"/>
      <c r="M46" s="146"/>
      <c r="N46" s="146"/>
      <c r="O46" s="146"/>
      <c r="P46" s="146"/>
      <c r="Q46" s="146"/>
      <c r="R46" s="146"/>
      <c r="S46" s="146"/>
      <c r="T46" s="146"/>
      <c r="X46" s="215"/>
      <c r="AA46" s="216"/>
      <c r="AB46" s="216"/>
    </row>
    <row r="47" spans="2:28" s="22" customFormat="1" ht="26.4" x14ac:dyDescent="0.25">
      <c r="B47" s="247"/>
      <c r="C47" s="126" t="s">
        <v>31</v>
      </c>
      <c r="D47" s="126" t="s">
        <v>14</v>
      </c>
      <c r="E47" s="126" t="s">
        <v>32</v>
      </c>
      <c r="F47" s="126" t="s">
        <v>14</v>
      </c>
      <c r="G47" s="126" t="s">
        <v>4</v>
      </c>
      <c r="H47" s="126" t="s">
        <v>31</v>
      </c>
      <c r="I47" s="126" t="s">
        <v>14</v>
      </c>
      <c r="J47" s="126" t="s">
        <v>32</v>
      </c>
      <c r="K47" s="126" t="s">
        <v>14</v>
      </c>
      <c r="L47" s="127" t="s">
        <v>4</v>
      </c>
      <c r="U47" s="58"/>
      <c r="V47" s="58"/>
    </row>
    <row r="48" spans="2:28" s="22" customFormat="1" x14ac:dyDescent="0.25">
      <c r="B48" s="128" t="s">
        <v>1</v>
      </c>
      <c r="C48" s="129">
        <v>952</v>
      </c>
      <c r="D48" s="130">
        <f>C48*100/G48</f>
        <v>38.80962087240114</v>
      </c>
      <c r="E48" s="200">
        <v>1501</v>
      </c>
      <c r="F48" s="130">
        <f>E48*100/G48</f>
        <v>61.19037912759886</v>
      </c>
      <c r="G48" s="129">
        <f>C48+E48</f>
        <v>2453</v>
      </c>
      <c r="H48" s="131">
        <v>1469018728.8100016</v>
      </c>
      <c r="I48" s="130">
        <f>H48*100/L48</f>
        <v>58.849776007176793</v>
      </c>
      <c r="J48" s="131">
        <v>1027199317.3400011</v>
      </c>
      <c r="K48" s="130">
        <f t="shared" ref="K48:K54" si="11">J48*100/L48</f>
        <v>41.150223992823207</v>
      </c>
      <c r="L48" s="132">
        <f>H48+J48</f>
        <v>2496218046.1500025</v>
      </c>
      <c r="N48" s="211"/>
      <c r="O48" s="58"/>
      <c r="U48" s="58"/>
      <c r="V48" s="58"/>
    </row>
    <row r="49" spans="2:39" s="22" customFormat="1" x14ac:dyDescent="0.25">
      <c r="B49" s="133" t="s">
        <v>22</v>
      </c>
      <c r="C49" s="134">
        <v>218</v>
      </c>
      <c r="D49" s="123">
        <f t="shared" ref="D49:D53" si="12">C49*100/G49</f>
        <v>21.997981836528758</v>
      </c>
      <c r="E49" s="201">
        <v>773</v>
      </c>
      <c r="F49" s="123">
        <f t="shared" ref="F49:F53" si="13">E49*100/G49</f>
        <v>78.002018163471234</v>
      </c>
      <c r="G49" s="134">
        <f t="shared" ref="G49:G53" si="14">C49+E49</f>
        <v>991</v>
      </c>
      <c r="H49" s="124">
        <v>23863661.390000008</v>
      </c>
      <c r="I49" s="123">
        <f t="shared" ref="I49:I53" si="15">H49*100/L49</f>
        <v>25.632096602715876</v>
      </c>
      <c r="J49" s="124">
        <v>69237038.719999999</v>
      </c>
      <c r="K49" s="123">
        <f t="shared" si="11"/>
        <v>74.367903397284124</v>
      </c>
      <c r="L49" s="125">
        <f t="shared" ref="L49:L53" si="16">H49+J49</f>
        <v>93100700.110000014</v>
      </c>
      <c r="U49" s="58"/>
      <c r="V49" s="58"/>
    </row>
    <row r="50" spans="2:39" s="22" customFormat="1" x14ac:dyDescent="0.25">
      <c r="B50" s="133" t="s">
        <v>11</v>
      </c>
      <c r="C50" s="134">
        <v>240</v>
      </c>
      <c r="D50" s="123">
        <f t="shared" si="12"/>
        <v>46.601941747572816</v>
      </c>
      <c r="E50" s="201">
        <v>275</v>
      </c>
      <c r="F50" s="123">
        <f t="shared" si="13"/>
        <v>53.398058252427184</v>
      </c>
      <c r="G50" s="134">
        <f t="shared" si="14"/>
        <v>515</v>
      </c>
      <c r="H50" s="124">
        <v>275310525.90999997</v>
      </c>
      <c r="I50" s="123">
        <f t="shared" si="15"/>
        <v>78.571274818202767</v>
      </c>
      <c r="J50" s="124">
        <v>75085374.560000032</v>
      </c>
      <c r="K50" s="123">
        <f t="shared" si="11"/>
        <v>21.428725181797223</v>
      </c>
      <c r="L50" s="125">
        <f t="shared" si="16"/>
        <v>350395900.47000003</v>
      </c>
      <c r="U50" s="58"/>
      <c r="V50" s="58"/>
    </row>
    <row r="51" spans="2:39" s="22" customFormat="1" x14ac:dyDescent="0.25">
      <c r="B51" s="133" t="s">
        <v>18</v>
      </c>
      <c r="C51" s="134">
        <v>17</v>
      </c>
      <c r="D51" s="123">
        <f t="shared" si="12"/>
        <v>44.736842105263158</v>
      </c>
      <c r="E51" s="201">
        <v>21</v>
      </c>
      <c r="F51" s="123">
        <f t="shared" si="13"/>
        <v>55.263157894736842</v>
      </c>
      <c r="G51" s="134">
        <f t="shared" si="14"/>
        <v>38</v>
      </c>
      <c r="H51" s="124">
        <v>45091922.360000007</v>
      </c>
      <c r="I51" s="123">
        <f t="shared" si="15"/>
        <v>77.22713628420442</v>
      </c>
      <c r="J51" s="124">
        <v>13296779.500000002</v>
      </c>
      <c r="K51" s="123">
        <f t="shared" si="11"/>
        <v>22.772863715795584</v>
      </c>
      <c r="L51" s="125">
        <f t="shared" si="16"/>
        <v>58388701.860000007</v>
      </c>
      <c r="U51" s="58"/>
      <c r="V51" s="58"/>
    </row>
    <row r="52" spans="2:39" s="22" customFormat="1" x14ac:dyDescent="0.25">
      <c r="B52" s="133" t="s">
        <v>27</v>
      </c>
      <c r="C52" s="134"/>
      <c r="D52" s="123"/>
      <c r="E52" s="201">
        <v>10</v>
      </c>
      <c r="F52" s="123">
        <f t="shared" si="13"/>
        <v>100</v>
      </c>
      <c r="G52" s="134">
        <f t="shared" si="14"/>
        <v>10</v>
      </c>
      <c r="H52" s="124"/>
      <c r="I52" s="123"/>
      <c r="J52" s="124">
        <v>0</v>
      </c>
      <c r="K52" s="123">
        <v>100</v>
      </c>
      <c r="L52" s="125">
        <f t="shared" si="16"/>
        <v>0</v>
      </c>
      <c r="U52" s="58"/>
      <c r="V52" s="58"/>
    </row>
    <row r="53" spans="2:39" s="22" customFormat="1" x14ac:dyDescent="0.25">
      <c r="B53" s="133" t="s">
        <v>33</v>
      </c>
      <c r="C53" s="134">
        <v>2</v>
      </c>
      <c r="D53" s="232">
        <f t="shared" si="12"/>
        <v>66.666666666666671</v>
      </c>
      <c r="E53" s="201">
        <v>1</v>
      </c>
      <c r="F53" s="232">
        <f t="shared" si="13"/>
        <v>33.333333333333336</v>
      </c>
      <c r="G53" s="231">
        <f t="shared" si="14"/>
        <v>3</v>
      </c>
      <c r="H53" s="124">
        <v>7456519.2000000002</v>
      </c>
      <c r="I53" s="232">
        <f t="shared" si="15"/>
        <v>39.351461300469325</v>
      </c>
      <c r="J53" s="124">
        <v>11492000</v>
      </c>
      <c r="K53" s="232">
        <f t="shared" si="11"/>
        <v>60.648538699530675</v>
      </c>
      <c r="L53" s="230">
        <f t="shared" si="16"/>
        <v>18948519.199999999</v>
      </c>
      <c r="U53" s="58"/>
      <c r="V53" s="58"/>
    </row>
    <row r="54" spans="2:39" s="22" customFormat="1" ht="13.8" thickBot="1" x14ac:dyDescent="0.3">
      <c r="B54" s="135" t="s">
        <v>4</v>
      </c>
      <c r="C54" s="136">
        <f>SUM(C48:C53)</f>
        <v>1429</v>
      </c>
      <c r="D54" s="137">
        <f t="shared" ref="D54" si="17">C54*100/G54</f>
        <v>35.635910224438902</v>
      </c>
      <c r="E54" s="136">
        <f>SUM(E48:E53)</f>
        <v>2581</v>
      </c>
      <c r="F54" s="137">
        <f t="shared" ref="F54" si="18">E54*100/G54</f>
        <v>64.364089775561098</v>
      </c>
      <c r="G54" s="202">
        <f>C54+E54</f>
        <v>4010</v>
      </c>
      <c r="H54" s="203">
        <f>SUM(H48:H53)</f>
        <v>1820741357.6700015</v>
      </c>
      <c r="I54" s="137">
        <f>H54*100/L54</f>
        <v>60.348361163697824</v>
      </c>
      <c r="J54" s="138">
        <f>SUM(J48:J53)</f>
        <v>1196310510.1200011</v>
      </c>
      <c r="K54" s="137">
        <f t="shared" si="11"/>
        <v>39.651638836302183</v>
      </c>
      <c r="L54" s="139">
        <f>SUM(L48:L53)</f>
        <v>3017051867.7900023</v>
      </c>
      <c r="U54" s="58"/>
      <c r="V54" s="58"/>
    </row>
    <row r="55" spans="2:39" s="22" customFormat="1" ht="13.8" thickTop="1" x14ac:dyDescent="0.25">
      <c r="AA55" s="58"/>
      <c r="AB55" s="58"/>
    </row>
    <row r="56" spans="2:39" s="22" customFormat="1" x14ac:dyDescent="0.25">
      <c r="AA56" s="58"/>
      <c r="AB56" s="58"/>
    </row>
    <row r="57" spans="2:39" s="22" customFormat="1" x14ac:dyDescent="0.25">
      <c r="AA57" s="58"/>
      <c r="AB57" s="58"/>
    </row>
    <row r="58" spans="2:39" s="22" customFormat="1" ht="14.4" x14ac:dyDescent="0.3">
      <c r="B58" s="245" t="s">
        <v>41</v>
      </c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27"/>
      <c r="N58" s="227"/>
      <c r="O58" s="227"/>
      <c r="P58" s="227"/>
      <c r="Q58" s="217"/>
      <c r="R58" s="217"/>
      <c r="S58" s="205"/>
      <c r="T58" s="205"/>
      <c r="U58" s="166"/>
      <c r="V58" s="166"/>
      <c r="W58" s="116"/>
      <c r="X58" s="116"/>
      <c r="Y58" s="116"/>
      <c r="Z58" s="116"/>
      <c r="AA58" s="109"/>
      <c r="AB58" s="109"/>
      <c r="AC58" s="102"/>
      <c r="AD58" s="102"/>
      <c r="AE58" s="102"/>
      <c r="AF58" s="102"/>
      <c r="AG58" s="102"/>
      <c r="AH58" s="102"/>
      <c r="AI58" s="43"/>
      <c r="AJ58" s="25"/>
      <c r="AK58" s="25"/>
      <c r="AL58" s="42"/>
      <c r="AM58" s="42"/>
    </row>
    <row r="59" spans="2:39" s="22" customFormat="1" ht="14.4" x14ac:dyDescent="0.3">
      <c r="B59" s="244" t="s">
        <v>48</v>
      </c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27"/>
      <c r="N59" s="227"/>
      <c r="O59" s="227"/>
      <c r="P59" s="227"/>
      <c r="Q59" s="218"/>
      <c r="R59" s="218"/>
      <c r="S59" s="205"/>
      <c r="T59" s="205"/>
      <c r="U59" s="166"/>
      <c r="V59" s="166"/>
      <c r="W59" s="116"/>
      <c r="X59" s="116"/>
      <c r="Y59" s="116"/>
      <c r="Z59" s="116"/>
      <c r="AA59" s="109"/>
      <c r="AB59" s="109"/>
      <c r="AC59" s="102"/>
      <c r="AD59" s="102"/>
      <c r="AE59" s="102"/>
      <c r="AF59" s="102"/>
      <c r="AG59" s="102"/>
      <c r="AH59" s="102"/>
      <c r="AI59" s="43"/>
      <c r="AJ59" s="42"/>
      <c r="AK59" s="42"/>
      <c r="AL59" s="41"/>
      <c r="AM59" s="41"/>
    </row>
    <row r="60" spans="2:39" s="22" customFormat="1" ht="13.8" thickBot="1" x14ac:dyDescent="0.3">
      <c r="B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111"/>
      <c r="AB60" s="111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</row>
    <row r="61" spans="2:39" s="22" customFormat="1" ht="25.5" customHeight="1" thickTop="1" x14ac:dyDescent="0.3">
      <c r="B61" s="250" t="s">
        <v>0</v>
      </c>
      <c r="C61" s="252" t="s">
        <v>13</v>
      </c>
      <c r="D61" s="253"/>
      <c r="E61" s="254" t="s">
        <v>12</v>
      </c>
      <c r="F61" s="255"/>
      <c r="G61" s="252" t="s">
        <v>11</v>
      </c>
      <c r="H61" s="253"/>
      <c r="I61" s="254" t="s">
        <v>21</v>
      </c>
      <c r="J61" s="255"/>
      <c r="K61" s="256" t="s">
        <v>4</v>
      </c>
      <c r="L61" s="257"/>
      <c r="M61"/>
      <c r="N61"/>
      <c r="O61" s="207"/>
      <c r="P61" s="207"/>
      <c r="S61" s="58"/>
      <c r="T61" s="58"/>
    </row>
    <row r="62" spans="2:39" s="22" customFormat="1" ht="15" thickBot="1" x14ac:dyDescent="0.35">
      <c r="B62" s="251"/>
      <c r="C62" s="68" t="s">
        <v>10</v>
      </c>
      <c r="D62" s="69" t="s">
        <v>9</v>
      </c>
      <c r="E62" s="68" t="s">
        <v>10</v>
      </c>
      <c r="F62" s="69" t="s">
        <v>9</v>
      </c>
      <c r="G62" s="68" t="s">
        <v>10</v>
      </c>
      <c r="H62" s="69" t="s">
        <v>9</v>
      </c>
      <c r="I62" s="70" t="s">
        <v>10</v>
      </c>
      <c r="J62" s="69" t="s">
        <v>9</v>
      </c>
      <c r="K62" s="44" t="s">
        <v>10</v>
      </c>
      <c r="L62" s="45" t="s">
        <v>9</v>
      </c>
      <c r="M62"/>
      <c r="N62"/>
      <c r="O62" s="208"/>
      <c r="P62" s="208"/>
      <c r="S62" s="58"/>
      <c r="T62" s="58"/>
    </row>
    <row r="63" spans="2:39" s="22" customFormat="1" ht="15" thickTop="1" x14ac:dyDescent="0.3">
      <c r="B63" s="219" t="s">
        <v>5</v>
      </c>
      <c r="C63" s="221">
        <v>1486</v>
      </c>
      <c r="D63" s="131">
        <v>351247432.74000001</v>
      </c>
      <c r="E63" s="129">
        <v>429</v>
      </c>
      <c r="F63" s="131">
        <v>291253784.50999999</v>
      </c>
      <c r="G63" s="129">
        <v>323</v>
      </c>
      <c r="H63" s="131">
        <v>219118132.99000001</v>
      </c>
      <c r="I63" s="224">
        <v>6</v>
      </c>
      <c r="J63" s="236">
        <v>657414.15</v>
      </c>
      <c r="K63" s="221">
        <f>C63+E63+G63+I63</f>
        <v>2244</v>
      </c>
      <c r="L63" s="234">
        <f>D63+F63+H63+J63</f>
        <v>862276764.38999999</v>
      </c>
      <c r="M63"/>
      <c r="N63"/>
      <c r="O63" s="209"/>
      <c r="P63" s="209"/>
      <c r="S63" s="59"/>
      <c r="T63" s="59"/>
    </row>
    <row r="64" spans="2:39" s="22" customFormat="1" ht="14.4" x14ac:dyDescent="0.3">
      <c r="B64" s="220" t="s">
        <v>6</v>
      </c>
      <c r="C64" s="222">
        <v>1136</v>
      </c>
      <c r="D64" s="124">
        <v>1474914790</v>
      </c>
      <c r="E64" s="134">
        <v>134</v>
      </c>
      <c r="F64" s="124">
        <v>20960477.890000001</v>
      </c>
      <c r="G64" s="134">
        <v>168</v>
      </c>
      <c r="H64" s="124">
        <v>92162929.659999996</v>
      </c>
      <c r="I64" s="225">
        <v>19</v>
      </c>
      <c r="J64" s="237">
        <v>8315316.1500000004</v>
      </c>
      <c r="K64" s="222">
        <f t="shared" ref="K64:K65" si="19">C64+E64+G64+I64</f>
        <v>1457</v>
      </c>
      <c r="L64" s="125">
        <f t="shared" ref="L64:L66" si="20">D64+F64+H64+J64</f>
        <v>1596353513.7000003</v>
      </c>
      <c r="M64"/>
      <c r="N64"/>
      <c r="O64" s="209"/>
      <c r="P64" s="209"/>
      <c r="S64" s="59"/>
      <c r="T64" s="59"/>
    </row>
    <row r="65" spans="2:39" s="22" customFormat="1" ht="14.4" x14ac:dyDescent="0.3">
      <c r="B65" s="220" t="s">
        <v>7</v>
      </c>
      <c r="C65" s="222">
        <v>204</v>
      </c>
      <c r="D65" s="124">
        <v>446496058.32999998</v>
      </c>
      <c r="E65" s="134">
        <v>45</v>
      </c>
      <c r="F65" s="124">
        <v>23394721.989999998</v>
      </c>
      <c r="G65" s="134">
        <v>18</v>
      </c>
      <c r="H65" s="124">
        <v>39114837.82</v>
      </c>
      <c r="I65" s="225">
        <v>13</v>
      </c>
      <c r="J65" s="237">
        <v>49415971.560000002</v>
      </c>
      <c r="K65" s="222">
        <f t="shared" si="19"/>
        <v>280</v>
      </c>
      <c r="L65" s="125">
        <f t="shared" si="20"/>
        <v>558421589.70000005</v>
      </c>
      <c r="M65"/>
      <c r="N65"/>
      <c r="O65" s="209"/>
      <c r="P65" s="209"/>
      <c r="S65" s="59"/>
      <c r="T65" s="59"/>
    </row>
    <row r="66" spans="2:39" s="22" customFormat="1" ht="15" thickBot="1" x14ac:dyDescent="0.35">
      <c r="B66" s="220" t="s">
        <v>23</v>
      </c>
      <c r="C66" s="223">
        <v>23</v>
      </c>
      <c r="D66" s="124">
        <v>0</v>
      </c>
      <c r="E66" s="134"/>
      <c r="F66" s="124"/>
      <c r="G66" s="134">
        <v>6</v>
      </c>
      <c r="H66" s="124">
        <v>0</v>
      </c>
      <c r="I66" s="225"/>
      <c r="J66" s="237"/>
      <c r="K66" s="223">
        <f>C66+E66+G66+I66</f>
        <v>29</v>
      </c>
      <c r="L66" s="235">
        <f t="shared" si="20"/>
        <v>0</v>
      </c>
      <c r="M66"/>
      <c r="N66"/>
      <c r="O66" s="209"/>
      <c r="P66" s="209"/>
      <c r="S66" s="59"/>
      <c r="T66" s="59"/>
    </row>
    <row r="67" spans="2:39" s="90" customFormat="1" ht="15.6" thickTop="1" thickBot="1" x14ac:dyDescent="0.35">
      <c r="B67" s="46" t="s">
        <v>8</v>
      </c>
      <c r="C67" s="47">
        <f t="shared" ref="C67:L67" si="21">SUM(C63:C66)</f>
        <v>2849</v>
      </c>
      <c r="D67" s="49">
        <f t="shared" si="21"/>
        <v>2272658281.0700002</v>
      </c>
      <c r="E67" s="48">
        <f t="shared" si="21"/>
        <v>608</v>
      </c>
      <c r="F67" s="49">
        <f t="shared" si="21"/>
        <v>335608984.38999999</v>
      </c>
      <c r="G67" s="48">
        <f t="shared" si="21"/>
        <v>515</v>
      </c>
      <c r="H67" s="49">
        <f t="shared" si="21"/>
        <v>350395900.46999997</v>
      </c>
      <c r="I67" s="48">
        <f t="shared" si="21"/>
        <v>38</v>
      </c>
      <c r="J67" s="49">
        <f t="shared" si="21"/>
        <v>58388701.859999999</v>
      </c>
      <c r="K67" s="117">
        <f t="shared" si="21"/>
        <v>4010</v>
      </c>
      <c r="L67" s="145">
        <f t="shared" si="21"/>
        <v>3017051867.79</v>
      </c>
      <c r="M67"/>
      <c r="N67"/>
      <c r="O67" s="210"/>
      <c r="P67" s="210"/>
      <c r="Q67" s="89"/>
      <c r="R67" s="89"/>
      <c r="S67" s="112"/>
      <c r="T67" s="112"/>
    </row>
    <row r="68" spans="2:39" s="60" customFormat="1" ht="13.8" thickTop="1" x14ac:dyDescent="0.25"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61"/>
      <c r="AB68" s="61"/>
      <c r="AC68" s="59"/>
      <c r="AD68" s="59"/>
      <c r="AE68" s="59"/>
      <c r="AF68" s="59"/>
    </row>
    <row r="69" spans="2:39" x14ac:dyDescent="0.25">
      <c r="B69" s="60"/>
      <c r="C69" s="60"/>
      <c r="D69" s="61"/>
      <c r="E69" s="61"/>
      <c r="F69" s="61"/>
      <c r="G69" s="61"/>
      <c r="H69" s="61"/>
      <c r="I69" s="61"/>
      <c r="J69" s="61"/>
      <c r="K69" s="61"/>
      <c r="L69" s="61"/>
      <c r="M69" s="58"/>
      <c r="X69" s="57"/>
      <c r="AC69" s="65"/>
      <c r="AD69" s="65"/>
    </row>
    <row r="70" spans="2:39" x14ac:dyDescent="0.25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X70" s="58"/>
      <c r="AC70" s="66"/>
      <c r="AD70" s="66"/>
    </row>
    <row r="73" spans="2:39" x14ac:dyDescent="0.25">
      <c r="S73" s="212"/>
      <c r="T73" s="58"/>
    </row>
    <row r="76" spans="2:39" x14ac:dyDescent="0.25">
      <c r="B76" s="1"/>
      <c r="C76" s="1"/>
      <c r="D76" s="1"/>
      <c r="E76" s="1"/>
      <c r="F76" s="1"/>
      <c r="G76" s="1"/>
      <c r="H76" s="1"/>
      <c r="M76" s="1"/>
      <c r="N76" s="1"/>
      <c r="Q76" s="1"/>
      <c r="R76" s="1"/>
      <c r="U76" s="1"/>
      <c r="V76" s="1"/>
      <c r="W76" s="1"/>
      <c r="X76" s="1"/>
      <c r="Y76" s="1"/>
      <c r="Z76" s="1"/>
      <c r="AA76" s="1"/>
      <c r="AB76" s="1"/>
      <c r="AC76" s="67"/>
      <c r="AD76" s="67"/>
      <c r="AE76" s="1"/>
      <c r="AF76" s="1"/>
      <c r="AG76" s="1"/>
      <c r="AH76" s="1"/>
      <c r="AI76" s="1"/>
      <c r="AJ76" s="1"/>
      <c r="AK76" s="1"/>
      <c r="AL76" s="1"/>
      <c r="AM76" s="1"/>
    </row>
    <row r="77" spans="2:39" ht="14.4" x14ac:dyDescent="0.3">
      <c r="S77"/>
      <c r="T77"/>
    </row>
    <row r="84" spans="2:39" ht="14.4" x14ac:dyDescent="0.25">
      <c r="B84" s="249" t="s">
        <v>43</v>
      </c>
      <c r="C84" s="249"/>
      <c r="D84" s="249"/>
      <c r="E84" s="249"/>
      <c r="F84" s="249"/>
      <c r="G84" s="249"/>
      <c r="H84" s="249"/>
      <c r="I84" s="249"/>
      <c r="J84" s="249"/>
      <c r="K84" s="249"/>
      <c r="L84" s="249"/>
      <c r="M84" s="239"/>
      <c r="N84" s="239"/>
      <c r="O84" s="239"/>
      <c r="P84" s="239"/>
      <c r="Q84" s="167"/>
      <c r="R84" s="167"/>
      <c r="S84" s="167"/>
      <c r="T84" s="167"/>
    </row>
    <row r="85" spans="2:39" ht="14.4" x14ac:dyDescent="0.25">
      <c r="B85" s="240" t="s">
        <v>48</v>
      </c>
      <c r="C85" s="240"/>
      <c r="D85" s="240"/>
      <c r="E85" s="240"/>
      <c r="F85" s="240"/>
      <c r="G85" s="240"/>
      <c r="H85" s="240"/>
      <c r="I85" s="240"/>
      <c r="J85" s="240"/>
      <c r="K85" s="240"/>
      <c r="L85" s="240"/>
      <c r="M85" s="238"/>
      <c r="N85" s="238"/>
      <c r="O85" s="238"/>
      <c r="P85" s="238"/>
      <c r="Q85" s="167"/>
      <c r="R85" s="167"/>
      <c r="S85" s="167"/>
      <c r="T85" s="167"/>
    </row>
    <row r="86" spans="2:39" ht="13.8" thickBot="1" x14ac:dyDescent="0.3"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</row>
    <row r="87" spans="2:39" ht="13.5" customHeight="1" thickTop="1" x14ac:dyDescent="0.25">
      <c r="B87" s="246" t="s">
        <v>19</v>
      </c>
      <c r="C87" s="248" t="s">
        <v>30</v>
      </c>
      <c r="D87" s="248"/>
      <c r="E87" s="248"/>
      <c r="F87" s="248"/>
      <c r="G87" s="248"/>
      <c r="H87" s="241" t="s">
        <v>34</v>
      </c>
      <c r="I87" s="242"/>
      <c r="J87" s="242"/>
      <c r="K87" s="242"/>
      <c r="L87" s="243"/>
      <c r="M87" s="146"/>
      <c r="N87" s="146"/>
      <c r="O87" s="146"/>
      <c r="P87" s="146"/>
      <c r="Q87" s="146"/>
      <c r="R87" s="146"/>
      <c r="S87" s="146"/>
      <c r="T87" s="146"/>
    </row>
    <row r="88" spans="2:39" ht="26.4" x14ac:dyDescent="0.25">
      <c r="B88" s="247"/>
      <c r="C88" s="126" t="s">
        <v>31</v>
      </c>
      <c r="D88" s="126" t="s">
        <v>14</v>
      </c>
      <c r="E88" s="126" t="s">
        <v>32</v>
      </c>
      <c r="F88" s="126" t="s">
        <v>14</v>
      </c>
      <c r="G88" s="126" t="s">
        <v>4</v>
      </c>
      <c r="H88" s="126" t="s">
        <v>31</v>
      </c>
      <c r="I88" s="126" t="s">
        <v>14</v>
      </c>
      <c r="J88" s="126" t="s">
        <v>32</v>
      </c>
      <c r="K88" s="126" t="s">
        <v>14</v>
      </c>
      <c r="L88" s="127" t="s">
        <v>4</v>
      </c>
      <c r="U88" s="58"/>
      <c r="V88" s="58"/>
      <c r="Y88" s="21"/>
      <c r="Z88" s="21"/>
      <c r="AA88" s="21"/>
      <c r="AB88" s="21"/>
      <c r="AC88" s="21"/>
      <c r="AD88" s="21"/>
      <c r="AH88" s="1"/>
      <c r="AI88" s="1"/>
      <c r="AJ88" s="1"/>
      <c r="AK88" s="1"/>
      <c r="AL88" s="1"/>
      <c r="AM88" s="1"/>
    </row>
    <row r="89" spans="2:39" x14ac:dyDescent="0.25">
      <c r="B89" s="128" t="s">
        <v>13</v>
      </c>
      <c r="C89" s="129">
        <v>998</v>
      </c>
      <c r="D89" s="130">
        <f>C89*100/G89</f>
        <v>35.029835029835027</v>
      </c>
      <c r="E89" s="200">
        <v>1851</v>
      </c>
      <c r="F89" s="130">
        <f>E89*100/G89</f>
        <v>64.970164970164973</v>
      </c>
      <c r="G89" s="129">
        <f>C89+E89</f>
        <v>2849</v>
      </c>
      <c r="H89" s="131">
        <v>1236205741.9200006</v>
      </c>
      <c r="I89" s="130">
        <f>H89*100/L89</f>
        <v>54.394703868017316</v>
      </c>
      <c r="J89" s="131">
        <v>1036452539.1500021</v>
      </c>
      <c r="K89" s="130">
        <f t="shared" ref="K89:K93" si="22">J89*100/L89</f>
        <v>45.605296131982691</v>
      </c>
      <c r="L89" s="132">
        <f>H89+J89</f>
        <v>2272658281.0700026</v>
      </c>
      <c r="N89" s="211"/>
      <c r="O89" s="58"/>
      <c r="R89" s="57"/>
      <c r="U89" s="58"/>
      <c r="V89" s="58"/>
      <c r="Y89" s="21"/>
      <c r="Z89" s="21"/>
      <c r="AA89" s="21"/>
      <c r="AB89" s="21"/>
      <c r="AC89" s="21"/>
      <c r="AD89" s="21"/>
      <c r="AH89" s="1"/>
      <c r="AI89" s="1"/>
      <c r="AJ89" s="1"/>
      <c r="AK89" s="1"/>
      <c r="AL89" s="1"/>
      <c r="AM89" s="1"/>
    </row>
    <row r="90" spans="2:39" x14ac:dyDescent="0.25">
      <c r="B90" s="133" t="s">
        <v>11</v>
      </c>
      <c r="C90" s="134">
        <v>240</v>
      </c>
      <c r="D90" s="123">
        <f t="shared" ref="D90:D92" si="23">C90*100/G90</f>
        <v>46.601941747572816</v>
      </c>
      <c r="E90" s="201">
        <v>275</v>
      </c>
      <c r="F90" s="123">
        <f t="shared" ref="F90:F92" si="24">E90*100/G90</f>
        <v>53.398058252427184</v>
      </c>
      <c r="G90" s="134">
        <f t="shared" ref="G90:G92" si="25">C90+E90</f>
        <v>515</v>
      </c>
      <c r="H90" s="124">
        <v>275310525.90999997</v>
      </c>
      <c r="I90" s="123">
        <f>H90*100/L90</f>
        <v>78.571274818202767</v>
      </c>
      <c r="J90" s="124">
        <v>75085374.560000032</v>
      </c>
      <c r="K90" s="123">
        <f t="shared" si="22"/>
        <v>21.428725181797223</v>
      </c>
      <c r="L90" s="125">
        <f>H90+J90</f>
        <v>350395900.47000003</v>
      </c>
      <c r="N90" s="211"/>
      <c r="O90" s="58"/>
      <c r="R90" s="58"/>
      <c r="U90" s="58"/>
      <c r="V90" s="58"/>
      <c r="Y90" s="21"/>
      <c r="Z90" s="21"/>
      <c r="AA90" s="21"/>
      <c r="AB90" s="21"/>
      <c r="AC90" s="21"/>
      <c r="AD90" s="21"/>
      <c r="AH90" s="1"/>
      <c r="AI90" s="1"/>
      <c r="AJ90" s="1"/>
      <c r="AK90" s="1"/>
      <c r="AL90" s="1"/>
      <c r="AM90" s="1"/>
    </row>
    <row r="91" spans="2:39" x14ac:dyDescent="0.25">
      <c r="B91" s="133" t="s">
        <v>12</v>
      </c>
      <c r="C91" s="134">
        <v>174</v>
      </c>
      <c r="D91" s="123">
        <f t="shared" si="23"/>
        <v>28.618421052631579</v>
      </c>
      <c r="E91" s="201">
        <v>434</v>
      </c>
      <c r="F91" s="123">
        <f t="shared" si="24"/>
        <v>71.381578947368425</v>
      </c>
      <c r="G91" s="134">
        <f t="shared" si="25"/>
        <v>608</v>
      </c>
      <c r="H91" s="124">
        <v>264133167.48000014</v>
      </c>
      <c r="I91" s="123">
        <f>H91*100/L91</f>
        <v>78.702650931734212</v>
      </c>
      <c r="J91" s="124">
        <v>71475816.909999952</v>
      </c>
      <c r="K91" s="123">
        <f t="shared" si="22"/>
        <v>21.297349068265785</v>
      </c>
      <c r="L91" s="125">
        <f>H91+J91</f>
        <v>335608984.3900001</v>
      </c>
      <c r="N91" s="211"/>
      <c r="O91" s="58"/>
      <c r="U91" s="58"/>
      <c r="V91" s="58"/>
      <c r="Y91" s="21"/>
      <c r="Z91" s="21"/>
      <c r="AA91" s="21"/>
      <c r="AB91" s="21"/>
      <c r="AC91" s="21"/>
      <c r="AD91" s="21"/>
      <c r="AH91" s="1"/>
      <c r="AI91" s="1"/>
      <c r="AJ91" s="1"/>
      <c r="AK91" s="1"/>
      <c r="AL91" s="1"/>
      <c r="AM91" s="1"/>
    </row>
    <row r="92" spans="2:39" x14ac:dyDescent="0.25">
      <c r="B92" s="133" t="s">
        <v>18</v>
      </c>
      <c r="C92" s="134">
        <v>17</v>
      </c>
      <c r="D92" s="123">
        <f t="shared" si="23"/>
        <v>44.736842105263158</v>
      </c>
      <c r="E92" s="201">
        <v>21</v>
      </c>
      <c r="F92" s="232">
        <f t="shared" si="24"/>
        <v>55.263157894736842</v>
      </c>
      <c r="G92" s="134">
        <f t="shared" si="25"/>
        <v>38</v>
      </c>
      <c r="H92" s="124">
        <v>45091922.360000007</v>
      </c>
      <c r="I92" s="123">
        <f>H92*100/L92</f>
        <v>77.22713628420442</v>
      </c>
      <c r="J92" s="124">
        <v>13296779.500000002</v>
      </c>
      <c r="K92" s="232">
        <f t="shared" si="22"/>
        <v>22.772863715795584</v>
      </c>
      <c r="L92" s="125">
        <f>H92+J92</f>
        <v>58388701.860000007</v>
      </c>
      <c r="N92" s="211"/>
      <c r="O92" s="58"/>
      <c r="U92" s="58"/>
      <c r="V92" s="58"/>
      <c r="Y92" s="21"/>
      <c r="Z92" s="21"/>
      <c r="AA92" s="21"/>
      <c r="AB92" s="21"/>
      <c r="AC92" s="21"/>
      <c r="AD92" s="21"/>
      <c r="AH92" s="1"/>
      <c r="AI92" s="1"/>
      <c r="AJ92" s="1"/>
      <c r="AK92" s="1"/>
      <c r="AL92" s="1"/>
      <c r="AM92" s="1"/>
    </row>
    <row r="93" spans="2:39" ht="13.8" thickBot="1" x14ac:dyDescent="0.3">
      <c r="B93" s="135" t="s">
        <v>4</v>
      </c>
      <c r="C93" s="136">
        <f>SUM(C89:C92)</f>
        <v>1429</v>
      </c>
      <c r="D93" s="137">
        <f t="shared" ref="D93" si="26">C93*100/G93</f>
        <v>35.635910224438902</v>
      </c>
      <c r="E93" s="136">
        <f>SUM(E89:E92)</f>
        <v>2581</v>
      </c>
      <c r="F93" s="137">
        <f t="shared" ref="F93" si="27">E93*100/G93</f>
        <v>64.364089775561098</v>
      </c>
      <c r="G93" s="202">
        <f>C93+E93</f>
        <v>4010</v>
      </c>
      <c r="H93" s="203">
        <f>SUM(H89:H92)</f>
        <v>1820741357.6700003</v>
      </c>
      <c r="I93" s="137">
        <f>H93*100/L93</f>
        <v>60.34836116369776</v>
      </c>
      <c r="J93" s="138">
        <f>SUM(J89:J92)</f>
        <v>1196310510.120002</v>
      </c>
      <c r="K93" s="137">
        <f t="shared" si="22"/>
        <v>39.651638836302205</v>
      </c>
      <c r="L93" s="139">
        <f>SUM(L89:L92)</f>
        <v>3017051867.7900033</v>
      </c>
      <c r="N93" s="211"/>
      <c r="O93" s="58"/>
      <c r="U93" s="58"/>
      <c r="V93" s="58"/>
      <c r="Y93" s="21"/>
      <c r="Z93" s="21"/>
      <c r="AA93" s="21"/>
      <c r="AB93" s="21"/>
      <c r="AC93" s="21"/>
      <c r="AD93" s="21"/>
      <c r="AH93" s="1"/>
      <c r="AI93" s="1"/>
      <c r="AJ93" s="1"/>
      <c r="AK93" s="1"/>
      <c r="AL93" s="1"/>
      <c r="AM93" s="1"/>
    </row>
    <row r="94" spans="2:39" ht="13.8" thickTop="1" x14ac:dyDescent="0.25"/>
  </sheetData>
  <sortState ref="B10:J11">
    <sortCondition descending="1" ref="C9:C11"/>
  </sortState>
  <mergeCells count="34">
    <mergeCell ref="B30:L30"/>
    <mergeCell ref="B31:L31"/>
    <mergeCell ref="B4:P4"/>
    <mergeCell ref="B2:P2"/>
    <mergeCell ref="B5:P5"/>
    <mergeCell ref="C7:D7"/>
    <mergeCell ref="G7:H7"/>
    <mergeCell ref="M7:N7"/>
    <mergeCell ref="O7:P7"/>
    <mergeCell ref="B7:B8"/>
    <mergeCell ref="E7:F7"/>
    <mergeCell ref="I7:J7"/>
    <mergeCell ref="K7:L7"/>
    <mergeCell ref="B87:B88"/>
    <mergeCell ref="C87:G87"/>
    <mergeCell ref="B46:B47"/>
    <mergeCell ref="C46:G46"/>
    <mergeCell ref="B61:B62"/>
    <mergeCell ref="G61:H61"/>
    <mergeCell ref="C61:D61"/>
    <mergeCell ref="E61:F61"/>
    <mergeCell ref="H87:L87"/>
    <mergeCell ref="B84:L84"/>
    <mergeCell ref="B85:L85"/>
    <mergeCell ref="H33:L33"/>
    <mergeCell ref="H46:L46"/>
    <mergeCell ref="B59:L59"/>
    <mergeCell ref="B58:L58"/>
    <mergeCell ref="B33:B34"/>
    <mergeCell ref="C33:G33"/>
    <mergeCell ref="B43:L43"/>
    <mergeCell ref="B44:L44"/>
    <mergeCell ref="I61:J61"/>
    <mergeCell ref="K61:L61"/>
  </mergeCells>
  <pageMargins left="3.937007874015748E-2" right="3.937007874015748E-2" top="3.937007874015748E-2" bottom="3.937007874015748E-2" header="3.937007874015748E-2" footer="3.937007874015748E-2"/>
  <pageSetup paperSize="9" scale="85" orientation="landscape" r:id="rId1"/>
  <ignoredErrors>
    <ignoredError sqref="D54 I54 K54 I39 K39 D93 I93 K93 D3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48"/>
  <sheetViews>
    <sheetView zoomScaleNormal="100" workbookViewId="0">
      <selection activeCell="B2" sqref="B2:N2"/>
    </sheetView>
  </sheetViews>
  <sheetFormatPr baseColWidth="10" defaultRowHeight="14.4" x14ac:dyDescent="0.3"/>
  <cols>
    <col min="1" max="1" width="10" customWidth="1"/>
    <col min="2" max="2" width="19.33203125" bestFit="1" customWidth="1"/>
    <col min="3" max="3" width="15.109375" bestFit="1" customWidth="1"/>
    <col min="4" max="4" width="6.5546875" bestFit="1" customWidth="1"/>
    <col min="5" max="5" width="15.44140625" bestFit="1" customWidth="1"/>
    <col min="6" max="6" width="6.5546875" bestFit="1" customWidth="1"/>
    <col min="7" max="7" width="15.109375" bestFit="1" customWidth="1"/>
    <col min="8" max="8" width="20.88671875" bestFit="1" customWidth="1"/>
    <col min="9" max="9" width="15.44140625" bestFit="1" customWidth="1"/>
    <col min="10" max="10" width="13.6640625" bestFit="1" customWidth="1"/>
    <col min="11" max="11" width="15.109375" bestFit="1" customWidth="1"/>
    <col min="12" max="12" width="13.6640625" bestFit="1" customWidth="1"/>
    <col min="13" max="13" width="15.44140625" bestFit="1" customWidth="1"/>
    <col min="14" max="14" width="6.5546875" bestFit="1" customWidth="1"/>
  </cols>
  <sheetData>
    <row r="1" spans="1:16" s="22" customFormat="1" ht="13.2" x14ac:dyDescent="0.25"/>
    <row r="2" spans="1:16" s="22" customFormat="1" x14ac:dyDescent="0.3">
      <c r="A2" s="80"/>
      <c r="B2" s="240" t="s">
        <v>20</v>
      </c>
      <c r="C2" s="240"/>
      <c r="D2" s="240"/>
      <c r="E2" s="240"/>
      <c r="F2" s="240"/>
      <c r="G2" s="240"/>
      <c r="H2" s="240"/>
      <c r="I2" s="240"/>
      <c r="J2" s="240"/>
      <c r="K2" s="267"/>
      <c r="L2" s="267"/>
      <c r="M2" s="267"/>
      <c r="N2" s="267"/>
      <c r="O2" s="63"/>
    </row>
    <row r="3" spans="1:16" s="22" customFormat="1" x14ac:dyDescent="0.3">
      <c r="A3" s="80"/>
      <c r="B3" s="104"/>
      <c r="C3" s="104"/>
      <c r="D3" s="104"/>
      <c r="E3" s="104"/>
      <c r="F3" s="104"/>
      <c r="G3" s="104"/>
      <c r="H3" s="104"/>
      <c r="I3" s="104"/>
      <c r="J3" s="104"/>
      <c r="K3" s="80"/>
      <c r="L3" s="80"/>
      <c r="M3" s="81"/>
      <c r="N3" s="81"/>
      <c r="O3" s="81"/>
    </row>
    <row r="4" spans="1:16" s="22" customFormat="1" x14ac:dyDescent="0.3">
      <c r="A4" s="80"/>
      <c r="B4" s="259" t="s">
        <v>47</v>
      </c>
      <c r="C4" s="259"/>
      <c r="D4" s="259"/>
      <c r="E4" s="259"/>
      <c r="F4" s="259"/>
      <c r="G4" s="259"/>
      <c r="H4" s="259"/>
      <c r="I4" s="259"/>
      <c r="J4" s="259"/>
      <c r="K4" s="267"/>
      <c r="L4" s="267"/>
      <c r="M4" s="267"/>
      <c r="N4" s="267"/>
      <c r="O4" s="63"/>
    </row>
    <row r="5" spans="1:16" s="22" customFormat="1" x14ac:dyDescent="0.3">
      <c r="A5" s="80"/>
      <c r="B5" s="244" t="s">
        <v>48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144"/>
      <c r="P5" s="144"/>
    </row>
    <row r="6" spans="1:16" s="22" customFormat="1" ht="15" thickBot="1" x14ac:dyDescent="0.35">
      <c r="A6" s="62"/>
      <c r="B6" s="103"/>
      <c r="C6" s="103"/>
      <c r="D6" s="103"/>
      <c r="E6" s="103"/>
      <c r="F6" s="103"/>
      <c r="G6" s="103"/>
      <c r="H6" s="103"/>
      <c r="K6" s="62"/>
      <c r="L6" s="62"/>
      <c r="M6" s="63"/>
      <c r="N6" s="63"/>
      <c r="O6" s="63"/>
    </row>
    <row r="7" spans="1:16" s="22" customFormat="1" ht="15" thickBot="1" x14ac:dyDescent="0.35">
      <c r="A7" s="62"/>
      <c r="B7" s="271" t="s">
        <v>0</v>
      </c>
      <c r="C7" s="268">
        <v>2021</v>
      </c>
      <c r="D7" s="269"/>
      <c r="E7" s="269"/>
      <c r="F7" s="270"/>
      <c r="G7" s="268">
        <v>2022</v>
      </c>
      <c r="H7" s="269"/>
      <c r="I7" s="269"/>
      <c r="J7" s="270"/>
      <c r="K7" s="268">
        <v>2023</v>
      </c>
      <c r="L7" s="269"/>
      <c r="M7" s="269"/>
      <c r="N7" s="270"/>
      <c r="O7" s="63"/>
    </row>
    <row r="8" spans="1:16" s="22" customFormat="1" ht="37.5" customHeight="1" thickBot="1" x14ac:dyDescent="0.35">
      <c r="A8" s="107"/>
      <c r="B8" s="272"/>
      <c r="C8" s="147" t="s">
        <v>25</v>
      </c>
      <c r="D8" s="148" t="s">
        <v>14</v>
      </c>
      <c r="E8" s="149" t="s">
        <v>24</v>
      </c>
      <c r="F8" s="150" t="s">
        <v>14</v>
      </c>
      <c r="G8" s="147" t="s">
        <v>25</v>
      </c>
      <c r="H8" s="148" t="s">
        <v>14</v>
      </c>
      <c r="I8" s="149" t="s">
        <v>24</v>
      </c>
      <c r="J8" s="150" t="s">
        <v>14</v>
      </c>
      <c r="K8" s="147" t="s">
        <v>25</v>
      </c>
      <c r="L8" s="148" t="s">
        <v>14</v>
      </c>
      <c r="M8" s="149" t="s">
        <v>24</v>
      </c>
      <c r="N8" s="150" t="s">
        <v>14</v>
      </c>
      <c r="O8" s="63"/>
    </row>
    <row r="9" spans="1:16" ht="15" customHeight="1" x14ac:dyDescent="0.3">
      <c r="A9" s="35"/>
      <c r="B9" s="82" t="s">
        <v>5</v>
      </c>
      <c r="C9" s="151">
        <v>430236</v>
      </c>
      <c r="D9" s="152">
        <f>C9*100/$C$12</f>
        <v>92.984996563603588</v>
      </c>
      <c r="E9" s="153">
        <v>872750165.98000586</v>
      </c>
      <c r="F9" s="154">
        <f>E9*100/$E$12</f>
        <v>85.658970476982617</v>
      </c>
      <c r="G9" s="151">
        <v>395340</v>
      </c>
      <c r="H9" s="152">
        <f>G9*100/$G$12</f>
        <v>92.7634033427112</v>
      </c>
      <c r="I9" s="153">
        <v>859470258.70009542</v>
      </c>
      <c r="J9" s="154">
        <f>I9*100/$I$12</f>
        <v>85.184945607823295</v>
      </c>
      <c r="K9" s="151">
        <v>281009</v>
      </c>
      <c r="L9" s="152">
        <f>K9*100/$K$12</f>
        <v>92.983141141240509</v>
      </c>
      <c r="M9" s="153">
        <v>701992074.469993</v>
      </c>
      <c r="N9" s="154">
        <f>M9*100/$M$12</f>
        <v>87.724630219513017</v>
      </c>
    </row>
    <row r="10" spans="1:16" x14ac:dyDescent="0.3">
      <c r="A10" s="35"/>
      <c r="B10" s="83" t="s">
        <v>6</v>
      </c>
      <c r="C10" s="155">
        <v>29727</v>
      </c>
      <c r="D10" s="152">
        <f t="shared" ref="D10:D11" si="0">C10*100/$C$12</f>
        <v>6.4247645312020474</v>
      </c>
      <c r="E10" s="156">
        <v>94919675.829999939</v>
      </c>
      <c r="F10" s="154">
        <f t="shared" ref="F10:F11" si="1">E10*100/$E$12</f>
        <v>9.3162075775451605</v>
      </c>
      <c r="G10" s="155">
        <v>28275</v>
      </c>
      <c r="H10" s="152">
        <f t="shared" ref="H10:H11" si="2">G10*100/$G$12</f>
        <v>6.6345050577102214</v>
      </c>
      <c r="I10" s="156">
        <v>93371366.919999689</v>
      </c>
      <c r="J10" s="154">
        <f t="shared" ref="J10:J11" si="3">I10*100/$I$12</f>
        <v>9.2543456063715954</v>
      </c>
      <c r="K10" s="155">
        <v>19850</v>
      </c>
      <c r="L10" s="152">
        <f t="shared" ref="L10:L11" si="4">K10*100/$K$12</f>
        <v>6.5681716658670153</v>
      </c>
      <c r="M10" s="156">
        <v>68616936.359999999</v>
      </c>
      <c r="N10" s="154">
        <f t="shared" ref="N10:N11" si="5">M10*100/$M$12</f>
        <v>8.5747340858819907</v>
      </c>
    </row>
    <row r="11" spans="1:16" ht="15" thickBot="1" x14ac:dyDescent="0.35">
      <c r="A11" s="35"/>
      <c r="B11" s="84" t="s">
        <v>7</v>
      </c>
      <c r="C11" s="157">
        <v>2731</v>
      </c>
      <c r="D11" s="152">
        <f t="shared" si="0"/>
        <v>0.59023890519436173</v>
      </c>
      <c r="E11" s="158">
        <v>51196204.699999891</v>
      </c>
      <c r="F11" s="154">
        <f t="shared" si="1"/>
        <v>5.0248219454722136</v>
      </c>
      <c r="G11" s="157">
        <v>2566</v>
      </c>
      <c r="H11" s="152">
        <f t="shared" si="2"/>
        <v>0.60209159957858283</v>
      </c>
      <c r="I11" s="158">
        <v>56104559.140000015</v>
      </c>
      <c r="J11" s="154">
        <f t="shared" si="3"/>
        <v>5.5607087858051054</v>
      </c>
      <c r="K11" s="157">
        <v>1356</v>
      </c>
      <c r="L11" s="152">
        <f t="shared" si="4"/>
        <v>0.44868719289247722</v>
      </c>
      <c r="M11" s="158">
        <v>29613312.949999984</v>
      </c>
      <c r="N11" s="154">
        <f t="shared" si="5"/>
        <v>3.7006356946049963</v>
      </c>
    </row>
    <row r="12" spans="1:16" ht="15" thickBot="1" x14ac:dyDescent="0.35">
      <c r="A12" s="86"/>
      <c r="B12" s="85" t="s">
        <v>4</v>
      </c>
      <c r="C12" s="159">
        <f>SUM(C9:C11)</f>
        <v>462694</v>
      </c>
      <c r="D12" s="160">
        <f t="shared" ref="D12" si="6">SUM(D9:D11)</f>
        <v>100</v>
      </c>
      <c r="E12" s="163">
        <f>SUM(E9:E11)</f>
        <v>1018866046.5100057</v>
      </c>
      <c r="F12" s="160">
        <f t="shared" ref="F12:J12" si="7">SUM(F9:F11)</f>
        <v>99.999999999999986</v>
      </c>
      <c r="G12" s="159">
        <f>SUM(G9:G11)</f>
        <v>426181</v>
      </c>
      <c r="H12" s="160">
        <f t="shared" si="7"/>
        <v>100</v>
      </c>
      <c r="I12" s="161">
        <f t="shared" si="7"/>
        <v>1008946184.7600951</v>
      </c>
      <c r="J12" s="162">
        <f t="shared" si="7"/>
        <v>100</v>
      </c>
      <c r="K12" s="159">
        <f>SUM(K9:K11)</f>
        <v>302215</v>
      </c>
      <c r="L12" s="160">
        <f t="shared" ref="L12:N12" si="8">SUM(L9:L11)</f>
        <v>100</v>
      </c>
      <c r="M12" s="163">
        <f t="shared" si="8"/>
        <v>800222323.77999294</v>
      </c>
      <c r="N12" s="164">
        <f t="shared" si="8"/>
        <v>100</v>
      </c>
    </row>
    <row r="13" spans="1:16" s="64" customFormat="1" x14ac:dyDescent="0.3"/>
    <row r="38" spans="2:14" x14ac:dyDescent="0.3">
      <c r="B38" s="240" t="s">
        <v>46</v>
      </c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122"/>
      <c r="N38" s="122"/>
    </row>
    <row r="39" spans="2:14" x14ac:dyDescent="0.3">
      <c r="B39" s="259" t="s">
        <v>48</v>
      </c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121"/>
      <c r="N39" s="121"/>
    </row>
    <row r="40" spans="2:14" ht="15" thickBot="1" x14ac:dyDescent="0.35"/>
    <row r="41" spans="2:14" s="169" customFormat="1" ht="18.75" customHeight="1" thickTop="1" x14ac:dyDescent="0.3">
      <c r="B41" s="263" t="s">
        <v>0</v>
      </c>
      <c r="C41" s="255" t="s">
        <v>30</v>
      </c>
      <c r="D41" s="260"/>
      <c r="E41" s="260"/>
      <c r="F41" s="260"/>
      <c r="G41" s="265"/>
      <c r="H41" s="255" t="s">
        <v>34</v>
      </c>
      <c r="I41" s="260"/>
      <c r="J41" s="260"/>
      <c r="K41" s="260"/>
      <c r="L41" s="266"/>
    </row>
    <row r="42" spans="2:14" s="169" customFormat="1" ht="26.4" x14ac:dyDescent="0.3">
      <c r="B42" s="264"/>
      <c r="C42" s="170" t="s">
        <v>31</v>
      </c>
      <c r="D42" s="171" t="s">
        <v>14</v>
      </c>
      <c r="E42" s="171" t="s">
        <v>32</v>
      </c>
      <c r="F42" s="171" t="s">
        <v>14</v>
      </c>
      <c r="G42" s="172" t="s">
        <v>4</v>
      </c>
      <c r="H42" s="170" t="s">
        <v>31</v>
      </c>
      <c r="I42" s="171" t="s">
        <v>14</v>
      </c>
      <c r="J42" s="171" t="s">
        <v>32</v>
      </c>
      <c r="K42" s="171" t="s">
        <v>14</v>
      </c>
      <c r="L42" s="173" t="s">
        <v>4</v>
      </c>
    </row>
    <row r="43" spans="2:14" s="169" customFormat="1" x14ac:dyDescent="0.3">
      <c r="B43" s="174" t="s">
        <v>5</v>
      </c>
      <c r="C43" s="175">
        <v>153287</v>
      </c>
      <c r="D43" s="176">
        <f>C43*100/G43</f>
        <v>54.548786693664617</v>
      </c>
      <c r="E43" s="177">
        <v>127722</v>
      </c>
      <c r="F43" s="176">
        <f>E43*100/G43</f>
        <v>45.451213306335383</v>
      </c>
      <c r="G43" s="178">
        <f>C43+E43</f>
        <v>281009</v>
      </c>
      <c r="H43" s="179">
        <v>434339823.93000662</v>
      </c>
      <c r="I43" s="176">
        <f>H43*100/L43</f>
        <v>61.872468326359275</v>
      </c>
      <c r="J43" s="180">
        <v>267652250.53999901</v>
      </c>
      <c r="K43" s="176">
        <f>J43*100/L43</f>
        <v>38.127531673640732</v>
      </c>
      <c r="L43" s="181">
        <f>H43+J43</f>
        <v>701992074.47000563</v>
      </c>
    </row>
    <row r="44" spans="2:14" s="169" customFormat="1" x14ac:dyDescent="0.3">
      <c r="B44" s="182" t="s">
        <v>6</v>
      </c>
      <c r="C44" s="183">
        <v>4640</v>
      </c>
      <c r="D44" s="184">
        <f t="shared" ref="D44:D46" si="9">C44*100/G44</f>
        <v>23.375314861460957</v>
      </c>
      <c r="E44" s="185">
        <v>15210</v>
      </c>
      <c r="F44" s="184">
        <f t="shared" ref="F44:F46" si="10">E44*100/G44</f>
        <v>76.624685138539036</v>
      </c>
      <c r="G44" s="186">
        <f t="shared" ref="G44:G45" si="11">C44+E44</f>
        <v>19850</v>
      </c>
      <c r="H44" s="187">
        <v>16108148.309999974</v>
      </c>
      <c r="I44" s="184">
        <f t="shared" ref="I44:I46" si="12">H44*100/L44</f>
        <v>23.475469999838218</v>
      </c>
      <c r="J44" s="188">
        <v>52508788.050000407</v>
      </c>
      <c r="K44" s="184">
        <f t="shared" ref="K44:K46" si="13">J44*100/L44</f>
        <v>76.524530000161775</v>
      </c>
      <c r="L44" s="189">
        <f t="shared" ref="L44:L45" si="14">H44+J44</f>
        <v>68616936.360000387</v>
      </c>
    </row>
    <row r="45" spans="2:14" s="169" customFormat="1" x14ac:dyDescent="0.3">
      <c r="B45" s="182" t="s">
        <v>7</v>
      </c>
      <c r="C45" s="183">
        <v>158</v>
      </c>
      <c r="D45" s="184">
        <f t="shared" si="9"/>
        <v>11.651917404129794</v>
      </c>
      <c r="E45" s="185">
        <v>1198</v>
      </c>
      <c r="F45" s="184">
        <f t="shared" si="10"/>
        <v>88.34808259587021</v>
      </c>
      <c r="G45" s="186">
        <f t="shared" si="11"/>
        <v>1356</v>
      </c>
      <c r="H45" s="187">
        <v>3194200.91</v>
      </c>
      <c r="I45" s="184">
        <f t="shared" si="12"/>
        <v>10.786367993993728</v>
      </c>
      <c r="J45" s="188">
        <v>26419112.039999999</v>
      </c>
      <c r="K45" s="184">
        <f t="shared" si="13"/>
        <v>89.213632006006279</v>
      </c>
      <c r="L45" s="189">
        <f t="shared" si="14"/>
        <v>29613312.949999999</v>
      </c>
    </row>
    <row r="46" spans="2:14" s="169" customFormat="1" ht="15" thickBot="1" x14ac:dyDescent="0.35">
      <c r="B46" s="190" t="s">
        <v>4</v>
      </c>
      <c r="C46" s="191">
        <f>SUM(C43:C45)</f>
        <v>158085</v>
      </c>
      <c r="D46" s="192">
        <f t="shared" si="9"/>
        <v>52.308786790860808</v>
      </c>
      <c r="E46" s="193">
        <f>SUM(E43:E45)</f>
        <v>144130</v>
      </c>
      <c r="F46" s="192">
        <f t="shared" si="10"/>
        <v>47.691213209139192</v>
      </c>
      <c r="G46" s="194">
        <f>C46+E46</f>
        <v>302215</v>
      </c>
      <c r="H46" s="195">
        <f>SUM(H43:H45)</f>
        <v>453642173.15000665</v>
      </c>
      <c r="I46" s="192">
        <f t="shared" si="12"/>
        <v>56.68951735901836</v>
      </c>
      <c r="J46" s="196">
        <f>SUM(J43:J45)</f>
        <v>346580150.62999946</v>
      </c>
      <c r="K46" s="192">
        <f t="shared" si="13"/>
        <v>43.310482640981647</v>
      </c>
      <c r="L46" s="197">
        <f>SUM(L43:L45)</f>
        <v>800222323.78000605</v>
      </c>
    </row>
    <row r="47" spans="2:14" ht="15" thickTop="1" x14ac:dyDescent="0.3"/>
    <row r="48" spans="2:14" x14ac:dyDescent="0.3">
      <c r="E48" s="33"/>
      <c r="J48" s="33"/>
    </row>
  </sheetData>
  <mergeCells count="12">
    <mergeCell ref="K7:N7"/>
    <mergeCell ref="C7:F7"/>
    <mergeCell ref="B2:N2"/>
    <mergeCell ref="B4:N4"/>
    <mergeCell ref="G7:J7"/>
    <mergeCell ref="B7:B8"/>
    <mergeCell ref="B5:N5"/>
    <mergeCell ref="B41:B42"/>
    <mergeCell ref="C41:G41"/>
    <mergeCell ref="H41:L41"/>
    <mergeCell ref="B38:L38"/>
    <mergeCell ref="B39:L39"/>
  </mergeCells>
  <pageMargins left="0.7" right="0.7" top="0.75" bottom="0.75" header="0.3" footer="0.3"/>
  <pageSetup paperSize="9" orientation="portrait" r:id="rId1"/>
  <ignoredErrors>
    <ignoredError sqref="D46 I46 K46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W13"/>
  <sheetViews>
    <sheetView zoomScaleNormal="100" workbookViewId="0">
      <selection activeCell="B2" sqref="B2:W2"/>
    </sheetView>
  </sheetViews>
  <sheetFormatPr baseColWidth="10" defaultRowHeight="14.4" x14ac:dyDescent="0.3"/>
  <cols>
    <col min="1" max="1" width="6.88671875" customWidth="1"/>
    <col min="2" max="2" width="15.5546875" bestFit="1" customWidth="1"/>
    <col min="3" max="3" width="8.21875" bestFit="1" customWidth="1"/>
    <col min="4" max="4" width="5.109375" bestFit="1" customWidth="1"/>
    <col min="5" max="5" width="12.5546875" bestFit="1" customWidth="1"/>
    <col min="6" max="6" width="5.109375" bestFit="1" customWidth="1"/>
    <col min="7" max="7" width="12.33203125" bestFit="1" customWidth="1"/>
    <col min="8" max="8" width="5.109375" bestFit="1" customWidth="1"/>
    <col min="9" max="9" width="6.109375" bestFit="1" customWidth="1"/>
    <col min="10" max="10" width="8.21875" bestFit="1" customWidth="1"/>
    <col min="11" max="11" width="5.109375" bestFit="1" customWidth="1"/>
    <col min="12" max="12" width="12.5546875" bestFit="1" customWidth="1"/>
    <col min="13" max="13" width="5.109375" bestFit="1" customWidth="1"/>
    <col min="14" max="14" width="12.33203125" bestFit="1" customWidth="1"/>
    <col min="15" max="15" width="5.109375" bestFit="1" customWidth="1"/>
    <col min="16" max="16" width="6.109375" bestFit="1" customWidth="1"/>
    <col min="17" max="17" width="8.21875" bestFit="1" customWidth="1"/>
    <col min="18" max="18" width="5.109375" bestFit="1" customWidth="1"/>
    <col min="19" max="19" width="12.5546875" bestFit="1" customWidth="1"/>
    <col min="20" max="20" width="5.109375" bestFit="1" customWidth="1"/>
    <col min="21" max="21" width="12.33203125" bestFit="1" customWidth="1"/>
    <col min="22" max="22" width="5.109375" bestFit="1" customWidth="1"/>
    <col min="23" max="23" width="6.109375" bestFit="1" customWidth="1"/>
  </cols>
  <sheetData>
    <row r="2" spans="2:23" x14ac:dyDescent="0.3">
      <c r="B2" s="259" t="s">
        <v>20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</row>
    <row r="4" spans="2:23" x14ac:dyDescent="0.3">
      <c r="B4" s="245" t="s">
        <v>37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</row>
    <row r="5" spans="2:23" x14ac:dyDescent="0.3">
      <c r="B5" s="244" t="s">
        <v>48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</row>
    <row r="6" spans="2:23" ht="15" thickBot="1" x14ac:dyDescent="0.35"/>
    <row r="7" spans="2:23" x14ac:dyDescent="0.3">
      <c r="B7" s="273" t="s">
        <v>0</v>
      </c>
      <c r="C7" s="275">
        <v>2020</v>
      </c>
      <c r="D7" s="276"/>
      <c r="E7" s="276"/>
      <c r="F7" s="276"/>
      <c r="G7" s="276"/>
      <c r="H7" s="276"/>
      <c r="I7" s="277"/>
      <c r="J7" s="275">
        <v>2021</v>
      </c>
      <c r="K7" s="276"/>
      <c r="L7" s="276"/>
      <c r="M7" s="276"/>
      <c r="N7" s="276"/>
      <c r="O7" s="276"/>
      <c r="P7" s="277"/>
      <c r="Q7" s="275">
        <v>2022</v>
      </c>
      <c r="R7" s="276"/>
      <c r="S7" s="276"/>
      <c r="T7" s="276"/>
      <c r="U7" s="276"/>
      <c r="V7" s="276"/>
      <c r="W7" s="277"/>
    </row>
    <row r="8" spans="2:23" ht="15" thickBot="1" x14ac:dyDescent="0.35">
      <c r="B8" s="274"/>
      <c r="C8" s="3" t="s">
        <v>10</v>
      </c>
      <c r="D8" s="4" t="s">
        <v>14</v>
      </c>
      <c r="E8" s="5" t="s">
        <v>15</v>
      </c>
      <c r="F8" s="4" t="s">
        <v>14</v>
      </c>
      <c r="G8" s="5" t="s">
        <v>9</v>
      </c>
      <c r="H8" s="5" t="s">
        <v>14</v>
      </c>
      <c r="I8" s="6" t="s">
        <v>16</v>
      </c>
      <c r="J8" s="3" t="s">
        <v>10</v>
      </c>
      <c r="K8" s="4" t="s">
        <v>14</v>
      </c>
      <c r="L8" s="5" t="s">
        <v>15</v>
      </c>
      <c r="M8" s="4" t="s">
        <v>14</v>
      </c>
      <c r="N8" s="5" t="s">
        <v>9</v>
      </c>
      <c r="O8" s="4" t="s">
        <v>14</v>
      </c>
      <c r="P8" s="6" t="s">
        <v>16</v>
      </c>
      <c r="Q8" s="7" t="s">
        <v>10</v>
      </c>
      <c r="R8" s="4" t="s">
        <v>14</v>
      </c>
      <c r="S8" s="5" t="s">
        <v>15</v>
      </c>
      <c r="T8" s="4" t="s">
        <v>14</v>
      </c>
      <c r="U8" s="5" t="s">
        <v>9</v>
      </c>
      <c r="V8" s="4" t="s">
        <v>14</v>
      </c>
      <c r="W8" s="6" t="s">
        <v>16</v>
      </c>
    </row>
    <row r="9" spans="2:23" x14ac:dyDescent="0.3">
      <c r="B9" s="8" t="s">
        <v>5</v>
      </c>
      <c r="C9" s="141">
        <v>6243</v>
      </c>
      <c r="D9" s="26">
        <f>C9*100/$C$13</f>
        <v>74.294894680471259</v>
      </c>
      <c r="E9" s="31">
        <v>1650594030.3</v>
      </c>
      <c r="F9" s="26">
        <f>E9*100/$E$13</f>
        <v>54.857434299436534</v>
      </c>
      <c r="G9" s="31">
        <v>1504233549.22</v>
      </c>
      <c r="H9" s="26">
        <f>G9*100/$G$13</f>
        <v>56.406206978806296</v>
      </c>
      <c r="I9" s="27">
        <f>(E9-G9)*100/E9</f>
        <v>8.867139853486476</v>
      </c>
      <c r="J9" s="30">
        <v>3636</v>
      </c>
      <c r="K9" s="26">
        <f>J9*100/$J$13</f>
        <v>63.610916724982502</v>
      </c>
      <c r="L9" s="31">
        <v>1011077920.49</v>
      </c>
      <c r="M9" s="26">
        <f>L9*100/$L$13</f>
        <v>24.549798732553082</v>
      </c>
      <c r="N9" s="31">
        <v>952181860.55999994</v>
      </c>
      <c r="O9" s="26">
        <f>N9*100/$N$13</f>
        <v>27.301910303918664</v>
      </c>
      <c r="P9" s="27">
        <f>(L9-N9)*100/L9</f>
        <v>5.8250762613288192</v>
      </c>
      <c r="Q9" s="100">
        <v>2767</v>
      </c>
      <c r="R9" s="26">
        <f>Q9*100/$Q$13</f>
        <v>57.240380637153493</v>
      </c>
      <c r="S9" s="32">
        <v>943592638.91999996</v>
      </c>
      <c r="T9" s="26">
        <f>S9*100/$S$13</f>
        <v>24.178974710230118</v>
      </c>
      <c r="U9" s="32">
        <v>884675810.48000002</v>
      </c>
      <c r="V9" s="26">
        <f>U9*100/$U$13</f>
        <v>25.325765566885469</v>
      </c>
      <c r="W9" s="27">
        <f>(S9-U9)*100/S9</f>
        <v>6.2438838551595621</v>
      </c>
    </row>
    <row r="10" spans="2:23" x14ac:dyDescent="0.3">
      <c r="B10" s="9" t="s">
        <v>6</v>
      </c>
      <c r="C10" s="142">
        <v>1797</v>
      </c>
      <c r="D10" s="28">
        <f>C10*100/$C$13</f>
        <v>21.385219564441272</v>
      </c>
      <c r="E10" s="32">
        <v>818307331.86000001</v>
      </c>
      <c r="F10" s="28">
        <f>E10*100/$E$13</f>
        <v>27.196415272444813</v>
      </c>
      <c r="G10" s="32">
        <v>727027993.89999998</v>
      </c>
      <c r="H10" s="28">
        <f>G10*100/$G$13</f>
        <v>27.262316762296869</v>
      </c>
      <c r="I10" s="29">
        <f t="shared" ref="I10:I11" si="0">(E10-G10)*100/E10</f>
        <v>11.154652342234733</v>
      </c>
      <c r="J10" s="10">
        <v>1818</v>
      </c>
      <c r="K10" s="28">
        <f>J10*100/$J$13</f>
        <v>31.805458362491251</v>
      </c>
      <c r="L10" s="32">
        <v>1521391065.6800001</v>
      </c>
      <c r="M10" s="28">
        <f t="shared" ref="M10:M12" si="1">L10*100/$L$13</f>
        <v>36.940619213450475</v>
      </c>
      <c r="N10" s="32">
        <v>1253873239.8299999</v>
      </c>
      <c r="O10" s="28">
        <f t="shared" ref="O10:O12" si="2">N10*100/$N$13</f>
        <v>35.952307163454321</v>
      </c>
      <c r="P10" s="29">
        <f t="shared" ref="P10:P11" si="3">(L10-N10)*100/L10</f>
        <v>17.583764745616573</v>
      </c>
      <c r="Q10" s="100">
        <v>1816</v>
      </c>
      <c r="R10" s="28">
        <f>Q10*100/$Q$13</f>
        <v>37.567232105916425</v>
      </c>
      <c r="S10" s="32">
        <v>1604522760.8299999</v>
      </c>
      <c r="T10" s="28">
        <f>S10*100/$S$13</f>
        <v>41.11489816251774</v>
      </c>
      <c r="U10" s="32">
        <v>1459209754.5699999</v>
      </c>
      <c r="V10" s="28">
        <f>U10*100/$U$13</f>
        <v>41.773046939196</v>
      </c>
      <c r="W10" s="29">
        <f t="shared" ref="W10:W11" si="4">(S10-U10)*100/S10</f>
        <v>9.0564627568655602</v>
      </c>
    </row>
    <row r="11" spans="2:23" s="99" customFormat="1" x14ac:dyDescent="0.3">
      <c r="B11" s="9" t="s">
        <v>7</v>
      </c>
      <c r="C11" s="143">
        <v>363</v>
      </c>
      <c r="D11" s="28">
        <f>C11*100/$C$13</f>
        <v>4.3198857550874692</v>
      </c>
      <c r="E11" s="32">
        <v>539978020.14999998</v>
      </c>
      <c r="F11" s="28">
        <f>E11*100/$E$13</f>
        <v>17.946150428118656</v>
      </c>
      <c r="G11" s="32">
        <v>435525730.45999998</v>
      </c>
      <c r="H11" s="28">
        <f>G11*100/$G$13</f>
        <v>16.331476258896839</v>
      </c>
      <c r="I11" s="29">
        <f t="shared" si="0"/>
        <v>19.34380396835121</v>
      </c>
      <c r="J11" s="10">
        <v>259</v>
      </c>
      <c r="K11" s="28">
        <f>J11*100/$J$13</f>
        <v>4.5311406578026592</v>
      </c>
      <c r="L11" s="32">
        <v>1586008446.1900001</v>
      </c>
      <c r="M11" s="28">
        <f t="shared" si="1"/>
        <v>38.509582053996439</v>
      </c>
      <c r="N11" s="32">
        <v>1281546499.5</v>
      </c>
      <c r="O11" s="28">
        <f t="shared" si="2"/>
        <v>36.745782532627018</v>
      </c>
      <c r="P11" s="29">
        <f t="shared" si="3"/>
        <v>19.196741821986883</v>
      </c>
      <c r="Q11" s="100">
        <v>248</v>
      </c>
      <c r="R11" s="28">
        <f>Q11*100/$Q$13</f>
        <v>5.1303268514687632</v>
      </c>
      <c r="S11" s="32">
        <v>1354248910.75</v>
      </c>
      <c r="T11" s="28">
        <f>S11*100/$S$13</f>
        <v>34.701786357573603</v>
      </c>
      <c r="U11" s="32">
        <v>1149132322.9200001</v>
      </c>
      <c r="V11" s="28">
        <f>U11*100/$U$13</f>
        <v>32.896407328931232</v>
      </c>
      <c r="W11" s="29">
        <f t="shared" si="4"/>
        <v>15.146151213546393</v>
      </c>
    </row>
    <row r="12" spans="2:23" s="99" customFormat="1" ht="15" thickBot="1" x14ac:dyDescent="0.35">
      <c r="B12" s="9" t="s">
        <v>23</v>
      </c>
      <c r="C12" s="143"/>
      <c r="D12" s="28"/>
      <c r="E12" s="32"/>
      <c r="F12" s="28"/>
      <c r="G12" s="32"/>
      <c r="H12" s="28"/>
      <c r="I12" s="29"/>
      <c r="J12" s="10">
        <v>3</v>
      </c>
      <c r="K12" s="28">
        <f>J12*100/$J$13</f>
        <v>5.2484254723582924E-2</v>
      </c>
      <c r="L12" s="32">
        <v>0</v>
      </c>
      <c r="M12" s="28">
        <f t="shared" si="1"/>
        <v>0</v>
      </c>
      <c r="N12" s="32">
        <v>0</v>
      </c>
      <c r="O12" s="28">
        <f t="shared" si="2"/>
        <v>0</v>
      </c>
      <c r="P12" s="29"/>
      <c r="Q12" s="100">
        <v>3</v>
      </c>
      <c r="R12" s="28">
        <f>Q12*100/$Q$13</f>
        <v>6.2060405461315679E-2</v>
      </c>
      <c r="S12" s="32">
        <v>169400</v>
      </c>
      <c r="T12" s="28">
        <f>S12*100/$S$13</f>
        <v>4.3407696785352345E-3</v>
      </c>
      <c r="U12" s="32">
        <v>166980</v>
      </c>
      <c r="V12" s="28">
        <f>U12*100/$U$13</f>
        <v>4.7801649872895886E-3</v>
      </c>
      <c r="W12" s="29"/>
    </row>
    <row r="13" spans="2:23" ht="15" thickBot="1" x14ac:dyDescent="0.35">
      <c r="B13" s="12" t="s">
        <v>8</v>
      </c>
      <c r="C13" s="50">
        <f t="shared" ref="C13:H13" si="5">SUM(C9:C12)</f>
        <v>8403</v>
      </c>
      <c r="D13" s="51">
        <f t="shared" si="5"/>
        <v>100</v>
      </c>
      <c r="E13" s="15">
        <f t="shared" si="5"/>
        <v>3008879382.3099999</v>
      </c>
      <c r="F13" s="51">
        <f t="shared" si="5"/>
        <v>100</v>
      </c>
      <c r="G13" s="15">
        <f t="shared" si="5"/>
        <v>2666787273.5799999</v>
      </c>
      <c r="H13" s="51">
        <f t="shared" si="5"/>
        <v>100.00000000000001</v>
      </c>
      <c r="I13" s="52">
        <f>(E13-G13)*100/E13</f>
        <v>11.369419151237841</v>
      </c>
      <c r="J13" s="50">
        <f t="shared" ref="J13:O13" si="6">SUM(J9:J12)</f>
        <v>5716</v>
      </c>
      <c r="K13" s="51">
        <f t="shared" si="6"/>
        <v>99.999999999999986</v>
      </c>
      <c r="L13" s="15">
        <f t="shared" si="6"/>
        <v>4118477432.3600001</v>
      </c>
      <c r="M13" s="51">
        <f t="shared" si="6"/>
        <v>100</v>
      </c>
      <c r="N13" s="15">
        <f t="shared" si="6"/>
        <v>3487601599.8899999</v>
      </c>
      <c r="O13" s="51">
        <f t="shared" si="6"/>
        <v>100</v>
      </c>
      <c r="P13" s="52">
        <f>(L13-N13)*100/L13</f>
        <v>15.318181119873012</v>
      </c>
      <c r="Q13" s="53">
        <f t="shared" ref="Q13:V13" si="7">SUM(Q9:Q12)</f>
        <v>4834</v>
      </c>
      <c r="R13" s="51">
        <f t="shared" si="7"/>
        <v>99.999999999999986</v>
      </c>
      <c r="S13" s="15">
        <f t="shared" si="7"/>
        <v>3902533710.5</v>
      </c>
      <c r="T13" s="51">
        <f t="shared" si="7"/>
        <v>99.999999999999986</v>
      </c>
      <c r="U13" s="15">
        <f t="shared" si="7"/>
        <v>3493184867.9700003</v>
      </c>
      <c r="V13" s="51">
        <f t="shared" si="7"/>
        <v>100</v>
      </c>
      <c r="W13" s="52">
        <f>(S13-U13)*100/S13</f>
        <v>10.489309584402108</v>
      </c>
    </row>
  </sheetData>
  <mergeCells count="7">
    <mergeCell ref="B2:W2"/>
    <mergeCell ref="B7:B8"/>
    <mergeCell ref="C7:I7"/>
    <mergeCell ref="J7:P7"/>
    <mergeCell ref="Q7:W7"/>
    <mergeCell ref="B4:W4"/>
    <mergeCell ref="B5:W5"/>
  </mergeCells>
  <pageMargins left="3.937007874015748E-2" right="3.937007874015748E-2" top="0.74803149606299213" bottom="0.74803149606299213" header="0.31496062992125984" footer="0.31496062992125984"/>
  <pageSetup paperSize="9" orientation="landscape" r:id="rId1"/>
  <ignoredErrors>
    <ignoredError sqref="P13 I13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AA20"/>
  <sheetViews>
    <sheetView zoomScaleNormal="100" workbookViewId="0">
      <selection activeCell="B2" sqref="B2:W2"/>
    </sheetView>
  </sheetViews>
  <sheetFormatPr baseColWidth="10" defaultRowHeight="14.4" x14ac:dyDescent="0.3"/>
  <cols>
    <col min="1" max="1" width="6.88671875" customWidth="1"/>
    <col min="2" max="2" width="26.6640625" bestFit="1" customWidth="1"/>
    <col min="3" max="3" width="8.21875" bestFit="1" customWidth="1"/>
    <col min="4" max="4" width="5.109375" bestFit="1" customWidth="1"/>
    <col min="5" max="5" width="12.5546875" bestFit="1" customWidth="1"/>
    <col min="6" max="6" width="5.109375" bestFit="1" customWidth="1"/>
    <col min="7" max="7" width="11.88671875" bestFit="1" customWidth="1"/>
    <col min="8" max="8" width="5.109375" bestFit="1" customWidth="1"/>
    <col min="9" max="9" width="6.109375" bestFit="1" customWidth="1"/>
    <col min="10" max="10" width="8.21875" bestFit="1" customWidth="1"/>
    <col min="11" max="11" width="5.109375" bestFit="1" customWidth="1"/>
    <col min="12" max="12" width="12.5546875" bestFit="1" customWidth="1"/>
    <col min="13" max="13" width="5.109375" bestFit="1" customWidth="1"/>
    <col min="14" max="14" width="11.88671875" bestFit="1" customWidth="1"/>
    <col min="15" max="15" width="5.109375" bestFit="1" customWidth="1"/>
    <col min="16" max="16" width="6.109375" bestFit="1" customWidth="1"/>
    <col min="17" max="17" width="8.21875" bestFit="1" customWidth="1"/>
    <col min="18" max="18" width="5.109375" bestFit="1" customWidth="1"/>
    <col min="19" max="19" width="12.5546875" bestFit="1" customWidth="1"/>
    <col min="20" max="20" width="5.109375" bestFit="1" customWidth="1"/>
    <col min="21" max="21" width="11.88671875" bestFit="1" customWidth="1"/>
    <col min="22" max="22" width="5.109375" bestFit="1" customWidth="1"/>
    <col min="23" max="23" width="6" customWidth="1"/>
    <col min="24" max="24" width="3.44140625" customWidth="1"/>
    <col min="25" max="25" width="15" customWidth="1"/>
    <col min="26" max="26" width="11.5546875" bestFit="1" customWidth="1"/>
    <col min="27" max="27" width="15.33203125" bestFit="1" customWidth="1"/>
  </cols>
  <sheetData>
    <row r="2" spans="2:27" x14ac:dyDescent="0.3">
      <c r="B2" s="259" t="s">
        <v>20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</row>
    <row r="4" spans="2:27" x14ac:dyDescent="0.3">
      <c r="B4" s="245" t="s">
        <v>38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</row>
    <row r="5" spans="2:27" x14ac:dyDescent="0.3">
      <c r="B5" s="244" t="s">
        <v>48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</row>
    <row r="6" spans="2:27" ht="15" thickBot="1" x14ac:dyDescent="0.35"/>
    <row r="7" spans="2:27" x14ac:dyDescent="0.3">
      <c r="B7" s="273" t="s">
        <v>17</v>
      </c>
      <c r="C7" s="280" t="s">
        <v>28</v>
      </c>
      <c r="D7" s="281"/>
      <c r="E7" s="281"/>
      <c r="F7" s="281"/>
      <c r="G7" s="281"/>
      <c r="H7" s="281"/>
      <c r="I7" s="282"/>
      <c r="J7" s="280" t="s">
        <v>29</v>
      </c>
      <c r="K7" s="281"/>
      <c r="L7" s="281"/>
      <c r="M7" s="281"/>
      <c r="N7" s="281"/>
      <c r="O7" s="281"/>
      <c r="P7" s="282"/>
      <c r="Q7" s="283" t="s">
        <v>39</v>
      </c>
      <c r="R7" s="281"/>
      <c r="S7" s="281"/>
      <c r="T7" s="281"/>
      <c r="U7" s="281"/>
      <c r="V7" s="281"/>
      <c r="W7" s="282"/>
    </row>
    <row r="8" spans="2:27" ht="22.95" customHeight="1" thickBot="1" x14ac:dyDescent="0.35">
      <c r="B8" s="279"/>
      <c r="C8" s="3" t="s">
        <v>10</v>
      </c>
      <c r="D8" s="4" t="s">
        <v>14</v>
      </c>
      <c r="E8" s="5" t="s">
        <v>15</v>
      </c>
      <c r="F8" s="113" t="s">
        <v>14</v>
      </c>
      <c r="G8" s="5" t="s">
        <v>9</v>
      </c>
      <c r="H8" s="4" t="s">
        <v>14</v>
      </c>
      <c r="I8" s="6" t="s">
        <v>16</v>
      </c>
      <c r="J8" s="7" t="s">
        <v>10</v>
      </c>
      <c r="K8" s="4" t="s">
        <v>14</v>
      </c>
      <c r="L8" s="5" t="s">
        <v>15</v>
      </c>
      <c r="M8" s="4" t="s">
        <v>14</v>
      </c>
      <c r="N8" s="5" t="s">
        <v>9</v>
      </c>
      <c r="O8" s="4" t="s">
        <v>14</v>
      </c>
      <c r="P8" s="4" t="s">
        <v>16</v>
      </c>
      <c r="Q8" s="3" t="s">
        <v>10</v>
      </c>
      <c r="R8" s="4" t="s">
        <v>14</v>
      </c>
      <c r="S8" s="5" t="s">
        <v>15</v>
      </c>
      <c r="T8" s="4" t="s">
        <v>14</v>
      </c>
      <c r="U8" s="5" t="s">
        <v>9</v>
      </c>
      <c r="V8" s="4" t="s">
        <v>14</v>
      </c>
      <c r="W8" s="6" t="s">
        <v>16</v>
      </c>
    </row>
    <row r="9" spans="2:27" x14ac:dyDescent="0.3">
      <c r="B9" s="8" t="s">
        <v>18</v>
      </c>
      <c r="C9" s="30">
        <v>4542</v>
      </c>
      <c r="D9" s="26">
        <f>C9*100/$C$18</f>
        <v>54.052124241342376</v>
      </c>
      <c r="E9" s="31">
        <v>986619442.38999999</v>
      </c>
      <c r="F9" s="26">
        <f>E9*100/E$18</f>
        <v>32.790262321268088</v>
      </c>
      <c r="G9" s="31">
        <v>969362486.48000002</v>
      </c>
      <c r="H9" s="26">
        <f>G9*100/G$18</f>
        <v>36.349449244921949</v>
      </c>
      <c r="I9" s="27">
        <f>(E9-G9)*100/E9</f>
        <v>1.7490995178644047</v>
      </c>
      <c r="J9" s="30">
        <v>1161</v>
      </c>
      <c r="K9" s="26">
        <f>J9*100/J$18</f>
        <v>20.311406578026592</v>
      </c>
      <c r="L9" s="31">
        <v>245289089.91999999</v>
      </c>
      <c r="M9" s="26">
        <f>L9*100/L$18</f>
        <v>5.9558196918282649</v>
      </c>
      <c r="N9" s="31">
        <v>245219742.06</v>
      </c>
      <c r="O9" s="26">
        <f>N9*100/N$18</f>
        <v>7.031185616721082</v>
      </c>
      <c r="P9" s="27">
        <f>(L9-N9)*100/L9</f>
        <v>2.8271889313382027E-2</v>
      </c>
      <c r="Q9" s="30">
        <v>76</v>
      </c>
      <c r="R9" s="26">
        <f>Q9*100/Q$18</f>
        <v>1.5721969383533305</v>
      </c>
      <c r="S9" s="31">
        <v>77287146.420000002</v>
      </c>
      <c r="T9" s="26">
        <f>S9*100/S$18</f>
        <v>1.9804350750911983</v>
      </c>
      <c r="U9" s="31">
        <v>77284060.420000002</v>
      </c>
      <c r="V9" s="26">
        <f>U9*100/U$18</f>
        <v>2.212424001049563</v>
      </c>
      <c r="W9" s="27">
        <f>(S9-U9)*100/S9</f>
        <v>3.992901980401517E-3</v>
      </c>
    </row>
    <row r="10" spans="2:27" x14ac:dyDescent="0.3">
      <c r="B10" s="9" t="s">
        <v>1</v>
      </c>
      <c r="C10" s="10">
        <v>2343</v>
      </c>
      <c r="D10" s="28">
        <f t="shared" ref="D10:D16" si="0">C10*100/$C$18</f>
        <v>27.882898964655482</v>
      </c>
      <c r="E10" s="32">
        <v>1399254121.46</v>
      </c>
      <c r="F10" s="28">
        <f t="shared" ref="F10:F16" si="1">E10*100/E$18</f>
        <v>46.504161306251959</v>
      </c>
      <c r="G10" s="32">
        <v>1099196935.72</v>
      </c>
      <c r="H10" s="28">
        <f t="shared" ref="H10:H16" si="2">G10*100/G$18</f>
        <v>41.218020897647179</v>
      </c>
      <c r="I10" s="29">
        <f t="shared" ref="I10:I16" si="3">(E10-G10)*100/E10</f>
        <v>21.444080895535716</v>
      </c>
      <c r="J10" s="10">
        <v>3048</v>
      </c>
      <c r="K10" s="28">
        <f t="shared" ref="K10:K17" si="4">J10*100/J$18</f>
        <v>53.324002799160255</v>
      </c>
      <c r="L10" s="32">
        <v>3349009375.52</v>
      </c>
      <c r="M10" s="28">
        <f t="shared" ref="M10:M17" si="5">L10*100/L$18</f>
        <v>81.316686336701039</v>
      </c>
      <c r="N10" s="32">
        <v>2743775900.98</v>
      </c>
      <c r="O10" s="28">
        <f t="shared" ref="O10:O17" si="6">N10*100/N$18</f>
        <v>78.672285878826855</v>
      </c>
      <c r="P10" s="29">
        <f t="shared" ref="P10:P17" si="7">(L10-N10)*100/L10</f>
        <v>18.072014935641246</v>
      </c>
      <c r="Q10" s="10">
        <v>2969</v>
      </c>
      <c r="R10" s="28">
        <f t="shared" ref="R10:R17" si="8">Q10*100/Q$18</f>
        <v>61.419114604882083</v>
      </c>
      <c r="S10" s="32">
        <v>3094126930.3499999</v>
      </c>
      <c r="T10" s="28">
        <f t="shared" ref="T10:T17" si="9">S10*100/S$18</f>
        <v>79.285078871325737</v>
      </c>
      <c r="U10" s="32">
        <v>2706596150.2600098</v>
      </c>
      <c r="V10" s="28">
        <f t="shared" ref="V10:V17" si="10">U10*100/U$18</f>
        <v>77.482190395290772</v>
      </c>
      <c r="W10" s="29">
        <f t="shared" ref="W10:W17" si="11">(S10-U10)*100/S10</f>
        <v>12.524721474375767</v>
      </c>
      <c r="Y10" s="35"/>
      <c r="AA10" s="35"/>
    </row>
    <row r="11" spans="2:27" x14ac:dyDescent="0.3">
      <c r="B11" s="9" t="s">
        <v>11</v>
      </c>
      <c r="C11" s="10">
        <v>760</v>
      </c>
      <c r="D11" s="28">
        <f t="shared" si="0"/>
        <v>9.0443889087230751</v>
      </c>
      <c r="E11" s="32">
        <v>535263742.11000001</v>
      </c>
      <c r="F11" s="28">
        <f t="shared" si="1"/>
        <v>17.789471563963566</v>
      </c>
      <c r="G11" s="32">
        <v>524487461.77999997</v>
      </c>
      <c r="H11" s="28">
        <f t="shared" si="2"/>
        <v>19.667390308035607</v>
      </c>
      <c r="I11" s="29">
        <f t="shared" si="3"/>
        <v>2.0132655142155045</v>
      </c>
      <c r="J11" s="10">
        <v>521</v>
      </c>
      <c r="K11" s="28">
        <f t="shared" si="4"/>
        <v>9.1147655703289008</v>
      </c>
      <c r="L11" s="32">
        <v>417294301.12</v>
      </c>
      <c r="M11" s="28">
        <f t="shared" si="5"/>
        <v>10.132246879422111</v>
      </c>
      <c r="N11" s="32">
        <v>407460642.37</v>
      </c>
      <c r="O11" s="28">
        <f t="shared" si="6"/>
        <v>11.68311891997215</v>
      </c>
      <c r="P11" s="29">
        <f t="shared" si="7"/>
        <v>2.3565284077944226</v>
      </c>
      <c r="Q11" s="10">
        <v>691</v>
      </c>
      <c r="R11" s="28">
        <f t="shared" si="8"/>
        <v>14.294580057923046</v>
      </c>
      <c r="S11" s="32">
        <v>483705447.10000002</v>
      </c>
      <c r="T11" s="28">
        <f t="shared" si="9"/>
        <v>12.394651346599815</v>
      </c>
      <c r="U11" s="32">
        <v>474947937.11000001</v>
      </c>
      <c r="V11" s="28">
        <f t="shared" si="10"/>
        <v>13.596415736966302</v>
      </c>
      <c r="W11" s="29">
        <f t="shared" si="11"/>
        <v>1.8105047281366473</v>
      </c>
    </row>
    <row r="12" spans="2:27" x14ac:dyDescent="0.3">
      <c r="B12" s="9" t="s">
        <v>22</v>
      </c>
      <c r="C12" s="10">
        <v>727</v>
      </c>
      <c r="D12" s="28">
        <f t="shared" si="0"/>
        <v>8.6516720218969407</v>
      </c>
      <c r="E12" s="32">
        <v>71913169.5200001</v>
      </c>
      <c r="F12" s="28">
        <f t="shared" si="1"/>
        <v>2.3900316490849285</v>
      </c>
      <c r="G12" s="32">
        <v>58553322.090000004</v>
      </c>
      <c r="H12" s="28">
        <f t="shared" si="2"/>
        <v>2.1956502743991164</v>
      </c>
      <c r="I12" s="29">
        <f t="shared" si="3"/>
        <v>18.577748024698767</v>
      </c>
      <c r="J12" s="10">
        <v>976</v>
      </c>
      <c r="K12" s="28">
        <f t="shared" si="4"/>
        <v>17.074877536738978</v>
      </c>
      <c r="L12" s="32">
        <v>92233065.269999996</v>
      </c>
      <c r="M12" s="28">
        <f t="shared" si="5"/>
        <v>2.2394942496297214</v>
      </c>
      <c r="N12" s="32">
        <v>76658397.930000007</v>
      </c>
      <c r="O12" s="28">
        <f t="shared" si="6"/>
        <v>2.1980262290399755</v>
      </c>
      <c r="P12" s="29">
        <f t="shared" si="7"/>
        <v>16.88620810162519</v>
      </c>
      <c r="Q12" s="10">
        <v>1041</v>
      </c>
      <c r="R12" s="28">
        <f t="shared" si="8"/>
        <v>21.534960695076542</v>
      </c>
      <c r="S12" s="32">
        <v>104207230.38</v>
      </c>
      <c r="T12" s="28">
        <f t="shared" si="9"/>
        <v>2.6702454894783925</v>
      </c>
      <c r="U12" s="32">
        <v>91261954.329999998</v>
      </c>
      <c r="V12" s="28">
        <f t="shared" si="10"/>
        <v>2.6125715580302207</v>
      </c>
      <c r="W12" s="29">
        <f t="shared" si="11"/>
        <v>12.422627492155788</v>
      </c>
    </row>
    <row r="13" spans="2:27" x14ac:dyDescent="0.3">
      <c r="B13" s="9" t="s">
        <v>3</v>
      </c>
      <c r="C13" s="10">
        <v>19</v>
      </c>
      <c r="D13" s="28">
        <f t="shared" si="0"/>
        <v>0.22610972271807689</v>
      </c>
      <c r="E13" s="32">
        <v>4408774.67</v>
      </c>
      <c r="F13" s="28">
        <f t="shared" si="1"/>
        <v>0.14652547044326056</v>
      </c>
      <c r="G13" s="32">
        <v>3782681.32</v>
      </c>
      <c r="H13" s="28">
        <f t="shared" si="2"/>
        <v>0.14184413423129846</v>
      </c>
      <c r="I13" s="29">
        <f t="shared" si="3"/>
        <v>14.201073923335711</v>
      </c>
      <c r="J13" s="10"/>
      <c r="K13" s="28"/>
      <c r="L13" s="32"/>
      <c r="M13" s="28"/>
      <c r="N13" s="32"/>
      <c r="O13" s="28"/>
      <c r="P13" s="29"/>
      <c r="Q13" s="10"/>
      <c r="R13" s="28"/>
      <c r="S13" s="32"/>
      <c r="T13" s="28"/>
      <c r="U13" s="32"/>
      <c r="V13" s="28"/>
      <c r="W13" s="29"/>
      <c r="Y13" s="35"/>
      <c r="AA13" s="35"/>
    </row>
    <row r="14" spans="2:27" x14ac:dyDescent="0.3">
      <c r="B14" s="11" t="s">
        <v>27</v>
      </c>
      <c r="C14" s="75">
        <v>8</v>
      </c>
      <c r="D14" s="28">
        <f t="shared" si="0"/>
        <v>9.5204093776032367E-2</v>
      </c>
      <c r="E14" s="77">
        <v>3437526.96</v>
      </c>
      <c r="F14" s="28">
        <f t="shared" si="1"/>
        <v>0.11424608710505754</v>
      </c>
      <c r="G14" s="77">
        <v>3427077.96</v>
      </c>
      <c r="H14" s="28">
        <f t="shared" si="2"/>
        <v>0.12850961131966687</v>
      </c>
      <c r="I14" s="29">
        <f t="shared" si="3"/>
        <v>0.30396852509340028</v>
      </c>
      <c r="J14" s="75">
        <v>5</v>
      </c>
      <c r="K14" s="28">
        <f t="shared" si="4"/>
        <v>8.7473757872638211E-2</v>
      </c>
      <c r="L14" s="77">
        <v>2472800</v>
      </c>
      <c r="M14" s="28">
        <f t="shared" si="5"/>
        <v>6.0041606166651204E-2</v>
      </c>
      <c r="N14" s="77">
        <v>2337615</v>
      </c>
      <c r="O14" s="28">
        <f t="shared" si="6"/>
        <v>6.7026434443479124E-2</v>
      </c>
      <c r="P14" s="29">
        <f t="shared" si="7"/>
        <v>5.4668796505985116</v>
      </c>
      <c r="Q14" s="75">
        <v>1</v>
      </c>
      <c r="R14" s="28">
        <f t="shared" si="8"/>
        <v>2.0686801820438559E-2</v>
      </c>
      <c r="S14" s="77">
        <v>0</v>
      </c>
      <c r="T14" s="28">
        <f t="shared" si="9"/>
        <v>0</v>
      </c>
      <c r="U14" s="77">
        <v>0</v>
      </c>
      <c r="V14" s="28">
        <f t="shared" si="10"/>
        <v>0</v>
      </c>
      <c r="W14" s="29">
        <v>0</v>
      </c>
    </row>
    <row r="15" spans="2:27" x14ac:dyDescent="0.3">
      <c r="B15" s="11" t="s">
        <v>33</v>
      </c>
      <c r="C15" s="75">
        <v>2</v>
      </c>
      <c r="D15" s="28">
        <f t="shared" si="0"/>
        <v>2.3801023444008092E-2</v>
      </c>
      <c r="E15" s="77">
        <v>7807155.2000000002</v>
      </c>
      <c r="F15" s="28">
        <f t="shared" si="1"/>
        <v>0.2594705273298869</v>
      </c>
      <c r="G15" s="77">
        <v>7807155.2000000002</v>
      </c>
      <c r="H15" s="28">
        <f t="shared" si="2"/>
        <v>0.2927550793925669</v>
      </c>
      <c r="I15" s="29">
        <f t="shared" si="3"/>
        <v>0</v>
      </c>
      <c r="J15" s="75">
        <v>2</v>
      </c>
      <c r="K15" s="28">
        <f t="shared" si="4"/>
        <v>3.498950314905528E-2</v>
      </c>
      <c r="L15" s="77">
        <v>12027600</v>
      </c>
      <c r="M15" s="28">
        <f t="shared" si="5"/>
        <v>0.29203996373746927</v>
      </c>
      <c r="N15" s="77">
        <v>12027600</v>
      </c>
      <c r="O15" s="28">
        <f t="shared" si="6"/>
        <v>0.34486737247681487</v>
      </c>
      <c r="P15" s="29">
        <f t="shared" si="7"/>
        <v>0</v>
      </c>
      <c r="Q15" s="75">
        <v>54</v>
      </c>
      <c r="R15" s="28">
        <f t="shared" si="8"/>
        <v>1.1170872983036821</v>
      </c>
      <c r="S15" s="77">
        <v>142344128.49000001</v>
      </c>
      <c r="T15" s="28">
        <f t="shared" si="9"/>
        <v>3.6474797926028062</v>
      </c>
      <c r="U15" s="77">
        <v>142344128.49000001</v>
      </c>
      <c r="V15" s="28">
        <f t="shared" si="10"/>
        <v>4.0749096847176096</v>
      </c>
      <c r="W15" s="29">
        <f t="shared" si="11"/>
        <v>0</v>
      </c>
    </row>
    <row r="16" spans="2:27" x14ac:dyDescent="0.3">
      <c r="B16" s="11" t="s">
        <v>2</v>
      </c>
      <c r="C16" s="75">
        <v>2</v>
      </c>
      <c r="D16" s="76">
        <f t="shared" si="0"/>
        <v>2.3801023444008092E-2</v>
      </c>
      <c r="E16" s="77">
        <v>175450</v>
      </c>
      <c r="F16" s="114">
        <f t="shared" si="1"/>
        <v>5.8310745532545137E-3</v>
      </c>
      <c r="G16" s="77">
        <v>170153.03</v>
      </c>
      <c r="H16" s="76">
        <f t="shared" si="2"/>
        <v>6.3804500526050533E-3</v>
      </c>
      <c r="I16" s="38">
        <f t="shared" si="3"/>
        <v>3.0190766600170997</v>
      </c>
      <c r="J16" s="75"/>
      <c r="K16" s="28"/>
      <c r="L16" s="77"/>
      <c r="M16" s="28"/>
      <c r="N16" s="77"/>
      <c r="O16" s="28"/>
      <c r="P16" s="29"/>
      <c r="Q16" s="75"/>
      <c r="R16" s="28"/>
      <c r="S16" s="77"/>
      <c r="T16" s="28"/>
      <c r="U16" s="77"/>
      <c r="V16" s="28"/>
      <c r="W16" s="29"/>
    </row>
    <row r="17" spans="2:27" ht="15" thickBot="1" x14ac:dyDescent="0.35">
      <c r="B17" s="11" t="s">
        <v>26</v>
      </c>
      <c r="C17" s="75"/>
      <c r="D17" s="76"/>
      <c r="E17" s="77"/>
      <c r="F17" s="76"/>
      <c r="G17" s="77"/>
      <c r="H17" s="76"/>
      <c r="I17" s="38"/>
      <c r="J17" s="75">
        <v>3</v>
      </c>
      <c r="K17" s="28">
        <f t="shared" si="4"/>
        <v>5.2484254723582924E-2</v>
      </c>
      <c r="L17" s="77">
        <v>151200.53</v>
      </c>
      <c r="M17" s="28">
        <f t="shared" si="5"/>
        <v>3.6712725147399427E-3</v>
      </c>
      <c r="N17" s="77">
        <v>121701.55</v>
      </c>
      <c r="O17" s="28">
        <f t="shared" si="6"/>
        <v>3.489548519642797E-3</v>
      </c>
      <c r="P17" s="29">
        <f t="shared" si="7"/>
        <v>19.509839019744174</v>
      </c>
      <c r="Q17" s="75">
        <v>2</v>
      </c>
      <c r="R17" s="28">
        <f t="shared" si="8"/>
        <v>4.1373603640877117E-2</v>
      </c>
      <c r="S17" s="77">
        <v>862827.76</v>
      </c>
      <c r="T17" s="28">
        <f t="shared" si="9"/>
        <v>2.2109424902045316E-2</v>
      </c>
      <c r="U17" s="77">
        <v>750637.36</v>
      </c>
      <c r="V17" s="28">
        <f t="shared" si="10"/>
        <v>2.1488623945523297E-2</v>
      </c>
      <c r="W17" s="29">
        <f t="shared" si="11"/>
        <v>13.002641454187799</v>
      </c>
    </row>
    <row r="18" spans="2:27" ht="15" thickBot="1" x14ac:dyDescent="0.35">
      <c r="B18" s="12" t="s">
        <v>8</v>
      </c>
      <c r="C18" s="14">
        <f t="shared" ref="C18:H18" si="12">SUM(C9:C17)</f>
        <v>8403</v>
      </c>
      <c r="D18" s="34">
        <f t="shared" si="12"/>
        <v>100</v>
      </c>
      <c r="E18" s="34">
        <f t="shared" si="12"/>
        <v>3008879382.3099999</v>
      </c>
      <c r="F18" s="34">
        <f t="shared" si="12"/>
        <v>100</v>
      </c>
      <c r="G18" s="34">
        <f t="shared" si="12"/>
        <v>2666787273.5800004</v>
      </c>
      <c r="H18" s="34">
        <f t="shared" si="12"/>
        <v>99.999999999999986</v>
      </c>
      <c r="I18" s="17">
        <f>(E18-G18)*100/E18</f>
        <v>11.369419151237826</v>
      </c>
      <c r="J18" s="14">
        <f t="shared" ref="J18:O18" si="13">SUM(J9:J17)</f>
        <v>5716</v>
      </c>
      <c r="K18" s="34">
        <f t="shared" si="13"/>
        <v>100</v>
      </c>
      <c r="L18" s="34">
        <f t="shared" si="13"/>
        <v>4118477432.3600001</v>
      </c>
      <c r="M18" s="34">
        <f t="shared" si="13"/>
        <v>99.999999999999986</v>
      </c>
      <c r="N18" s="34">
        <f t="shared" si="13"/>
        <v>3487601599.8899999</v>
      </c>
      <c r="O18" s="34">
        <f t="shared" si="13"/>
        <v>100</v>
      </c>
      <c r="P18" s="17">
        <f>(L18-N18)*100/L18</f>
        <v>15.318181119873012</v>
      </c>
      <c r="Q18" s="14">
        <f t="shared" ref="Q18:V18" si="14">SUM(Q9:Q17)</f>
        <v>4834</v>
      </c>
      <c r="R18" s="34">
        <f t="shared" si="14"/>
        <v>99.999999999999986</v>
      </c>
      <c r="S18" s="34">
        <f t="shared" si="14"/>
        <v>3902533710.5</v>
      </c>
      <c r="T18" s="34">
        <f t="shared" si="14"/>
        <v>99.999999999999986</v>
      </c>
      <c r="U18" s="34">
        <f t="shared" si="14"/>
        <v>3493184867.9700103</v>
      </c>
      <c r="V18" s="37">
        <f t="shared" si="14"/>
        <v>100.00000000000001</v>
      </c>
      <c r="W18" s="17">
        <f t="shared" ref="W18" si="15">(S18-U18)*100/S18</f>
        <v>10.489309584401852</v>
      </c>
    </row>
    <row r="19" spans="2:27" x14ac:dyDescent="0.3">
      <c r="D19" s="33"/>
      <c r="I19" s="35"/>
      <c r="L19" s="92"/>
      <c r="M19" s="91"/>
      <c r="N19" s="92"/>
      <c r="S19" s="92"/>
      <c r="T19" s="93"/>
      <c r="U19" s="94"/>
      <c r="W19" s="36"/>
    </row>
    <row r="20" spans="2:27" x14ac:dyDescent="0.3">
      <c r="Y20" s="35"/>
      <c r="Z20" s="35"/>
      <c r="AA20" s="35"/>
    </row>
  </sheetData>
  <mergeCells count="7">
    <mergeCell ref="B2:W2"/>
    <mergeCell ref="B4:W4"/>
    <mergeCell ref="B5:W5"/>
    <mergeCell ref="B7:B8"/>
    <mergeCell ref="C7:I7"/>
    <mergeCell ref="J7:P7"/>
    <mergeCell ref="Q7:W7"/>
  </mergeCells>
  <pageMargins left="0.25" right="0.25" top="0.75" bottom="0.75" header="0.3" footer="0.3"/>
  <pageSetup paperSize="9" scale="70" orientation="landscape" r:id="rId1"/>
  <ignoredErrors>
    <ignoredError sqref="I18 P18" formula="1"/>
    <ignoredError sqref="C7:W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AA18"/>
  <sheetViews>
    <sheetView zoomScaleNormal="100" workbookViewId="0">
      <selection activeCell="B2" sqref="B2:W2"/>
    </sheetView>
  </sheetViews>
  <sheetFormatPr baseColWidth="10" defaultRowHeight="14.4" x14ac:dyDescent="0.3"/>
  <cols>
    <col min="1" max="1" width="6.88671875" customWidth="1"/>
    <col min="2" max="2" width="19.6640625" bestFit="1" customWidth="1"/>
    <col min="3" max="3" width="8.21875" bestFit="1" customWidth="1"/>
    <col min="4" max="4" width="5.109375" bestFit="1" customWidth="1"/>
    <col min="5" max="5" width="12.5546875" bestFit="1" customWidth="1"/>
    <col min="6" max="6" width="5.109375" bestFit="1" customWidth="1"/>
    <col min="7" max="7" width="12.33203125" bestFit="1" customWidth="1"/>
    <col min="8" max="8" width="5.109375" bestFit="1" customWidth="1"/>
    <col min="9" max="9" width="6.109375" bestFit="1" customWidth="1"/>
    <col min="10" max="10" width="8.21875" bestFit="1" customWidth="1"/>
    <col min="11" max="11" width="5.109375" bestFit="1" customWidth="1"/>
    <col min="12" max="12" width="12.5546875" bestFit="1" customWidth="1"/>
    <col min="13" max="13" width="5.109375" bestFit="1" customWidth="1"/>
    <col min="14" max="14" width="12.33203125" bestFit="1" customWidth="1"/>
    <col min="15" max="15" width="5.109375" bestFit="1" customWidth="1"/>
    <col min="16" max="16" width="6.109375" bestFit="1" customWidth="1"/>
    <col min="17" max="17" width="8.21875" bestFit="1" customWidth="1"/>
    <col min="18" max="18" width="5.109375" bestFit="1" customWidth="1"/>
    <col min="19" max="19" width="12.5546875" bestFit="1" customWidth="1"/>
    <col min="20" max="20" width="5.109375" bestFit="1" customWidth="1"/>
    <col min="21" max="21" width="12.33203125" bestFit="1" customWidth="1"/>
    <col min="22" max="22" width="5.109375" bestFit="1" customWidth="1"/>
    <col min="23" max="23" width="6.109375" bestFit="1" customWidth="1"/>
    <col min="25" max="25" width="15.33203125" bestFit="1" customWidth="1"/>
    <col min="26" max="26" width="11.5546875" bestFit="1" customWidth="1"/>
    <col min="27" max="27" width="15.33203125" bestFit="1" customWidth="1"/>
  </cols>
  <sheetData>
    <row r="2" spans="2:23" x14ac:dyDescent="0.3">
      <c r="B2" s="259" t="s">
        <v>20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</row>
    <row r="4" spans="2:23" x14ac:dyDescent="0.3">
      <c r="B4" s="245" t="s">
        <v>40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</row>
    <row r="5" spans="2:23" x14ac:dyDescent="0.3">
      <c r="B5" s="244" t="s">
        <v>48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</row>
    <row r="6" spans="2:23" ht="15" thickBot="1" x14ac:dyDescent="0.35"/>
    <row r="7" spans="2:23" x14ac:dyDescent="0.3">
      <c r="B7" s="273" t="s">
        <v>19</v>
      </c>
      <c r="C7" s="284">
        <v>2020</v>
      </c>
      <c r="D7" s="285"/>
      <c r="E7" s="285"/>
      <c r="F7" s="285"/>
      <c r="G7" s="285"/>
      <c r="H7" s="285"/>
      <c r="I7" s="286"/>
      <c r="J7" s="284">
        <v>2021</v>
      </c>
      <c r="K7" s="285"/>
      <c r="L7" s="285"/>
      <c r="M7" s="285"/>
      <c r="N7" s="285"/>
      <c r="O7" s="285"/>
      <c r="P7" s="286"/>
      <c r="Q7" s="287">
        <v>2022</v>
      </c>
      <c r="R7" s="285"/>
      <c r="S7" s="285"/>
      <c r="T7" s="285"/>
      <c r="U7" s="285"/>
      <c r="V7" s="285"/>
      <c r="W7" s="286"/>
    </row>
    <row r="8" spans="2:23" ht="15" thickBot="1" x14ac:dyDescent="0.35">
      <c r="B8" s="274"/>
      <c r="C8" s="3" t="s">
        <v>10</v>
      </c>
      <c r="D8" s="4" t="s">
        <v>14</v>
      </c>
      <c r="E8" s="5" t="s">
        <v>15</v>
      </c>
      <c r="F8" s="4" t="s">
        <v>14</v>
      </c>
      <c r="G8" s="5" t="s">
        <v>9</v>
      </c>
      <c r="H8" s="4" t="s">
        <v>14</v>
      </c>
      <c r="I8" s="6" t="s">
        <v>16</v>
      </c>
      <c r="J8" s="3" t="s">
        <v>10</v>
      </c>
      <c r="K8" s="4" t="s">
        <v>14</v>
      </c>
      <c r="L8" s="5" t="s">
        <v>15</v>
      </c>
      <c r="M8" s="4" t="s">
        <v>14</v>
      </c>
      <c r="N8" s="5" t="s">
        <v>9</v>
      </c>
      <c r="O8" s="4" t="s">
        <v>14</v>
      </c>
      <c r="P8" s="6" t="s">
        <v>16</v>
      </c>
      <c r="Q8" s="7" t="s">
        <v>10</v>
      </c>
      <c r="R8" s="4" t="s">
        <v>14</v>
      </c>
      <c r="S8" s="5" t="s">
        <v>15</v>
      </c>
      <c r="T8" s="4" t="s">
        <v>14</v>
      </c>
      <c r="U8" s="5" t="s">
        <v>9</v>
      </c>
      <c r="V8" s="4" t="s">
        <v>14</v>
      </c>
      <c r="W8" s="6" t="s">
        <v>16</v>
      </c>
    </row>
    <row r="9" spans="2:23" x14ac:dyDescent="0.3">
      <c r="B9" s="9" t="s">
        <v>18</v>
      </c>
      <c r="C9" s="30">
        <v>4542</v>
      </c>
      <c r="D9" s="26">
        <f t="shared" ref="D9:D14" si="0">C9*100/C$16</f>
        <v>54.052124241342376</v>
      </c>
      <c r="E9" s="54">
        <v>986619442.38999999</v>
      </c>
      <c r="F9" s="26">
        <f t="shared" ref="F9:F14" si="1">E9*100/E$16</f>
        <v>32.790262321268088</v>
      </c>
      <c r="G9" s="54">
        <v>969362486.48000002</v>
      </c>
      <c r="H9" s="26">
        <f t="shared" ref="H9:H14" si="2">G9*100/G$16</f>
        <v>36.349449244921949</v>
      </c>
      <c r="I9" s="39">
        <f>(E9-G9)*100/E9</f>
        <v>1.7490995178644047</v>
      </c>
      <c r="J9" s="30">
        <v>1161</v>
      </c>
      <c r="K9" s="26">
        <f t="shared" ref="K9:K15" si="3">J9*100/J$16</f>
        <v>20.311406578026592</v>
      </c>
      <c r="L9" s="54">
        <v>245289089.91999999</v>
      </c>
      <c r="M9" s="26">
        <f t="shared" ref="M9:M15" si="4">L9*100/L$16</f>
        <v>5.9558196918282649</v>
      </c>
      <c r="N9" s="54">
        <v>245219742.06</v>
      </c>
      <c r="O9" s="26">
        <f t="shared" ref="O9:O15" si="5">N9*100/N$16</f>
        <v>7.031185616721082</v>
      </c>
      <c r="P9" s="39">
        <f>(L9-N9)*100/L9</f>
        <v>2.8271889313382027E-2</v>
      </c>
      <c r="Q9" s="10">
        <v>76</v>
      </c>
      <c r="R9" s="26">
        <f>Q9*100/Q$16</f>
        <v>1.5721969383533305</v>
      </c>
      <c r="S9" s="55">
        <v>77287146.420000002</v>
      </c>
      <c r="T9" s="26">
        <f>S9*100/S$16</f>
        <v>1.9804350750911983</v>
      </c>
      <c r="U9" s="55">
        <v>77284060.420000002</v>
      </c>
      <c r="V9" s="26">
        <f>U9*100/U$16</f>
        <v>2.212424001049563</v>
      </c>
      <c r="W9" s="27">
        <f>(S9-U9)*100/S9</f>
        <v>3.992901980401517E-3</v>
      </c>
    </row>
    <row r="10" spans="2:23" x14ac:dyDescent="0.3">
      <c r="B10" s="9" t="s">
        <v>13</v>
      </c>
      <c r="C10" s="10">
        <v>2550</v>
      </c>
      <c r="D10" s="28">
        <f t="shared" si="0"/>
        <v>30.346304891110318</v>
      </c>
      <c r="E10" s="55">
        <v>1323414197.4300001</v>
      </c>
      <c r="F10" s="28">
        <f t="shared" si="1"/>
        <v>43.983624109716821</v>
      </c>
      <c r="G10" s="55">
        <v>1027052620</v>
      </c>
      <c r="H10" s="28">
        <f t="shared" si="2"/>
        <v>38.512731411877638</v>
      </c>
      <c r="I10" s="40">
        <f t="shared" ref="I10:I14" si="6">(E10-G10)*100/E10</f>
        <v>22.393713019364494</v>
      </c>
      <c r="J10" s="10">
        <v>3414</v>
      </c>
      <c r="K10" s="28">
        <f t="shared" si="3"/>
        <v>59.727081875437371</v>
      </c>
      <c r="L10" s="55">
        <v>3179484280.4299998</v>
      </c>
      <c r="M10" s="28">
        <f t="shared" si="4"/>
        <v>77.20047839640749</v>
      </c>
      <c r="N10" s="55">
        <v>2625624330.2399998</v>
      </c>
      <c r="O10" s="28">
        <f t="shared" si="5"/>
        <v>75.284525913820346</v>
      </c>
      <c r="P10" s="40">
        <f t="shared" ref="P10:P15" si="7">(L10-N10)*100/L10</f>
        <v>17.419804639357896</v>
      </c>
      <c r="Q10" s="10">
        <v>3446</v>
      </c>
      <c r="R10" s="28">
        <f t="shared" ref="R10:R15" si="8">Q10*100/Q$16</f>
        <v>71.286719073231282</v>
      </c>
      <c r="S10" s="55">
        <v>3144670671.9899998</v>
      </c>
      <c r="T10" s="28">
        <f t="shared" ref="T10:T15" si="9">S10*100/S$16</f>
        <v>80.58023082617008</v>
      </c>
      <c r="U10" s="55">
        <v>2757502789.9500098</v>
      </c>
      <c r="V10" s="28">
        <f t="shared" ref="V10:V15" si="10">U10*100/U$16</f>
        <v>78.939503466716715</v>
      </c>
      <c r="W10" s="29">
        <f t="shared" ref="W10:W15" si="11">(S10-U10)*100/S10</f>
        <v>12.311873719831643</v>
      </c>
    </row>
    <row r="11" spans="2:23" x14ac:dyDescent="0.3">
      <c r="B11" s="9" t="s">
        <v>11</v>
      </c>
      <c r="C11" s="10">
        <v>760</v>
      </c>
      <c r="D11" s="28">
        <f t="shared" si="0"/>
        <v>9.0443889087230751</v>
      </c>
      <c r="E11" s="55">
        <v>535263742.11000001</v>
      </c>
      <c r="F11" s="28">
        <f t="shared" si="1"/>
        <v>17.789471563963563</v>
      </c>
      <c r="G11" s="55">
        <v>524487461.77999997</v>
      </c>
      <c r="H11" s="28">
        <f t="shared" si="2"/>
        <v>19.667390308035607</v>
      </c>
      <c r="I11" s="40">
        <f t="shared" si="6"/>
        <v>2.0132655142155045</v>
      </c>
      <c r="J11" s="10">
        <v>521</v>
      </c>
      <c r="K11" s="28">
        <f t="shared" si="3"/>
        <v>9.1147655703289008</v>
      </c>
      <c r="L11" s="55">
        <v>417294301.12</v>
      </c>
      <c r="M11" s="28">
        <f t="shared" si="4"/>
        <v>10.132246879422111</v>
      </c>
      <c r="N11" s="55">
        <v>407460642.37</v>
      </c>
      <c r="O11" s="28">
        <f t="shared" si="5"/>
        <v>11.68311891997215</v>
      </c>
      <c r="P11" s="40">
        <f t="shared" si="7"/>
        <v>2.3565284077944226</v>
      </c>
      <c r="Q11" s="10">
        <v>691</v>
      </c>
      <c r="R11" s="28">
        <f t="shared" si="8"/>
        <v>14.294580057923046</v>
      </c>
      <c r="S11" s="55">
        <v>483705447.10000002</v>
      </c>
      <c r="T11" s="28">
        <f t="shared" si="9"/>
        <v>12.394651346599815</v>
      </c>
      <c r="U11" s="55">
        <v>474947937.11000001</v>
      </c>
      <c r="V11" s="28">
        <f t="shared" si="10"/>
        <v>13.596415736966302</v>
      </c>
      <c r="W11" s="29">
        <f t="shared" si="11"/>
        <v>1.8105047281366473</v>
      </c>
    </row>
    <row r="12" spans="2:23" x14ac:dyDescent="0.3">
      <c r="B12" s="9" t="s">
        <v>12</v>
      </c>
      <c r="C12" s="10">
        <v>530</v>
      </c>
      <c r="D12" s="28">
        <f t="shared" si="0"/>
        <v>6.3072712126621449</v>
      </c>
      <c r="E12" s="55">
        <v>158997775.71000001</v>
      </c>
      <c r="F12" s="28">
        <f t="shared" si="1"/>
        <v>5.2842854600549982</v>
      </c>
      <c r="G12" s="55">
        <v>141931870.97</v>
      </c>
      <c r="H12" s="28">
        <f t="shared" si="2"/>
        <v>5.3222044508808928</v>
      </c>
      <c r="I12" s="40">
        <f t="shared" si="6"/>
        <v>10.733423573878754</v>
      </c>
      <c r="J12" s="10">
        <v>617</v>
      </c>
      <c r="K12" s="28">
        <f t="shared" si="3"/>
        <v>10.794261721483554</v>
      </c>
      <c r="L12" s="55">
        <v>276258560.36000001</v>
      </c>
      <c r="M12" s="28">
        <f t="shared" si="4"/>
        <v>6.7077837598273859</v>
      </c>
      <c r="N12" s="55">
        <v>209175183.66999999</v>
      </c>
      <c r="O12" s="28">
        <f t="shared" si="5"/>
        <v>5.9976800009667803</v>
      </c>
      <c r="P12" s="40">
        <f t="shared" si="7"/>
        <v>24.282822802877806</v>
      </c>
      <c r="Q12" s="10">
        <v>619</v>
      </c>
      <c r="R12" s="28">
        <f t="shared" si="8"/>
        <v>12.805130326851469</v>
      </c>
      <c r="S12" s="55">
        <v>196007617.22999999</v>
      </c>
      <c r="T12" s="28">
        <f t="shared" si="9"/>
        <v>5.0225733272368611</v>
      </c>
      <c r="U12" s="55">
        <v>182699443.13</v>
      </c>
      <c r="V12" s="28">
        <f t="shared" si="10"/>
        <v>5.2301681713218882</v>
      </c>
      <c r="W12" s="29">
        <f t="shared" si="11"/>
        <v>6.7896208770212576</v>
      </c>
    </row>
    <row r="13" spans="2:23" x14ac:dyDescent="0.3">
      <c r="B13" s="11" t="s">
        <v>44</v>
      </c>
      <c r="C13" s="10">
        <v>19</v>
      </c>
      <c r="D13" s="28">
        <f t="shared" si="0"/>
        <v>0.22610972271807689</v>
      </c>
      <c r="E13" s="55">
        <v>4408774.67</v>
      </c>
      <c r="F13" s="28">
        <f t="shared" si="1"/>
        <v>0.14652547044326053</v>
      </c>
      <c r="G13" s="55">
        <v>3782681.32</v>
      </c>
      <c r="H13" s="28">
        <f t="shared" si="2"/>
        <v>0.14184413423129846</v>
      </c>
      <c r="I13" s="40">
        <f t="shared" si="6"/>
        <v>14.201073923335711</v>
      </c>
      <c r="J13" s="10"/>
      <c r="K13" s="28"/>
      <c r="L13" s="55"/>
      <c r="M13" s="28"/>
      <c r="N13" s="55"/>
      <c r="O13" s="28"/>
      <c r="P13" s="40"/>
      <c r="Q13" s="10"/>
      <c r="R13" s="28"/>
      <c r="S13" s="55"/>
      <c r="T13" s="28"/>
      <c r="U13" s="55"/>
      <c r="V13" s="28"/>
      <c r="W13" s="29"/>
    </row>
    <row r="14" spans="2:23" x14ac:dyDescent="0.3">
      <c r="B14" s="11" t="s">
        <v>45</v>
      </c>
      <c r="C14" s="75">
        <v>2</v>
      </c>
      <c r="D14" s="28">
        <f t="shared" si="0"/>
        <v>2.3801023444008092E-2</v>
      </c>
      <c r="E14" s="78">
        <v>175450</v>
      </c>
      <c r="F14" s="28">
        <f t="shared" si="1"/>
        <v>5.8310745532545128E-3</v>
      </c>
      <c r="G14" s="78">
        <v>170153.03</v>
      </c>
      <c r="H14" s="28">
        <f t="shared" si="2"/>
        <v>6.3804500526050533E-3</v>
      </c>
      <c r="I14" s="40">
        <f t="shared" si="6"/>
        <v>3.0190766600170997</v>
      </c>
      <c r="J14" s="75"/>
      <c r="K14" s="28"/>
      <c r="L14" s="78"/>
      <c r="M14" s="28"/>
      <c r="N14" s="78"/>
      <c r="O14" s="28"/>
      <c r="P14" s="40"/>
      <c r="Q14" s="10"/>
      <c r="R14" s="28"/>
      <c r="S14" s="55"/>
      <c r="T14" s="28"/>
      <c r="U14" s="55"/>
      <c r="V14" s="28"/>
      <c r="W14" s="29"/>
    </row>
    <row r="15" spans="2:23" ht="15" thickBot="1" x14ac:dyDescent="0.35">
      <c r="B15" s="11" t="s">
        <v>26</v>
      </c>
      <c r="C15" s="75"/>
      <c r="D15" s="76"/>
      <c r="E15" s="78"/>
      <c r="F15" s="76"/>
      <c r="G15" s="78"/>
      <c r="H15" s="76"/>
      <c r="I15" s="79"/>
      <c r="J15" s="75">
        <v>3</v>
      </c>
      <c r="K15" s="28">
        <f t="shared" si="3"/>
        <v>5.2484254723582924E-2</v>
      </c>
      <c r="L15" s="78">
        <v>151200.53</v>
      </c>
      <c r="M15" s="28">
        <f t="shared" si="4"/>
        <v>3.6712725147399427E-3</v>
      </c>
      <c r="N15" s="78">
        <v>121701.55</v>
      </c>
      <c r="O15" s="28">
        <f t="shared" si="5"/>
        <v>3.489548519642797E-3</v>
      </c>
      <c r="P15" s="40">
        <f t="shared" si="7"/>
        <v>19.509839019744174</v>
      </c>
      <c r="Q15" s="10">
        <v>2</v>
      </c>
      <c r="R15" s="28">
        <f t="shared" si="8"/>
        <v>4.1373603640877117E-2</v>
      </c>
      <c r="S15" s="55">
        <v>862827.76</v>
      </c>
      <c r="T15" s="28">
        <f t="shared" si="9"/>
        <v>2.2109424902045316E-2</v>
      </c>
      <c r="U15" s="55">
        <v>750637.36</v>
      </c>
      <c r="V15" s="28">
        <f t="shared" si="10"/>
        <v>2.1488623945523297E-2</v>
      </c>
      <c r="W15" s="29">
        <f t="shared" si="11"/>
        <v>13.002641454187799</v>
      </c>
    </row>
    <row r="16" spans="2:23" ht="15" thickBot="1" x14ac:dyDescent="0.35">
      <c r="B16" s="18" t="s">
        <v>4</v>
      </c>
      <c r="C16" s="13">
        <f t="shared" ref="C16:H16" si="12">SUM(C9:C15)</f>
        <v>8403</v>
      </c>
      <c r="D16" s="16">
        <f t="shared" si="12"/>
        <v>100</v>
      </c>
      <c r="E16" s="15">
        <f t="shared" si="12"/>
        <v>3008879382.3100004</v>
      </c>
      <c r="F16" s="16">
        <f t="shared" si="12"/>
        <v>99.999999999999986</v>
      </c>
      <c r="G16" s="15">
        <f t="shared" si="12"/>
        <v>2666787273.5800004</v>
      </c>
      <c r="H16" s="16">
        <f t="shared" si="12"/>
        <v>99.999999999999972</v>
      </c>
      <c r="I16" s="56">
        <f t="shared" ref="I16" si="13">(E16-G16)*100/E16</f>
        <v>11.369419151237839</v>
      </c>
      <c r="J16" s="13">
        <f t="shared" ref="J16:O16" si="14">SUM(J9:J15)</f>
        <v>5716</v>
      </c>
      <c r="K16" s="16">
        <f t="shared" si="14"/>
        <v>100</v>
      </c>
      <c r="L16" s="15">
        <f t="shared" si="14"/>
        <v>4118477432.3600001</v>
      </c>
      <c r="M16" s="16">
        <f t="shared" si="14"/>
        <v>100</v>
      </c>
      <c r="N16" s="15">
        <f t="shared" si="14"/>
        <v>3487601599.8899999</v>
      </c>
      <c r="O16" s="16">
        <f t="shared" si="14"/>
        <v>99.999999999999986</v>
      </c>
      <c r="P16" s="56">
        <f>(L16-N16)*100/L16</f>
        <v>15.318181119873012</v>
      </c>
      <c r="Q16" s="13">
        <f t="shared" ref="Q16:V16" si="15">SUM(Q9:Q15)</f>
        <v>4834</v>
      </c>
      <c r="R16" s="16">
        <f t="shared" si="15"/>
        <v>100</v>
      </c>
      <c r="S16" s="15">
        <f t="shared" si="15"/>
        <v>3902533710.5</v>
      </c>
      <c r="T16" s="16">
        <f t="shared" si="15"/>
        <v>99.999999999999986</v>
      </c>
      <c r="U16" s="15">
        <f t="shared" si="15"/>
        <v>3493184867.9700103</v>
      </c>
      <c r="V16" s="16">
        <f t="shared" si="15"/>
        <v>100.00000000000001</v>
      </c>
      <c r="W16" s="17">
        <f t="shared" ref="W16" si="16">(S16-U16)*100/S16</f>
        <v>10.489309584401852</v>
      </c>
    </row>
    <row r="18" spans="25:27" x14ac:dyDescent="0.3">
      <c r="Y18" s="35"/>
      <c r="Z18" s="35"/>
      <c r="AA18" s="35"/>
    </row>
  </sheetData>
  <mergeCells count="7">
    <mergeCell ref="B2:W2"/>
    <mergeCell ref="B4:W4"/>
    <mergeCell ref="B5:W5"/>
    <mergeCell ref="B7:B8"/>
    <mergeCell ref="C7:I7"/>
    <mergeCell ref="J7:P7"/>
    <mergeCell ref="Q7:W7"/>
  </mergeCells>
  <pageMargins left="3.937007874015748E-2" right="3.937007874015748E-2" top="0.75" bottom="3.937007874015748E-2" header="0.02" footer="3.937007874015748E-2"/>
  <pageSetup paperSize="9" scale="73" orientation="landscape" r:id="rId1"/>
  <ignoredErrors>
    <ignoredError sqref="I16 P16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2151B0A42278E42B03445C24793438C" ma:contentTypeVersion="11" ma:contentTypeDescription="Crear nuevo documento." ma:contentTypeScope="" ma:versionID="76be9833e40aa0a0219d96eb066a5583">
  <xsd:schema xmlns:xsd="http://www.w3.org/2001/XMLSchema" xmlns:xs="http://www.w3.org/2001/XMLSchema" xmlns:p="http://schemas.microsoft.com/office/2006/metadata/properties" xmlns:ns3="bb98e79a-3b9a-4843-ad0d-24f46cfb47fa" xmlns:ns4="5e1702fd-eb37-44cf-867e-89cc2f45d176" targetNamespace="http://schemas.microsoft.com/office/2006/metadata/properties" ma:root="true" ma:fieldsID="79de25f33c7ab5b61006f3997f4ce3e4" ns3:_="" ns4:_="">
    <xsd:import namespace="bb98e79a-3b9a-4843-ad0d-24f46cfb47fa"/>
    <xsd:import namespace="5e1702fd-eb37-44cf-867e-89cc2f45d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8e79a-3b9a-4843-ad0d-24f46cfb47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1702fd-eb37-44cf-867e-89cc2f45d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494F57-A8E2-45F2-AF62-7B4603D91A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e1702fd-eb37-44cf-867e-89cc2f45d176"/>
    <ds:schemaRef ds:uri="bb98e79a-3b9a-4843-ad0d-24f46cfb47f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FD81703-CC79-4357-8110-055AB5811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98e79a-3b9a-4843-ad0d-24f46cfb47fa"/>
    <ds:schemaRef ds:uri="5e1702fd-eb37-44cf-867e-89cc2f45d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3B3480-CB68-4B0C-AD76-7D066DCF57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Contratación en 2023</vt:lpstr>
      <vt:lpstr>Contratos menores 2021-2023</vt:lpstr>
      <vt:lpstr>Tipos de contrato 2020-2022</vt:lpstr>
      <vt:lpstr>Procedimientos adjud. 2020-2022</vt:lpstr>
      <vt:lpstr>Formas adjudicación 2020-2022</vt:lpstr>
      <vt:lpstr>'Procedimientos adjud. 2020-2022'!Área_de_impresión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ICM</dc:creator>
  <cp:lastModifiedBy>Madrid Digital</cp:lastModifiedBy>
  <cp:lastPrinted>2023-07-13T08:59:12Z</cp:lastPrinted>
  <dcterms:created xsi:type="dcterms:W3CDTF">2016-07-15T06:40:41Z</dcterms:created>
  <dcterms:modified xsi:type="dcterms:W3CDTF">2024-02-06T20:11:57Z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0x01010092151B0A42278E42B03445C24793438C</vt:lpwstr>
  </property>
</Properties>
</file>