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4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iccm-my.sharepoint.com/personal/lmp4558_madrid_org/Documents/Teletrabajo/Internet/Datos Registro de Contratos/"/>
    </mc:Choice>
  </mc:AlternateContent>
  <xr:revisionPtr revIDLastSave="0" documentId="13_ncr:1_{F515F632-204B-4B45-AA2B-E90B772F46C2}" xr6:coauthVersionLast="47" xr6:coauthVersionMax="47" xr10:uidLastSave="{00000000-0000-0000-0000-000000000000}"/>
  <bookViews>
    <workbookView xWindow="-108" yWindow="-108" windowWidth="23256" windowHeight="12456" xr2:uid="{72D20451-4E43-48C8-95FF-9E5537FC029F}"/>
  </bookViews>
  <sheets>
    <sheet name="Contratación en 2024" sheetId="1" r:id="rId1"/>
    <sheet name="Contratos menores 2022-2024" sheetId="2" r:id="rId2"/>
    <sheet name="Tipos de contrato 2021-2023" sheetId="3" r:id="rId3"/>
    <sheet name="Procedimientos adjud. 2021-2023" sheetId="4" r:id="rId4"/>
    <sheet name="Formas adjudicación 2021-2023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9" i="1" l="1"/>
  <c r="H89" i="1"/>
  <c r="E89" i="1"/>
  <c r="C89" i="1"/>
  <c r="G89" i="1" s="1"/>
  <c r="L88" i="1"/>
  <c r="I88" i="1"/>
  <c r="G88" i="1"/>
  <c r="D88" i="1"/>
  <c r="L87" i="1"/>
  <c r="K87" i="1"/>
  <c r="G87" i="1"/>
  <c r="F87" i="1"/>
  <c r="L86" i="1"/>
  <c r="K86" i="1"/>
  <c r="I86" i="1"/>
  <c r="G86" i="1"/>
  <c r="F86" i="1"/>
  <c r="D86" i="1"/>
  <c r="L85" i="1"/>
  <c r="I85" i="1" s="1"/>
  <c r="K85" i="1"/>
  <c r="G85" i="1"/>
  <c r="F85" i="1" s="1"/>
  <c r="D85" i="1"/>
  <c r="L84" i="1"/>
  <c r="L89" i="1" s="1"/>
  <c r="K84" i="1"/>
  <c r="I84" i="1"/>
  <c r="G84" i="1"/>
  <c r="F84" i="1"/>
  <c r="D84" i="1"/>
  <c r="K89" i="1" l="1"/>
  <c r="I89" i="1"/>
  <c r="F89" i="1"/>
  <c r="D89" i="1"/>
  <c r="L50" i="1" l="1"/>
  <c r="U14" i="5" l="1"/>
  <c r="S14" i="5"/>
  <c r="T13" i="5" s="1"/>
  <c r="Q14" i="5"/>
  <c r="R13" i="5" s="1"/>
  <c r="P14" i="5"/>
  <c r="O14" i="5"/>
  <c r="N14" i="5"/>
  <c r="M14" i="5"/>
  <c r="L14" i="5"/>
  <c r="J14" i="5"/>
  <c r="G14" i="5"/>
  <c r="E14" i="5"/>
  <c r="I14" i="5" s="1"/>
  <c r="C14" i="5"/>
  <c r="W13" i="5"/>
  <c r="V13" i="5"/>
  <c r="P13" i="5"/>
  <c r="O13" i="5"/>
  <c r="M13" i="5"/>
  <c r="K13" i="5"/>
  <c r="I13" i="5"/>
  <c r="H13" i="5"/>
  <c r="F13" i="5"/>
  <c r="D13" i="5"/>
  <c r="W12" i="5"/>
  <c r="V12" i="5"/>
  <c r="P12" i="5"/>
  <c r="O12" i="5"/>
  <c r="M12" i="5"/>
  <c r="K12" i="5"/>
  <c r="I12" i="5"/>
  <c r="H12" i="5"/>
  <c r="F12" i="5"/>
  <c r="D12" i="5"/>
  <c r="W11" i="5"/>
  <c r="V11" i="5"/>
  <c r="P11" i="5"/>
  <c r="O11" i="5"/>
  <c r="M11" i="5"/>
  <c r="K11" i="5"/>
  <c r="I11" i="5"/>
  <c r="H11" i="5"/>
  <c r="F11" i="5"/>
  <c r="D11" i="5"/>
  <c r="W10" i="5"/>
  <c r="V10" i="5"/>
  <c r="P10" i="5"/>
  <c r="O10" i="5"/>
  <c r="M10" i="5"/>
  <c r="K10" i="5"/>
  <c r="I10" i="5"/>
  <c r="H10" i="5"/>
  <c r="F10" i="5"/>
  <c r="D10" i="5"/>
  <c r="W9" i="5"/>
  <c r="V9" i="5"/>
  <c r="V14" i="5" s="1"/>
  <c r="P9" i="5"/>
  <c r="O9" i="5"/>
  <c r="M9" i="5"/>
  <c r="K9" i="5"/>
  <c r="K14" i="5" s="1"/>
  <c r="I9" i="5"/>
  <c r="H9" i="5"/>
  <c r="H14" i="5" s="1"/>
  <c r="F9" i="5"/>
  <c r="F14" i="5" s="1"/>
  <c r="D9" i="5"/>
  <c r="D14" i="5" s="1"/>
  <c r="U16" i="4"/>
  <c r="V12" i="4" s="1"/>
  <c r="S16" i="4"/>
  <c r="W16" i="4" s="1"/>
  <c r="Q16" i="4"/>
  <c r="R15" i="4" s="1"/>
  <c r="N16" i="4"/>
  <c r="O13" i="4" s="1"/>
  <c r="L16" i="4"/>
  <c r="M13" i="4" s="1"/>
  <c r="J16" i="4"/>
  <c r="G16" i="4"/>
  <c r="I16" i="4" s="1"/>
  <c r="E16" i="4"/>
  <c r="C16" i="4"/>
  <c r="D13" i="4" s="1"/>
  <c r="W15" i="4"/>
  <c r="V15" i="4"/>
  <c r="T15" i="4"/>
  <c r="P15" i="4"/>
  <c r="O15" i="4"/>
  <c r="K15" i="4"/>
  <c r="I15" i="4"/>
  <c r="F15" i="4"/>
  <c r="D15" i="4"/>
  <c r="W14" i="4"/>
  <c r="V14" i="4"/>
  <c r="T14" i="4"/>
  <c r="P14" i="4"/>
  <c r="O14" i="4"/>
  <c r="K14" i="4"/>
  <c r="I14" i="4"/>
  <c r="F14" i="4"/>
  <c r="D14" i="4"/>
  <c r="T13" i="4"/>
  <c r="R13" i="4"/>
  <c r="K13" i="4"/>
  <c r="I13" i="4"/>
  <c r="H13" i="4"/>
  <c r="F13" i="4"/>
  <c r="W12" i="4"/>
  <c r="R12" i="4"/>
  <c r="P12" i="4"/>
  <c r="K12" i="4"/>
  <c r="I12" i="4"/>
  <c r="H12" i="4"/>
  <c r="F12" i="4"/>
  <c r="W11" i="4"/>
  <c r="R11" i="4"/>
  <c r="P11" i="4"/>
  <c r="K11" i="4"/>
  <c r="I11" i="4"/>
  <c r="H11" i="4"/>
  <c r="F11" i="4"/>
  <c r="W10" i="4"/>
  <c r="R10" i="4"/>
  <c r="P10" i="4"/>
  <c r="K10" i="4"/>
  <c r="I10" i="4"/>
  <c r="H10" i="4"/>
  <c r="F10" i="4"/>
  <c r="W9" i="4"/>
  <c r="R9" i="4"/>
  <c r="P9" i="4"/>
  <c r="K9" i="4"/>
  <c r="K16" i="4" s="1"/>
  <c r="I9" i="4"/>
  <c r="H9" i="4"/>
  <c r="F9" i="4"/>
  <c r="F16" i="4" s="1"/>
  <c r="U13" i="3"/>
  <c r="V11" i="3" s="1"/>
  <c r="S13" i="3"/>
  <c r="Q13" i="3"/>
  <c r="N13" i="3"/>
  <c r="L13" i="3"/>
  <c r="P13" i="3" s="1"/>
  <c r="J13" i="3"/>
  <c r="K12" i="3" s="1"/>
  <c r="I13" i="3"/>
  <c r="G13" i="3"/>
  <c r="E13" i="3"/>
  <c r="F12" i="3" s="1"/>
  <c r="C13" i="3"/>
  <c r="D12" i="3" s="1"/>
  <c r="T12" i="3"/>
  <c r="R12" i="3"/>
  <c r="P12" i="3"/>
  <c r="O12" i="3"/>
  <c r="M12" i="3"/>
  <c r="H12" i="3"/>
  <c r="W11" i="3"/>
  <c r="T11" i="3"/>
  <c r="R11" i="3"/>
  <c r="P11" i="3"/>
  <c r="O11" i="3"/>
  <c r="M11" i="3"/>
  <c r="K11" i="3"/>
  <c r="I11" i="3"/>
  <c r="H11" i="3"/>
  <c r="W10" i="3"/>
  <c r="T10" i="3"/>
  <c r="R10" i="3"/>
  <c r="P10" i="3"/>
  <c r="O10" i="3"/>
  <c r="M10" i="3"/>
  <c r="K10" i="3"/>
  <c r="I10" i="3"/>
  <c r="H10" i="3"/>
  <c r="W9" i="3"/>
  <c r="T9" i="3"/>
  <c r="T13" i="3" s="1"/>
  <c r="R9" i="3"/>
  <c r="R13" i="3" s="1"/>
  <c r="P9" i="3"/>
  <c r="O9" i="3"/>
  <c r="O13" i="3" s="1"/>
  <c r="M9" i="3"/>
  <c r="M13" i="3" s="1"/>
  <c r="K9" i="3"/>
  <c r="I9" i="3"/>
  <c r="H9" i="3"/>
  <c r="H13" i="3" s="1"/>
  <c r="J46" i="2"/>
  <c r="H46" i="2"/>
  <c r="E46" i="2"/>
  <c r="C46" i="2"/>
  <c r="G46" i="2" s="1"/>
  <c r="L45" i="2"/>
  <c r="I45" i="2" s="1"/>
  <c r="K45" i="2"/>
  <c r="G45" i="2"/>
  <c r="D45" i="2" s="1"/>
  <c r="F45" i="2"/>
  <c r="L44" i="2"/>
  <c r="K44" i="2"/>
  <c r="I44" i="2"/>
  <c r="G44" i="2"/>
  <c r="F44" i="2"/>
  <c r="D44" i="2"/>
  <c r="L43" i="2"/>
  <c r="L46" i="2" s="1"/>
  <c r="K43" i="2"/>
  <c r="G43" i="2"/>
  <c r="D43" i="2" s="1"/>
  <c r="F43" i="2"/>
  <c r="M12" i="2"/>
  <c r="N9" i="2" s="1"/>
  <c r="K12" i="2"/>
  <c r="L11" i="2" s="1"/>
  <c r="I12" i="2"/>
  <c r="J11" i="2" s="1"/>
  <c r="G12" i="2"/>
  <c r="H10" i="2" s="1"/>
  <c r="E12" i="2"/>
  <c r="F10" i="2" s="1"/>
  <c r="F12" i="2" s="1"/>
  <c r="C12" i="2"/>
  <c r="F11" i="2"/>
  <c r="D11" i="2"/>
  <c r="N10" i="2"/>
  <c r="L10" i="2"/>
  <c r="J10" i="2"/>
  <c r="D10" i="2"/>
  <c r="F9" i="2"/>
  <c r="D9" i="2"/>
  <c r="D12" i="2" s="1"/>
  <c r="N64" i="1"/>
  <c r="M64" i="1"/>
  <c r="L64" i="1"/>
  <c r="K64" i="1"/>
  <c r="J64" i="1"/>
  <c r="I64" i="1"/>
  <c r="H64" i="1"/>
  <c r="G64" i="1"/>
  <c r="F64" i="1"/>
  <c r="E64" i="1"/>
  <c r="D64" i="1"/>
  <c r="C64" i="1"/>
  <c r="J52" i="1"/>
  <c r="H52" i="1"/>
  <c r="E52" i="1"/>
  <c r="C52" i="1"/>
  <c r="G52" i="1" s="1"/>
  <c r="L51" i="1"/>
  <c r="I51" i="1" s="1"/>
  <c r="G51" i="1"/>
  <c r="D51" i="1" s="1"/>
  <c r="G50" i="1"/>
  <c r="D50" i="1" s="1"/>
  <c r="L49" i="1"/>
  <c r="K49" i="1" s="1"/>
  <c r="G49" i="1"/>
  <c r="F49" i="1" s="1"/>
  <c r="L48" i="1"/>
  <c r="K48" i="1" s="1"/>
  <c r="G48" i="1"/>
  <c r="F48" i="1" s="1"/>
  <c r="L47" i="1"/>
  <c r="K47" i="1" s="1"/>
  <c r="G47" i="1"/>
  <c r="F47" i="1" s="1"/>
  <c r="L46" i="1"/>
  <c r="K46" i="1" s="1"/>
  <c r="I46" i="1"/>
  <c r="G46" i="1"/>
  <c r="F46" i="1" s="1"/>
  <c r="D46" i="1"/>
  <c r="L45" i="1"/>
  <c r="G45" i="1"/>
  <c r="F45" i="1" s="1"/>
  <c r="J36" i="1"/>
  <c r="H36" i="1"/>
  <c r="E36" i="1"/>
  <c r="C36" i="1"/>
  <c r="L35" i="1"/>
  <c r="K35" i="1" s="1"/>
  <c r="F35" i="1"/>
  <c r="D35" i="1"/>
  <c r="L34" i="1"/>
  <c r="K34" i="1" s="1"/>
  <c r="F34" i="1"/>
  <c r="D34" i="1"/>
  <c r="L33" i="1"/>
  <c r="K33" i="1" s="1"/>
  <c r="F33" i="1"/>
  <c r="D3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R11" i="1"/>
  <c r="Q11" i="1"/>
  <c r="R10" i="1"/>
  <c r="Q10" i="1"/>
  <c r="R9" i="1"/>
  <c r="Q9" i="1"/>
  <c r="I49" i="1" l="1"/>
  <c r="G36" i="1"/>
  <c r="F36" i="1" s="1"/>
  <c r="I33" i="1"/>
  <c r="D49" i="1"/>
  <c r="L36" i="1"/>
  <c r="Q12" i="1"/>
  <c r="L52" i="1"/>
  <c r="K52" i="1" s="1"/>
  <c r="I34" i="1"/>
  <c r="I52" i="1"/>
  <c r="I36" i="1"/>
  <c r="K36" i="1"/>
  <c r="F50" i="1"/>
  <c r="I35" i="1"/>
  <c r="D45" i="1"/>
  <c r="R12" i="1"/>
  <c r="D47" i="1"/>
  <c r="R9" i="5"/>
  <c r="R10" i="5"/>
  <c r="R11" i="5"/>
  <c r="R12" i="5"/>
  <c r="W14" i="5"/>
  <c r="T9" i="5"/>
  <c r="T10" i="5"/>
  <c r="T11" i="5"/>
  <c r="T12" i="5"/>
  <c r="T9" i="4"/>
  <c r="T10" i="4"/>
  <c r="T11" i="4"/>
  <c r="T12" i="4"/>
  <c r="V13" i="4"/>
  <c r="V9" i="4"/>
  <c r="V10" i="4"/>
  <c r="V11" i="4"/>
  <c r="P16" i="4"/>
  <c r="D9" i="4"/>
  <c r="D16" i="4" s="1"/>
  <c r="D10" i="4"/>
  <c r="D11" i="4"/>
  <c r="D12" i="4"/>
  <c r="H14" i="4"/>
  <c r="H16" i="4" s="1"/>
  <c r="H15" i="4"/>
  <c r="M14" i="4"/>
  <c r="M15" i="4"/>
  <c r="M9" i="4"/>
  <c r="M10" i="4"/>
  <c r="M11" i="4"/>
  <c r="M12" i="4"/>
  <c r="O9" i="4"/>
  <c r="O16" i="4" s="1"/>
  <c r="O10" i="4"/>
  <c r="O11" i="4"/>
  <c r="O12" i="4"/>
  <c r="R14" i="4"/>
  <c r="R16" i="4" s="1"/>
  <c r="K13" i="3"/>
  <c r="W13" i="3"/>
  <c r="V12" i="3"/>
  <c r="V9" i="3"/>
  <c r="V13" i="3" s="1"/>
  <c r="V10" i="3"/>
  <c r="D9" i="3"/>
  <c r="D10" i="3"/>
  <c r="D11" i="3"/>
  <c r="F9" i="3"/>
  <c r="F10" i="3"/>
  <c r="F11" i="3"/>
  <c r="I46" i="2"/>
  <c r="F46" i="2"/>
  <c r="K46" i="2"/>
  <c r="D46" i="2"/>
  <c r="I43" i="2"/>
  <c r="H11" i="2"/>
  <c r="J9" i="2"/>
  <c r="J12" i="2" s="1"/>
  <c r="L9" i="2"/>
  <c r="L12" i="2" s="1"/>
  <c r="H9" i="2"/>
  <c r="H12" i="2" s="1"/>
  <c r="N11" i="2"/>
  <c r="N12" i="2" s="1"/>
  <c r="F52" i="1"/>
  <c r="D52" i="1"/>
  <c r="D36" i="1"/>
  <c r="I45" i="1"/>
  <c r="I47" i="1"/>
  <c r="K45" i="1"/>
  <c r="T14" i="5" l="1"/>
  <c r="R14" i="5"/>
  <c r="V16" i="4"/>
  <c r="M16" i="4"/>
  <c r="T16" i="4"/>
  <c r="F13" i="3"/>
  <c r="D13" i="3"/>
</calcChain>
</file>

<file path=xl/sharedStrings.xml><?xml version="1.0" encoding="utf-8"?>
<sst xmlns="http://schemas.openxmlformats.org/spreadsheetml/2006/main" count="256" uniqueCount="45">
  <si>
    <t>ESTADÍSTICAS DEL REGISTRO DE CONTRATOS DE LA COMUNIDAD DE MADRID</t>
  </si>
  <si>
    <t>PROCEDIMIENTO DE ADJUDICACIÓN POR TIPOS DE CONTRATOS EN 2024</t>
  </si>
  <si>
    <t>(datos a 30 de septiembre de 2024)</t>
  </si>
  <si>
    <t>TIPO DE CONTRATO</t>
  </si>
  <si>
    <t>Abierto</t>
  </si>
  <si>
    <t>Abierto simplificado</t>
  </si>
  <si>
    <t>Negociado sin publicidad</t>
  </si>
  <si>
    <t>Tram. de emergencia</t>
  </si>
  <si>
    <t>Basado en acuerdo marco del Estado</t>
  </si>
  <si>
    <t>Restringido</t>
  </si>
  <si>
    <t>Licitación con negociación</t>
  </si>
  <si>
    <t>TOTAL</t>
  </si>
  <si>
    <t>Nº CONTR.</t>
  </si>
  <si>
    <t>PRECIOS</t>
  </si>
  <si>
    <t>Suministros</t>
  </si>
  <si>
    <t>Servicios</t>
  </si>
  <si>
    <t>Obras</t>
  </si>
  <si>
    <t>TOTALES</t>
  </si>
  <si>
    <t>TIPOS DE CONTRATOS EN 2024 SEGÚN EL TAMAÑO DE LAS EMPRESAS CONTRATISTAS</t>
  </si>
  <si>
    <t>Nº DE CONTRATOS</t>
  </si>
  <si>
    <t>PRECIOS DE LOS CONTRATOS</t>
  </si>
  <si>
    <t>GRANDES EMPRESAS</t>
  </si>
  <si>
    <t>%</t>
  </si>
  <si>
    <t>PYMES</t>
  </si>
  <si>
    <t>PROCEDIMIENTOS DE ADJUDICACIÓN EN 2024 SEGÚN EL TAMAÑO DE LAS EMPRESAS CONTRATISTAS</t>
  </si>
  <si>
    <t>PROCEDIMIENTO DE ADJUDICACIÓN</t>
  </si>
  <si>
    <t>Tramitación de emergencia</t>
  </si>
  <si>
    <t>FORMA DE ADJUDICACIÓN POR TIPOS DE CONTRATOS EN 2024</t>
  </si>
  <si>
    <t>Varios criterios</t>
  </si>
  <si>
    <t>Criterio precio</t>
  </si>
  <si>
    <t>CONTRATOS MENORES POR TIPOS DE CONTRATOS EN 2022, 2023 Y 2024</t>
  </si>
  <si>
    <t>Nº CONTRATOS</t>
  </si>
  <si>
    <t>PRECIO DE LOS
CONTRATOS</t>
  </si>
  <si>
    <t>CONTRATOS MENORES EN 2024 SEGÚN EL TAMAÑO DE LAS EMPRESAS CONTRATISTAS</t>
  </si>
  <si>
    <t>COMPARATIVO DE TIPOS DE CONTRATO 2021, 2022 Y 2023</t>
  </si>
  <si>
    <t>PRESUPUESTOS</t>
  </si>
  <si>
    <t>% BAJA</t>
  </si>
  <si>
    <t>Concesión de servicios</t>
  </si>
  <si>
    <t>COMPARATIVO DE PROCEDIMIENTOS DE ADJUDICACIÓN 2021, 2022 Y 2023</t>
  </si>
  <si>
    <t>2021</t>
  </si>
  <si>
    <t>2022</t>
  </si>
  <si>
    <t>2023</t>
  </si>
  <si>
    <t>COMPARATIVO DE FORMAS DE ADJUDICACIÓN 2021, 2022 Y 2023</t>
  </si>
  <si>
    <t>FORMA DE ADJUDICACIÓN</t>
  </si>
  <si>
    <t>FORMAS DE ADJUDICACIÓN EN 2024 SEGÚN EL TAMAÑO DE LAS EMPRESAS CONTRATISTAS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</si>
</sst>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.00;\-#,##0.00;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FDFD"/>
        <bgColor rgb="FFFFFFFF"/>
      </patternFill>
    </fill>
    <fill>
      <patternFill patternType="solid">
        <fgColor rgb="FFF8FBFC"/>
        <bgColor rgb="FFFFFFFF"/>
      </patternFill>
    </fill>
  </fills>
  <borders count="9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2" fontId="5" fillId="0" borderId="0" xfId="0" applyNumberFormat="1" applyFont="1"/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3" fontId="3" fillId="0" borderId="12" xfId="0" applyNumberFormat="1" applyFont="1" applyBorder="1"/>
    <xf numFmtId="4" fontId="3" fillId="0" borderId="2" xfId="0" applyNumberFormat="1" applyFont="1" applyBorder="1"/>
    <xf numFmtId="3" fontId="3" fillId="0" borderId="2" xfId="0" applyNumberFormat="1" applyFont="1" applyBorder="1"/>
    <xf numFmtId="3" fontId="3" fillId="0" borderId="4" xfId="0" applyNumberFormat="1" applyFont="1" applyBorder="1"/>
    <xf numFmtId="4" fontId="3" fillId="0" borderId="4" xfId="0" applyNumberFormat="1" applyFont="1" applyBorder="1"/>
    <xf numFmtId="3" fontId="7" fillId="0" borderId="12" xfId="0" applyNumberFormat="1" applyFont="1" applyBorder="1" applyAlignment="1">
      <alignment horizontal="right" vertical="center" wrapText="1"/>
    </xf>
    <xf numFmtId="4" fontId="7" fillId="0" borderId="13" xfId="0" applyNumberFormat="1" applyFont="1" applyBorder="1" applyAlignment="1">
      <alignment horizontal="right" vertical="center" wrapText="1"/>
    </xf>
    <xf numFmtId="0" fontId="3" fillId="0" borderId="14" xfId="0" applyFont="1" applyBorder="1" applyAlignment="1">
      <alignment horizontal="left"/>
    </xf>
    <xf numFmtId="3" fontId="3" fillId="0" borderId="15" xfId="0" applyNumberFormat="1" applyFont="1" applyBorder="1"/>
    <xf numFmtId="4" fontId="3" fillId="0" borderId="16" xfId="0" applyNumberFormat="1" applyFont="1" applyBorder="1"/>
    <xf numFmtId="3" fontId="3" fillId="0" borderId="16" xfId="0" applyNumberFormat="1" applyFont="1" applyBorder="1"/>
    <xf numFmtId="3" fontId="3" fillId="0" borderId="17" xfId="0" applyNumberFormat="1" applyFont="1" applyBorder="1"/>
    <xf numFmtId="4" fontId="3" fillId="0" borderId="17" xfId="0" applyNumberFormat="1" applyFont="1" applyBorder="1"/>
    <xf numFmtId="0" fontId="3" fillId="0" borderId="7" xfId="0" applyFont="1" applyBorder="1" applyAlignment="1">
      <alignment horizontal="left"/>
    </xf>
    <xf numFmtId="3" fontId="3" fillId="0" borderId="10" xfId="0" applyNumberFormat="1" applyFont="1" applyBorder="1"/>
    <xf numFmtId="4" fontId="3" fillId="0" borderId="9" xfId="0" applyNumberFormat="1" applyFont="1" applyBorder="1"/>
    <xf numFmtId="3" fontId="3" fillId="0" borderId="9" xfId="0" applyNumberFormat="1" applyFont="1" applyBorder="1"/>
    <xf numFmtId="3" fontId="3" fillId="0" borderId="8" xfId="0" applyNumberFormat="1" applyFont="1" applyBorder="1"/>
    <xf numFmtId="4" fontId="3" fillId="0" borderId="8" xfId="0" applyNumberFormat="1" applyFont="1" applyBorder="1"/>
    <xf numFmtId="0" fontId="6" fillId="0" borderId="18" xfId="0" applyFont="1" applyBorder="1" applyAlignment="1">
      <alignment horizontal="left" vertical="center" indent="1"/>
    </xf>
    <xf numFmtId="3" fontId="6" fillId="0" borderId="19" xfId="0" applyNumberFormat="1" applyFont="1" applyBorder="1" applyAlignment="1">
      <alignment horizontal="right" vertical="center"/>
    </xf>
    <xf numFmtId="4" fontId="6" fillId="0" borderId="20" xfId="0" applyNumberFormat="1" applyFont="1" applyBorder="1" applyAlignment="1">
      <alignment horizontal="right" vertical="center"/>
    </xf>
    <xf numFmtId="3" fontId="6" fillId="0" borderId="20" xfId="0" applyNumberFormat="1" applyFont="1" applyBorder="1" applyAlignment="1">
      <alignment horizontal="right" vertical="center"/>
    </xf>
    <xf numFmtId="4" fontId="6" fillId="0" borderId="19" xfId="0" applyNumberFormat="1" applyFont="1" applyBorder="1" applyAlignment="1">
      <alignment horizontal="right" vertical="center"/>
    </xf>
    <xf numFmtId="3" fontId="6" fillId="0" borderId="21" xfId="0" applyNumberFormat="1" applyFont="1" applyBorder="1" applyAlignment="1">
      <alignment horizontal="right" vertical="center"/>
    </xf>
    <xf numFmtId="4" fontId="6" fillId="0" borderId="22" xfId="0" applyNumberFormat="1" applyFont="1" applyBorder="1" applyAlignment="1">
      <alignment horizontal="right" vertical="center"/>
    </xf>
    <xf numFmtId="3" fontId="7" fillId="0" borderId="15" xfId="0" applyNumberFormat="1" applyFont="1" applyBorder="1" applyAlignment="1">
      <alignment horizontal="right" vertical="center" wrapText="1"/>
    </xf>
    <xf numFmtId="4" fontId="7" fillId="0" borderId="23" xfId="0" applyNumberFormat="1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7" fillId="0" borderId="33" xfId="0" applyFont="1" applyBorder="1"/>
    <xf numFmtId="3" fontId="7" fillId="0" borderId="34" xfId="0" applyNumberFormat="1" applyFont="1" applyBorder="1"/>
    <xf numFmtId="2" fontId="7" fillId="0" borderId="35" xfId="0" applyNumberFormat="1" applyFont="1" applyBorder="1"/>
    <xf numFmtId="3" fontId="7" fillId="0" borderId="35" xfId="0" applyNumberFormat="1" applyFont="1" applyBorder="1"/>
    <xf numFmtId="4" fontId="7" fillId="0" borderId="37" xfId="0" applyNumberFormat="1" applyFont="1" applyBorder="1"/>
    <xf numFmtId="4" fontId="7" fillId="0" borderId="35" xfId="0" applyNumberFormat="1" applyFont="1" applyBorder="1"/>
    <xf numFmtId="4" fontId="7" fillId="0" borderId="38" xfId="0" applyNumberFormat="1" applyFont="1" applyBorder="1"/>
    <xf numFmtId="2" fontId="3" fillId="0" borderId="0" xfId="0" applyNumberFormat="1" applyFont="1"/>
    <xf numFmtId="0" fontId="7" fillId="0" borderId="39" xfId="0" applyFont="1" applyBorder="1"/>
    <xf numFmtId="3" fontId="7" fillId="0" borderId="17" xfId="0" applyNumberFormat="1" applyFont="1" applyBorder="1"/>
    <xf numFmtId="2" fontId="7" fillId="0" borderId="16" xfId="0" applyNumberFormat="1" applyFont="1" applyBorder="1"/>
    <xf numFmtId="3" fontId="7" fillId="0" borderId="16" xfId="0" applyNumberFormat="1" applyFont="1" applyBorder="1"/>
    <xf numFmtId="3" fontId="7" fillId="0" borderId="40" xfId="0" applyNumberFormat="1" applyFont="1" applyBorder="1"/>
    <xf numFmtId="4" fontId="7" fillId="0" borderId="41" xfId="0" applyNumberFormat="1" applyFont="1" applyBorder="1"/>
    <xf numFmtId="4" fontId="7" fillId="0" borderId="16" xfId="0" applyNumberFormat="1" applyFont="1" applyBorder="1"/>
    <xf numFmtId="4" fontId="7" fillId="0" borderId="23" xfId="0" applyNumberFormat="1" applyFont="1" applyBorder="1"/>
    <xf numFmtId="0" fontId="7" fillId="0" borderId="42" xfId="0" applyFont="1" applyBorder="1"/>
    <xf numFmtId="3" fontId="7" fillId="0" borderId="43" xfId="0" applyNumberFormat="1" applyFont="1" applyBorder="1"/>
    <xf numFmtId="2" fontId="7" fillId="0" borderId="44" xfId="0" applyNumberFormat="1" applyFont="1" applyBorder="1"/>
    <xf numFmtId="3" fontId="7" fillId="0" borderId="44" xfId="0" applyNumberFormat="1" applyFont="1" applyBorder="1"/>
    <xf numFmtId="4" fontId="7" fillId="0" borderId="46" xfId="0" applyNumberFormat="1" applyFont="1" applyBorder="1"/>
    <xf numFmtId="4" fontId="7" fillId="0" borderId="44" xfId="0" applyNumberFormat="1" applyFont="1" applyBorder="1"/>
    <xf numFmtId="4" fontId="7" fillId="0" borderId="47" xfId="0" applyNumberFormat="1" applyFont="1" applyBorder="1"/>
    <xf numFmtId="0" fontId="6" fillId="0" borderId="48" xfId="0" applyFont="1" applyBorder="1"/>
    <xf numFmtId="3" fontId="6" fillId="0" borderId="49" xfId="0" applyNumberFormat="1" applyFont="1" applyBorder="1"/>
    <xf numFmtId="2" fontId="6" fillId="0" borderId="50" xfId="0" applyNumberFormat="1" applyFont="1" applyBorder="1"/>
    <xf numFmtId="3" fontId="6" fillId="0" borderId="50" xfId="0" applyNumberFormat="1" applyFont="1" applyBorder="1"/>
    <xf numFmtId="3" fontId="6" fillId="0" borderId="51" xfId="0" applyNumberFormat="1" applyFont="1" applyBorder="1"/>
    <xf numFmtId="4" fontId="6" fillId="0" borderId="52" xfId="0" applyNumberFormat="1" applyFont="1" applyBorder="1"/>
    <xf numFmtId="4" fontId="6" fillId="0" borderId="50" xfId="0" applyNumberFormat="1" applyFont="1" applyBorder="1"/>
    <xf numFmtId="4" fontId="6" fillId="0" borderId="53" xfId="0" applyNumberFormat="1" applyFont="1" applyBorder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56" xfId="0" applyFont="1" applyBorder="1" applyAlignment="1">
      <alignment horizontal="center" vertical="center" wrapText="1"/>
    </xf>
    <xf numFmtId="3" fontId="7" fillId="0" borderId="37" xfId="0" applyNumberFormat="1" applyFont="1" applyBorder="1"/>
    <xf numFmtId="0" fontId="7" fillId="0" borderId="35" xfId="0" applyFont="1" applyBorder="1"/>
    <xf numFmtId="3" fontId="7" fillId="0" borderId="57" xfId="0" applyNumberFormat="1" applyFont="1" applyBorder="1"/>
    <xf numFmtId="4" fontId="7" fillId="0" borderId="34" xfId="0" applyNumberFormat="1" applyFont="1" applyBorder="1"/>
    <xf numFmtId="4" fontId="7" fillId="0" borderId="0" xfId="0" applyNumberFormat="1" applyFont="1"/>
    <xf numFmtId="3" fontId="7" fillId="0" borderId="41" xfId="0" applyNumberFormat="1" applyFont="1" applyBorder="1"/>
    <xf numFmtId="0" fontId="7" fillId="0" borderId="16" xfId="0" applyFont="1" applyBorder="1"/>
    <xf numFmtId="3" fontId="7" fillId="0" borderId="58" xfId="0" applyNumberFormat="1" applyFont="1" applyBorder="1"/>
    <xf numFmtId="4" fontId="7" fillId="0" borderId="17" xfId="0" applyNumberFormat="1" applyFont="1" applyBorder="1"/>
    <xf numFmtId="0" fontId="7" fillId="0" borderId="27" xfId="0" applyFont="1" applyBorder="1"/>
    <xf numFmtId="3" fontId="7" fillId="0" borderId="31" xfId="0" applyNumberFormat="1" applyFont="1" applyBorder="1"/>
    <xf numFmtId="0" fontId="7" fillId="0" borderId="29" xfId="0" applyFont="1" applyBorder="1"/>
    <xf numFmtId="4" fontId="7" fillId="0" borderId="28" xfId="0" applyNumberFormat="1" applyFont="1" applyBorder="1"/>
    <xf numFmtId="4" fontId="7" fillId="0" borderId="29" xfId="0" applyNumberFormat="1" applyFont="1" applyBorder="1"/>
    <xf numFmtId="2" fontId="7" fillId="0" borderId="29" xfId="0" applyNumberFormat="1" applyFont="1" applyBorder="1"/>
    <xf numFmtId="3" fontId="7" fillId="0" borderId="46" xfId="0" applyNumberFormat="1" applyFont="1" applyBorder="1"/>
    <xf numFmtId="0" fontId="7" fillId="0" borderId="44" xfId="0" applyFont="1" applyBorder="1"/>
    <xf numFmtId="3" fontId="7" fillId="0" borderId="59" xfId="0" applyNumberFormat="1" applyFont="1" applyBorder="1"/>
    <xf numFmtId="4" fontId="7" fillId="0" borderId="43" xfId="0" applyNumberFormat="1" applyFont="1" applyBorder="1"/>
    <xf numFmtId="3" fontId="6" fillId="0" borderId="52" xfId="0" applyNumberFormat="1" applyFont="1" applyBorder="1"/>
    <xf numFmtId="3" fontId="6" fillId="0" borderId="60" xfId="0" applyNumberFormat="1" applyFont="1" applyBorder="1"/>
    <xf numFmtId="4" fontId="6" fillId="0" borderId="49" xfId="0" applyNumberFormat="1" applyFont="1" applyBorder="1"/>
    <xf numFmtId="0" fontId="3" fillId="2" borderId="0" xfId="0" applyFont="1" applyFill="1"/>
    <xf numFmtId="0" fontId="7" fillId="0" borderId="6" xfId="0" applyFont="1" applyBorder="1"/>
    <xf numFmtId="3" fontId="7" fillId="0" borderId="12" xfId="0" applyNumberFormat="1" applyFont="1" applyBorder="1"/>
    <xf numFmtId="4" fontId="7" fillId="0" borderId="2" xfId="0" applyNumberFormat="1" applyFont="1" applyBorder="1"/>
    <xf numFmtId="3" fontId="7" fillId="0" borderId="2" xfId="0" applyNumberFormat="1" applyFont="1" applyBorder="1"/>
    <xf numFmtId="1" fontId="7" fillId="0" borderId="2" xfId="0" applyNumberFormat="1" applyFont="1" applyBorder="1"/>
    <xf numFmtId="4" fontId="7" fillId="0" borderId="26" xfId="0" applyNumberFormat="1" applyFont="1" applyBorder="1"/>
    <xf numFmtId="4" fontId="7" fillId="0" borderId="13" xfId="0" applyNumberFormat="1" applyFont="1" applyBorder="1"/>
    <xf numFmtId="0" fontId="7" fillId="0" borderId="61" xfId="0" applyFont="1" applyBorder="1"/>
    <xf numFmtId="3" fontId="7" fillId="0" borderId="15" xfId="0" applyNumberFormat="1" applyFont="1" applyBorder="1"/>
    <xf numFmtId="1" fontId="7" fillId="0" borderId="16" xfId="0" applyNumberFormat="1" applyFont="1" applyBorder="1"/>
    <xf numFmtId="4" fontId="7" fillId="0" borderId="62" xfId="0" applyNumberFormat="1" applyFont="1" applyBorder="1"/>
    <xf numFmtId="0" fontId="7" fillId="0" borderId="63" xfId="0" applyFont="1" applyBorder="1"/>
    <xf numFmtId="3" fontId="7" fillId="0" borderId="10" xfId="0" applyNumberFormat="1" applyFont="1" applyBorder="1"/>
    <xf numFmtId="4" fontId="7" fillId="0" borderId="9" xfId="0" applyNumberFormat="1" applyFont="1" applyBorder="1"/>
    <xf numFmtId="3" fontId="7" fillId="0" borderId="9" xfId="0" applyNumberFormat="1" applyFont="1" applyBorder="1"/>
    <xf numFmtId="1" fontId="7" fillId="0" borderId="9" xfId="0" applyNumberFormat="1" applyFont="1" applyBorder="1"/>
    <xf numFmtId="4" fontId="7" fillId="0" borderId="64" xfId="0" applyNumberFormat="1" applyFont="1" applyBorder="1"/>
    <xf numFmtId="4" fontId="7" fillId="0" borderId="11" xfId="0" applyNumberFormat="1" applyFont="1" applyBorder="1"/>
    <xf numFmtId="0" fontId="0" fillId="0" borderId="69" xfId="0" applyBorder="1" applyAlignment="1">
      <alignment horizontal="center"/>
    </xf>
    <xf numFmtId="0" fontId="4" fillId="0" borderId="71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/>
    </xf>
    <xf numFmtId="4" fontId="0" fillId="0" borderId="0" xfId="0" applyNumberFormat="1"/>
    <xf numFmtId="0" fontId="3" fillId="0" borderId="74" xfId="0" applyFont="1" applyBorder="1" applyAlignment="1">
      <alignment horizontal="left"/>
    </xf>
    <xf numFmtId="3" fontId="3" fillId="0" borderId="75" xfId="1" applyNumberFormat="1" applyFont="1" applyFill="1" applyBorder="1"/>
    <xf numFmtId="2" fontId="3" fillId="0" borderId="76" xfId="1" applyNumberFormat="1" applyFont="1" applyFill="1" applyBorder="1"/>
    <xf numFmtId="4" fontId="3" fillId="0" borderId="76" xfId="1" applyNumberFormat="1" applyFont="1" applyFill="1" applyBorder="1"/>
    <xf numFmtId="2" fontId="3" fillId="0" borderId="77" xfId="0" applyNumberFormat="1" applyFont="1" applyBorder="1" applyAlignment="1">
      <alignment horizontal="right" vertical="center"/>
    </xf>
    <xf numFmtId="0" fontId="3" fillId="0" borderId="78" xfId="0" applyFont="1" applyBorder="1" applyAlignment="1">
      <alignment horizontal="left"/>
    </xf>
    <xf numFmtId="3" fontId="3" fillId="0" borderId="41" xfId="1" applyNumberFormat="1" applyFont="1" applyFill="1" applyBorder="1"/>
    <xf numFmtId="4" fontId="3" fillId="0" borderId="16" xfId="1" applyNumberFormat="1" applyFont="1" applyFill="1" applyBorder="1"/>
    <xf numFmtId="0" fontId="3" fillId="0" borderId="79" xfId="0" applyFont="1" applyBorder="1" applyAlignment="1">
      <alignment horizontal="left"/>
    </xf>
    <xf numFmtId="3" fontId="3" fillId="0" borderId="31" xfId="1" applyNumberFormat="1" applyFont="1" applyFill="1" applyBorder="1"/>
    <xf numFmtId="4" fontId="3" fillId="0" borderId="29" xfId="1" applyNumberFormat="1" applyFont="1" applyFill="1" applyBorder="1"/>
    <xf numFmtId="4" fontId="2" fillId="0" borderId="0" xfId="0" applyNumberFormat="1" applyFont="1"/>
    <xf numFmtId="0" fontId="4" fillId="0" borderId="66" xfId="0" applyFont="1" applyBorder="1" applyAlignment="1">
      <alignment horizontal="left"/>
    </xf>
    <xf numFmtId="3" fontId="4" fillId="0" borderId="71" xfId="0" applyNumberFormat="1" applyFont="1" applyBorder="1"/>
    <xf numFmtId="2" fontId="4" fillId="0" borderId="72" xfId="1" applyNumberFormat="1" applyFont="1" applyFill="1" applyBorder="1"/>
    <xf numFmtId="4" fontId="4" fillId="0" borderId="71" xfId="0" applyNumberFormat="1" applyFont="1" applyBorder="1"/>
    <xf numFmtId="4" fontId="4" fillId="0" borderId="72" xfId="0" applyNumberFormat="1" applyFont="1" applyBorder="1"/>
    <xf numFmtId="2" fontId="4" fillId="0" borderId="73" xfId="0" applyNumberFormat="1" applyFont="1" applyBorder="1" applyAlignment="1">
      <alignment horizontal="right"/>
    </xf>
    <xf numFmtId="2" fontId="4" fillId="0" borderId="73" xfId="1" applyNumberFormat="1" applyFont="1" applyFill="1" applyBorder="1"/>
    <xf numFmtId="2" fontId="0" fillId="0" borderId="0" xfId="0" applyNumberFormat="1"/>
    <xf numFmtId="49" fontId="9" fillId="0" borderId="46" xfId="0" applyNumberFormat="1" applyFont="1" applyBorder="1" applyAlignment="1">
      <alignment horizontal="center" vertical="center" wrapText="1"/>
    </xf>
    <xf numFmtId="49" fontId="9" fillId="0" borderId="44" xfId="0" applyNumberFormat="1" applyFont="1" applyBorder="1" applyAlignment="1">
      <alignment horizontal="center" vertical="center" wrapText="1"/>
    </xf>
    <xf numFmtId="49" fontId="9" fillId="0" borderId="44" xfId="0" applyNumberFormat="1" applyFont="1" applyBorder="1" applyAlignment="1">
      <alignment horizontal="center" vertical="center"/>
    </xf>
    <xf numFmtId="49" fontId="9" fillId="0" borderId="59" xfId="0" applyNumberFormat="1" applyFont="1" applyBorder="1" applyAlignment="1">
      <alignment horizontal="center" vertical="center" wrapText="1"/>
    </xf>
    <xf numFmtId="49" fontId="9" fillId="0" borderId="43" xfId="0" applyNumberFormat="1" applyFont="1" applyBorder="1" applyAlignment="1">
      <alignment horizontal="center" vertical="center" wrapText="1"/>
    </xf>
    <xf numFmtId="49" fontId="10" fillId="0" borderId="85" xfId="0" applyNumberFormat="1" applyFont="1" applyBorder="1" applyAlignment="1">
      <alignment horizontal="left"/>
    </xf>
    <xf numFmtId="3" fontId="11" fillId="3" borderId="37" xfId="0" applyNumberFormat="1" applyFont="1" applyFill="1" applyBorder="1" applyAlignment="1">
      <alignment horizontal="right"/>
    </xf>
    <xf numFmtId="2" fontId="10" fillId="0" borderId="35" xfId="0" applyNumberFormat="1" applyFont="1" applyBorder="1" applyAlignment="1">
      <alignment horizontal="right"/>
    </xf>
    <xf numFmtId="4" fontId="10" fillId="0" borderId="35" xfId="0" applyNumberFormat="1" applyFont="1" applyBorder="1" applyAlignment="1">
      <alignment horizontal="right"/>
    </xf>
    <xf numFmtId="2" fontId="10" fillId="0" borderId="57" xfId="0" applyNumberFormat="1" applyFont="1" applyBorder="1" applyAlignment="1">
      <alignment horizontal="right"/>
    </xf>
    <xf numFmtId="3" fontId="10" fillId="0" borderId="37" xfId="0" applyNumberFormat="1" applyFont="1" applyBorder="1" applyAlignment="1">
      <alignment horizontal="right"/>
    </xf>
    <xf numFmtId="3" fontId="10" fillId="0" borderId="41" xfId="1" applyNumberFormat="1" applyFont="1" applyFill="1" applyBorder="1" applyAlignment="1">
      <alignment horizontal="right"/>
    </xf>
    <xf numFmtId="4" fontId="10" fillId="0" borderId="16" xfId="0" applyNumberFormat="1" applyFont="1" applyBorder="1" applyAlignment="1">
      <alignment horizontal="right"/>
    </xf>
    <xf numFmtId="49" fontId="10" fillId="0" borderId="86" xfId="0" applyNumberFormat="1" applyFont="1" applyBorder="1" applyAlignment="1">
      <alignment horizontal="left"/>
    </xf>
    <xf numFmtId="3" fontId="11" fillId="4" borderId="41" xfId="0" applyNumberFormat="1" applyFont="1" applyFill="1" applyBorder="1" applyAlignment="1">
      <alignment horizontal="right"/>
    </xf>
    <xf numFmtId="2" fontId="10" fillId="0" borderId="16" xfId="0" applyNumberFormat="1" applyFont="1" applyBorder="1" applyAlignment="1">
      <alignment horizontal="right"/>
    </xf>
    <xf numFmtId="2" fontId="10" fillId="0" borderId="58" xfId="0" applyNumberFormat="1" applyFont="1" applyBorder="1" applyAlignment="1">
      <alignment horizontal="right"/>
    </xf>
    <xf numFmtId="3" fontId="10" fillId="0" borderId="41" xfId="0" applyNumberFormat="1" applyFont="1" applyBorder="1" applyAlignment="1">
      <alignment horizontal="right"/>
    </xf>
    <xf numFmtId="0" fontId="8" fillId="0" borderId="0" xfId="0" applyFont="1"/>
    <xf numFmtId="3" fontId="11" fillId="3" borderId="41" xfId="0" applyNumberFormat="1" applyFont="1" applyFill="1" applyBorder="1" applyAlignment="1">
      <alignment horizontal="right"/>
    </xf>
    <xf numFmtId="49" fontId="9" fillId="0" borderId="87" xfId="0" applyNumberFormat="1" applyFont="1" applyBorder="1" applyAlignment="1">
      <alignment horizontal="left" vertical="center"/>
    </xf>
    <xf numFmtId="3" fontId="9" fillId="0" borderId="71" xfId="0" applyNumberFormat="1" applyFont="1" applyBorder="1"/>
    <xf numFmtId="2" fontId="9" fillId="0" borderId="72" xfId="0" applyNumberFormat="1" applyFont="1" applyBorder="1"/>
    <xf numFmtId="164" fontId="9" fillId="0" borderId="72" xfId="0" applyNumberFormat="1" applyFont="1" applyBorder="1" applyAlignment="1">
      <alignment horizontal="right"/>
    </xf>
    <xf numFmtId="2" fontId="9" fillId="0" borderId="73" xfId="0" applyNumberFormat="1" applyFont="1" applyBorder="1"/>
    <xf numFmtId="3" fontId="9" fillId="0" borderId="88" xfId="0" applyNumberFormat="1" applyFont="1" applyBorder="1"/>
    <xf numFmtId="49" fontId="9" fillId="0" borderId="29" xfId="0" applyNumberFormat="1" applyFont="1" applyBorder="1" applyAlignment="1">
      <alignment horizontal="center" vertical="center" wrapText="1"/>
    </xf>
    <xf numFmtId="49" fontId="10" fillId="0" borderId="89" xfId="0" applyNumberFormat="1" applyFont="1" applyBorder="1" applyAlignment="1">
      <alignment horizontal="left"/>
    </xf>
    <xf numFmtId="3" fontId="10" fillId="0" borderId="31" xfId="0" applyNumberFormat="1" applyFont="1" applyBorder="1" applyAlignment="1">
      <alignment horizontal="right"/>
    </xf>
    <xf numFmtId="4" fontId="10" fillId="0" borderId="29" xfId="0" applyNumberFormat="1" applyFont="1" applyBorder="1" applyAlignment="1">
      <alignment horizontal="right"/>
    </xf>
    <xf numFmtId="3" fontId="9" fillId="0" borderId="88" xfId="0" applyNumberFormat="1" applyFont="1" applyBorder="1" applyAlignment="1">
      <alignment horizontal="right"/>
    </xf>
    <xf numFmtId="4" fontId="9" fillId="0" borderId="88" xfId="0" applyNumberFormat="1" applyFont="1" applyBorder="1" applyAlignment="1">
      <alignment horizontal="right"/>
    </xf>
    <xf numFmtId="2" fontId="9" fillId="0" borderId="73" xfId="0" applyNumberFormat="1" applyFont="1" applyBorder="1" applyAlignment="1">
      <alignment horizontal="right"/>
    </xf>
    <xf numFmtId="4" fontId="9" fillId="0" borderId="67" xfId="0" applyNumberFormat="1" applyFont="1" applyBorder="1" applyAlignment="1">
      <alignment horizontal="right"/>
    </xf>
    <xf numFmtId="165" fontId="10" fillId="0" borderId="16" xfId="0" applyNumberFormat="1" applyFont="1" applyBorder="1" applyAlignment="1">
      <alignment horizontal="right"/>
    </xf>
    <xf numFmtId="2" fontId="10" fillId="0" borderId="40" xfId="0" applyNumberFormat="1" applyFont="1" applyBorder="1" applyAlignment="1">
      <alignment horizontal="right"/>
    </xf>
    <xf numFmtId="165" fontId="10" fillId="0" borderId="29" xfId="0" applyNumberFormat="1" applyFont="1" applyBorder="1" applyAlignment="1">
      <alignment horizontal="right"/>
    </xf>
    <xf numFmtId="49" fontId="9" fillId="0" borderId="87" xfId="0" applyNumberFormat="1" applyFont="1" applyBorder="1" applyAlignment="1">
      <alignment horizontal="center" vertical="center"/>
    </xf>
    <xf numFmtId="3" fontId="9" fillId="0" borderId="71" xfId="0" applyNumberFormat="1" applyFont="1" applyBorder="1" applyAlignment="1">
      <alignment horizontal="right"/>
    </xf>
    <xf numFmtId="2" fontId="9" fillId="0" borderId="72" xfId="0" applyNumberFormat="1" applyFont="1" applyBorder="1" applyAlignment="1">
      <alignment horizontal="right"/>
    </xf>
    <xf numFmtId="2" fontId="9" fillId="0" borderId="90" xfId="0" applyNumberFormat="1" applyFont="1" applyBorder="1" applyAlignment="1">
      <alignment horizontal="right"/>
    </xf>
    <xf numFmtId="3" fontId="7" fillId="0" borderId="36" xfId="0" applyNumberFormat="1" applyFont="1" applyFill="1" applyBorder="1"/>
    <xf numFmtId="3" fontId="7" fillId="0" borderId="45" xfId="0" applyNumberFormat="1" applyFont="1" applyFill="1" applyBorder="1"/>
    <xf numFmtId="3" fontId="7" fillId="0" borderId="12" xfId="0" applyNumberFormat="1" applyFont="1" applyFill="1" applyBorder="1"/>
    <xf numFmtId="3" fontId="7" fillId="0" borderId="10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3" fillId="0" borderId="7" xfId="0" applyFont="1" applyBorder="1"/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/>
    <xf numFmtId="0" fontId="4" fillId="0" borderId="65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3" fillId="0" borderId="0" xfId="0" applyFont="1"/>
    <xf numFmtId="49" fontId="9" fillId="0" borderId="80" xfId="0" applyNumberFormat="1" applyFont="1" applyBorder="1" applyAlignment="1">
      <alignment horizontal="center" vertical="center"/>
    </xf>
    <xf numFmtId="49" fontId="9" fillId="0" borderId="84" xfId="0" applyNumberFormat="1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49" fontId="9" fillId="0" borderId="37" xfId="0" applyNumberFormat="1" applyFont="1" applyBorder="1" applyAlignment="1">
      <alignment horizontal="center" vertical="center"/>
    </xf>
    <xf numFmtId="49" fontId="9" fillId="0" borderId="35" xfId="0" applyNumberFormat="1" applyFont="1" applyBorder="1" applyAlignment="1">
      <alignment horizontal="center" vertical="center"/>
    </xf>
    <xf numFmtId="49" fontId="9" fillId="0" borderId="57" xfId="0" applyNumberFormat="1" applyFont="1" applyBorder="1" applyAlignment="1">
      <alignment horizontal="center" vertical="center"/>
    </xf>
    <xf numFmtId="49" fontId="9" fillId="0" borderId="34" xfId="0" applyNumberFormat="1" applyFont="1" applyBorder="1" applyAlignment="1">
      <alignment horizontal="center" vertical="center"/>
    </xf>
    <xf numFmtId="1" fontId="9" fillId="0" borderId="37" xfId="0" applyNumberFormat="1" applyFont="1" applyBorder="1" applyAlignment="1">
      <alignment horizontal="center" vertical="center"/>
    </xf>
    <xf numFmtId="1" fontId="9" fillId="0" borderId="35" xfId="0" applyNumberFormat="1" applyFont="1" applyBorder="1" applyAlignment="1">
      <alignment horizontal="center" vertical="center"/>
    </xf>
    <xf numFmtId="1" fontId="9" fillId="0" borderId="57" xfId="0" applyNumberFormat="1" applyFont="1" applyBorder="1" applyAlignment="1">
      <alignment horizontal="center" vertical="center"/>
    </xf>
    <xf numFmtId="1" fontId="9" fillId="0" borderId="34" xfId="0" applyNumberFormat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D6C2D6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1" i="0" strike="noStrike">
                <a:solidFill>
                  <a:srgbClr val="000000"/>
                </a:solidFill>
                <a:latin typeface="Arial"/>
                <a:cs typeface="Arial"/>
              </a:rPr>
              <a:t>PROCEDIMIENTOS DE ADJUDICACIÓN</a:t>
            </a:r>
          </a:p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1" i="0" strike="noStrike">
                <a:solidFill>
                  <a:srgbClr val="000000"/>
                </a:solidFill>
                <a:latin typeface="Arial"/>
                <a:cs typeface="Arial"/>
              </a:rPr>
              <a:t>% POR </a:t>
            </a:r>
            <a:r>
              <a:rPr lang="es-ES" sz="800" b="1" i="0" u="none" strike="noStrike" baseline="0">
                <a:solidFill>
                  <a:srgbClr val="000000"/>
                </a:solidFill>
                <a:effectLst/>
                <a:latin typeface="Arial"/>
                <a:cs typeface="Arial"/>
              </a:rPr>
              <a:t>PRECIO DE LOS</a:t>
            </a:r>
            <a:r>
              <a:rPr lang="es-ES" sz="800" b="1" i="0" u="none" strike="noStrike" baseline="0">
                <a:effectLst/>
              </a:rPr>
              <a:t> </a:t>
            </a:r>
            <a:r>
              <a:rPr lang="es-ES" sz="800" b="1" i="0" strike="noStrike">
                <a:solidFill>
                  <a:srgbClr val="000000"/>
                </a:solidFill>
                <a:latin typeface="Arial"/>
                <a:cs typeface="Arial"/>
              </a:rPr>
              <a:t>CONTRATOS</a:t>
            </a:r>
          </a:p>
        </c:rich>
      </c:tx>
      <c:layout>
        <c:manualLayout>
          <c:xMode val="edge"/>
          <c:yMode val="edge"/>
          <c:x val="0.21855127812003455"/>
          <c:y val="3.454340563252045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9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18452777777777"/>
          <c:y val="0.23279545454545456"/>
          <c:w val="0.41720472222222221"/>
          <c:h val="0.25949531102215184"/>
        </c:manualLayout>
      </c:layout>
      <c:pie3DChart>
        <c:varyColors val="1"/>
        <c:ser>
          <c:idx val="0"/>
          <c:order val="0"/>
          <c:spPr>
            <a:ln w="6350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F-D758-4FE8-8C3C-9E3779B1696D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0-D758-4FE8-8C3C-9E3779B1696D}"/>
              </c:ext>
            </c:extLst>
          </c:dPt>
          <c:dPt>
            <c:idx val="2"/>
            <c:bubble3D val="0"/>
            <c:spPr>
              <a:solidFill>
                <a:srgbClr val="FF33CC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1-D758-4FE8-8C3C-9E3779B1696D}"/>
              </c:ext>
            </c:extLst>
          </c:dPt>
          <c:dPt>
            <c:idx val="3"/>
            <c:bubble3D val="0"/>
            <c:spPr>
              <a:solidFill>
                <a:srgbClr val="0070C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2-D758-4FE8-8C3C-9E3779B1696D}"/>
              </c:ext>
            </c:extLst>
          </c:dPt>
          <c:dPt>
            <c:idx val="4"/>
            <c:bubble3D val="0"/>
            <c:spPr>
              <a:solidFill>
                <a:srgbClr val="D6C2D6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85A-416D-A619-B8EA3FD636CA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4-D758-4FE8-8C3C-9E3779B1696D}"/>
              </c:ext>
            </c:extLst>
          </c:dPt>
          <c:dPt>
            <c:idx val="6"/>
            <c:bubble3D val="0"/>
            <c:spPr>
              <a:solidFill>
                <a:schemeClr val="bg1">
                  <a:lumMod val="50000"/>
                </a:schemeClr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3-D758-4FE8-8C3C-9E3779B1696D}"/>
              </c:ext>
            </c:extLst>
          </c:dPt>
          <c:dLbls>
            <c:dLbl>
              <c:idx val="0"/>
              <c:layout>
                <c:manualLayout>
                  <c:x val="-0.12930666666666665"/>
                  <c:y val="-3.101565656565656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758-4FE8-8C3C-9E3779B1696D}"/>
                </c:ext>
              </c:extLst>
            </c:dLbl>
            <c:dLbl>
              <c:idx val="1"/>
              <c:layout>
                <c:manualLayout>
                  <c:x val="0.11771137066874808"/>
                  <c:y val="2.861386064723486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758-4FE8-8C3C-9E3779B1696D}"/>
                </c:ext>
              </c:extLst>
            </c:dLbl>
            <c:dLbl>
              <c:idx val="2"/>
              <c:layout>
                <c:manualLayout>
                  <c:x val="0.13555403785576897"/>
                  <c:y val="6.97400662210469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758-4FE8-8C3C-9E3779B1696D}"/>
                </c:ext>
              </c:extLst>
            </c:dLbl>
            <c:dLbl>
              <c:idx val="3"/>
              <c:layout>
                <c:manualLayout>
                  <c:x val="0.13016416666666661"/>
                  <c:y val="0.1018106060606060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758-4FE8-8C3C-9E3779B1696D}"/>
                </c:ext>
              </c:extLst>
            </c:dLbl>
            <c:dLbl>
              <c:idx val="4"/>
              <c:layout>
                <c:manualLayout>
                  <c:x val="-3.5027777777778425E-3"/>
                  <c:y val="0.1231022727272727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 baseline="0"/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06333454129847"/>
                      <c:h val="6.31861229343237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E85A-416D-A619-B8EA3FD636CA}"/>
                </c:ext>
              </c:extLst>
            </c:dLbl>
            <c:dLbl>
              <c:idx val="5"/>
              <c:layout>
                <c:manualLayout>
                  <c:x val="-0.11497059069495161"/>
                  <c:y val="6.27885976412172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758-4FE8-8C3C-9E3779B1696D}"/>
                </c:ext>
              </c:extLst>
            </c:dLbl>
            <c:dLbl>
              <c:idx val="6"/>
              <c:layout>
                <c:manualLayout>
                  <c:x val="-0.17913807041507543"/>
                  <c:y val="-6.716137586538868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758-4FE8-8C3C-9E3779B1696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('Contratación en 2024'!$C$7,'Contratación en 2024'!$G$7,'Contratación en 2024'!$K$7,'Contratación en 2024'!$E$7,'Contratación en 2024'!$I$7,'Contratación en 2024'!$O$7,'Contratación en 2024'!$M$7:$N$7)</c:f>
              <c:strCache>
                <c:ptCount val="7"/>
                <c:pt idx="0">
                  <c:v>Abierto</c:v>
                </c:pt>
                <c:pt idx="1">
                  <c:v>Negociado sin publicidad</c:v>
                </c:pt>
                <c:pt idx="2">
                  <c:v>Basado en acuerdo marco del Estado</c:v>
                </c:pt>
                <c:pt idx="3">
                  <c:v>Abierto simplificado</c:v>
                </c:pt>
                <c:pt idx="4">
                  <c:v>Tram. de emergencia</c:v>
                </c:pt>
                <c:pt idx="5">
                  <c:v>Licitación con negociación</c:v>
                </c:pt>
                <c:pt idx="6">
                  <c:v>Restringido</c:v>
                </c:pt>
              </c:strCache>
            </c:strRef>
          </c:cat>
          <c:val>
            <c:numRef>
              <c:f>('Contratación en 2024'!$D$12,'Contratación en 2024'!$H$12,'Contratación en 2024'!$L$12,'Contratación en 2024'!$F$12,'Contratación en 2024'!$J$12,'Contratación en 2024'!$P$12,'Contratación en 2024'!$N$12)</c:f>
              <c:numCache>
                <c:formatCode>#,##0.00</c:formatCode>
                <c:ptCount val="7"/>
                <c:pt idx="0">
                  <c:v>1131533212.22</c:v>
                </c:pt>
                <c:pt idx="1">
                  <c:v>200105643.31999999</c:v>
                </c:pt>
                <c:pt idx="2">
                  <c:v>39208000</c:v>
                </c:pt>
                <c:pt idx="3">
                  <c:v>32181152.260000002</c:v>
                </c:pt>
                <c:pt idx="4">
                  <c:v>1340229.5499999998</c:v>
                </c:pt>
                <c:pt idx="5">
                  <c:v>216941.96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D758-4FE8-8C3C-9E3779B1696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261338611211775E-2"/>
          <c:y val="0.70435202020202026"/>
          <c:w val="0.95529785632648512"/>
          <c:h val="0.25350858585858593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anchor="t" anchorCtr="0"/>
        <a:lstStyle/>
        <a:p>
          <a:pPr rtl="0">
            <a:defRPr sz="7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1" r="0.7500000000000121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1" i="0" strike="noStrike">
                <a:solidFill>
                  <a:srgbClr val="000000"/>
                </a:solidFill>
                <a:latin typeface="Arial"/>
                <a:cs typeface="Arial"/>
              </a:rPr>
              <a:t>2024</a:t>
            </a:r>
          </a:p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1" i="0" strike="noStrike">
                <a:solidFill>
                  <a:srgbClr val="000000"/>
                </a:solidFill>
                <a:latin typeface="Arial"/>
                <a:cs typeface="Arial"/>
              </a:rPr>
              <a:t>TIPOS DE CONTRATOS</a:t>
            </a:r>
          </a:p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% POR</a:t>
            </a:r>
            <a:r>
              <a:rPr lang="es-ES" sz="8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PRECIO DE LOS </a:t>
            </a: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CONTRATOS</a:t>
            </a:r>
          </a:p>
        </c:rich>
      </c:tx>
      <c:layout>
        <c:manualLayout>
          <c:xMode val="edge"/>
          <c:yMode val="edge"/>
          <c:x val="0.24419305555555557"/>
          <c:y val="1.602979797979798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69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475416666666666"/>
          <c:y val="0.28897159312880483"/>
          <c:w val="0.41980333333333331"/>
          <c:h val="0.25314898989898987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70C0"/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CB2-4C00-A020-B36370E44C09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CB2-4C00-A020-B36370E44C09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CB2-4C00-A020-B36370E44C09}"/>
              </c:ext>
            </c:extLst>
          </c:dPt>
          <c:dLbls>
            <c:dLbl>
              <c:idx val="0"/>
              <c:layout>
                <c:manualLayout>
                  <c:x val="-9.1335555555555559E-2"/>
                  <c:y val="2.322727272727272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B2-4C00-A020-B36370E44C09}"/>
                </c:ext>
              </c:extLst>
            </c:dLbl>
            <c:dLbl>
              <c:idx val="1"/>
              <c:layout>
                <c:manualLayout>
                  <c:x val="0.11087916666666667"/>
                  <c:y val="3.40186868686868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B2-4C00-A020-B36370E44C09}"/>
                </c:ext>
              </c:extLst>
            </c:dLbl>
            <c:dLbl>
              <c:idx val="2"/>
              <c:layout>
                <c:manualLayout>
                  <c:x val="2.5125E-3"/>
                  <c:y val="6.66080808080808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B2-4C00-A020-B36370E44C0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('Contratos menores 2022-2024'!$B$9,'Contratos menores 2022-2024'!$B$10,'Contratos menores 2022-2024'!$B$11)</c:f>
              <c:strCache>
                <c:ptCount val="3"/>
                <c:pt idx="0">
                  <c:v>Suministros</c:v>
                </c:pt>
                <c:pt idx="1">
                  <c:v>Servicios</c:v>
                </c:pt>
                <c:pt idx="2">
                  <c:v>Obras</c:v>
                </c:pt>
              </c:strCache>
            </c:strRef>
          </c:cat>
          <c:val>
            <c:numRef>
              <c:f>('Contratos menores 2022-2024'!$M$9,'Contratos menores 2022-2024'!$M$10,'Contratos menores 2022-2024'!$M$11)</c:f>
              <c:numCache>
                <c:formatCode>#,##0.00</c:formatCode>
                <c:ptCount val="3"/>
                <c:pt idx="0">
                  <c:v>527851969.06998742</c:v>
                </c:pt>
                <c:pt idx="1">
                  <c:v>56396840.889999814</c:v>
                </c:pt>
                <c:pt idx="2">
                  <c:v>20455366.670000039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1D9-4277-85F6-4EA87D229F5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6681444444444443"/>
          <c:y val="0.77907626262626262"/>
          <c:w val="0.68151694444444444"/>
          <c:h val="9.52217171717171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1" r="0.7500000000000121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1"/>
              <a:t>CONTRATOS</a:t>
            </a:r>
            <a:r>
              <a:rPr lang="en-US" sz="1000" b="1" baseline="0"/>
              <a:t> PÚBLICOS EN GENERAL </a:t>
            </a:r>
          </a:p>
          <a:p>
            <a:pPr>
              <a:defRPr/>
            </a:pPr>
            <a:r>
              <a:rPr lang="en-US" sz="800" b="1" baseline="0"/>
              <a:t>POR NÚMERO DE CONTRATOS</a:t>
            </a:r>
            <a:endParaRPr lang="en-US" sz="800" b="1"/>
          </a:p>
        </c:rich>
      </c:tx>
      <c:layout>
        <c:manualLayout>
          <c:xMode val="edge"/>
          <c:yMode val="edge"/>
          <c:x val="0.30316500000000002"/>
          <c:y val="6.2126262626262625E-3"/>
        </c:manualLayout>
      </c:layout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55940496531554"/>
          <c:y val="0.19502804831719506"/>
          <c:w val="0.83736872563468223"/>
          <c:h val="0.676533302778129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'Tipos de contrato 2021-2023'!$C$7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70C0"/>
            </a:solidFill>
            <a:ln w="952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('Tipos de contrato 2021-2023'!$C$7,'Tipos de contrato 2021-2023'!$J$7,'Tipos de contrato 2021-2023'!$Q$7)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'Tipos de contrato 2021-2023'!$C$13</c:f>
              <c:numCache>
                <c:formatCode>#,##0</c:formatCode>
                <c:ptCount val="1"/>
                <c:pt idx="0">
                  <c:v>5730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51-4A5D-8CB7-59F6282A8AC1}"/>
            </c:ext>
          </c:extLst>
        </c:ser>
        <c:ser>
          <c:idx val="1"/>
          <c:order val="1"/>
          <c:tx>
            <c:strRef>
              <c:f>'Tipos de contrato 2021-2023'!$J$7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0000"/>
            </a:solidFill>
            <a:ln w="952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('Tipos de contrato 2021-2023'!$C$7,'Tipos de contrato 2021-2023'!$J$7,'Tipos de contrato 2021-2023'!$Q$7)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'Tipos de contrato 2021-2023'!$J$13</c:f>
              <c:numCache>
                <c:formatCode>#,##0</c:formatCode>
                <c:ptCount val="1"/>
                <c:pt idx="0">
                  <c:v>4920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551-4A5D-8CB7-59F6282A8AC1}"/>
            </c:ext>
          </c:extLst>
        </c:ser>
        <c:ser>
          <c:idx val="2"/>
          <c:order val="2"/>
          <c:tx>
            <c:strRef>
              <c:f>'Tipos de contrato 2021-2023'!$Q$7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C000"/>
            </a:solidFill>
            <a:ln w="952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('Tipos de contrato 2021-2023'!$C$7,'Tipos de contrato 2021-2023'!$J$7,'Tipos de contrato 2021-2023'!$Q$7)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'Tipos de contrato 2021-2023'!$Q$13</c:f>
              <c:numCache>
                <c:formatCode>#,##0</c:formatCode>
                <c:ptCount val="1"/>
                <c:pt idx="0">
                  <c:v>4650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1-4A5D-8CB7-59F6282A8A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94532616"/>
        <c:axId val="194525560"/>
      </c:barChart>
      <c:catAx>
        <c:axId val="1945326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94525560"/>
        <c:crosses val="autoZero"/>
        <c:auto val="1"/>
        <c:lblAlgn val="ctr"/>
        <c:lblOffset val="100"/>
        <c:noMultiLvlLbl val="0"/>
      </c:catAx>
      <c:valAx>
        <c:axId val="194525560"/>
        <c:scaling>
          <c:orientation val="minMax"/>
          <c:max val="6000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94532616"/>
        <c:crosses val="autoZero"/>
        <c:crossBetween val="between"/>
        <c:majorUnit val="1000"/>
      </c:valAx>
    </c:plotArea>
    <c:legend>
      <c:legendPos val="t"/>
      <c:legendEntry>
        <c:idx val="0"/>
        <c:txPr>
          <a:bodyPr/>
          <a:lstStyle/>
          <a:p>
            <a:pPr>
              <a:defRPr b="1" i="0" baseline="0"/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b="1" i="0" baseline="0"/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b="1" i="0" baseline="0"/>
            </a:pPr>
            <a:endParaRPr lang="es-ES"/>
          </a:p>
        </c:txPr>
      </c:legendEntry>
      <c:layout>
        <c:manualLayout>
          <c:xMode val="edge"/>
          <c:yMode val="edge"/>
          <c:x val="0.18362764807424115"/>
          <c:y val="0.88804800417427587"/>
          <c:w val="0.71544809220309979"/>
          <c:h val="0.11195199582572397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1"/>
              <a:t>CONTRATOS</a:t>
            </a:r>
            <a:r>
              <a:rPr lang="en-US" sz="1000" b="1" baseline="0"/>
              <a:t> PÚBLICOS EN GENERAL </a:t>
            </a:r>
          </a:p>
          <a:p>
            <a:pPr>
              <a:defRPr/>
            </a:pPr>
            <a:r>
              <a:rPr lang="en-US" sz="800" b="1" baseline="0"/>
              <a:t>POR PRECIOS DE LOS CONTRATOS</a:t>
            </a:r>
            <a:endParaRPr lang="en-US" sz="800" b="1"/>
          </a:p>
        </c:rich>
      </c:tx>
      <c:layout>
        <c:manualLayout>
          <c:xMode val="edge"/>
          <c:yMode val="edge"/>
          <c:x val="0.29723164416933534"/>
          <c:y val="8.3425058033084996E-3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55940496531554"/>
          <c:y val="0.23966104051082188"/>
          <c:w val="0.83736872563468223"/>
          <c:h val="0.637633859399212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'Tipos de contrato 2021-2023'!$C$7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70C0"/>
            </a:solidFill>
            <a:ln w="6350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 w="952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37AE-4D0B-838C-6B630A281CC5}"/>
              </c:ext>
            </c:extLst>
          </c:dPt>
          <c:dLbls>
            <c:dLbl>
              <c:idx val="0"/>
              <c:layout>
                <c:manualLayout>
                  <c:x val="-2.576479486990689E-2"/>
                  <c:y val="5.12617068988260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93101511070138"/>
                      <c:h val="0.141678282828282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37AE-4D0B-838C-6B630A281CC5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('Tipos de contrato 2021-2023'!$C$7,'Tipos de contrato 2021-2023'!$J$7,'Tipos de contrato 2021-2023'!$Q$7)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'Tipos de contrato 2021-2023'!$G$13</c:f>
              <c:numCache>
                <c:formatCode>#,##0.00_ ;\-#,##0.00\ </c:formatCode>
                <c:ptCount val="1"/>
                <c:pt idx="0">
                  <c:v>3488919191.2399998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AE-4D0B-838C-6B630A281CC5}"/>
            </c:ext>
          </c:extLst>
        </c:ser>
        <c:ser>
          <c:idx val="1"/>
          <c:order val="1"/>
          <c:tx>
            <c:strRef>
              <c:f>'Tipos de contrato 2021-2023'!$J$7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0000"/>
            </a:solidFill>
            <a:ln w="952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5.1216770022665704E-4"/>
                  <c:y val="3.65623005897485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63045455356028"/>
                      <c:h val="0.123022090285222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37AE-4D0B-838C-6B630A281CC5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('Tipos de contrato 2021-2023'!$C$7,'Tipos de contrato 2021-2023'!$J$7,'Tipos de contrato 2021-2023'!$Q$7)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'Tipos de contrato 2021-2023'!$N$13</c:f>
              <c:numCache>
                <c:formatCode>#,##0.00_ ;\-#,##0.00\ </c:formatCode>
                <c:ptCount val="1"/>
                <c:pt idx="0">
                  <c:v>3537174743.5099993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AE-4D0B-838C-6B630A281CC5}"/>
            </c:ext>
          </c:extLst>
        </c:ser>
        <c:ser>
          <c:idx val="2"/>
          <c:order val="2"/>
          <c:tx>
            <c:strRef>
              <c:f>'Tipos de contrato 2021-2023'!$Q$7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C000"/>
            </a:solidFill>
            <a:ln w="952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3.274855591248653E-4"/>
                  <c:y val="5.1424999999999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91601185737932"/>
                      <c:h val="0.12742065971332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37AE-4D0B-838C-6B630A281CC5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('Tipos de contrato 2021-2023'!$C$7,'Tipos de contrato 2021-2023'!$J$7,'Tipos de contrato 2021-2023'!$Q$7)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'Tipos de contrato 2021-2023'!$U$13</c:f>
              <c:numCache>
                <c:formatCode>#,##0.00_ ;\-#,##0.00\ </c:formatCode>
                <c:ptCount val="1"/>
                <c:pt idx="0">
                  <c:v>4588036995.0500002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AE-4D0B-838C-6B630A281CC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94527128"/>
        <c:axId val="194529872"/>
      </c:barChart>
      <c:catAx>
        <c:axId val="1945271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94529872"/>
        <c:crosses val="autoZero"/>
        <c:auto val="1"/>
        <c:lblAlgn val="ctr"/>
        <c:lblOffset val="100"/>
        <c:noMultiLvlLbl val="0"/>
      </c:catAx>
      <c:valAx>
        <c:axId val="194529872"/>
        <c:scaling>
          <c:orientation val="minMax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94527128"/>
        <c:crosses val="autoZero"/>
        <c:crossBetween val="between"/>
        <c:majorUnit val="500000000"/>
      </c:valAx>
      <c:spPr>
        <a:ln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b="1" i="0" baseline="0"/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b="1" i="0" baseline="0"/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b="1" i="0" baseline="0"/>
            </a:pPr>
            <a:endParaRPr lang="es-ES"/>
          </a:p>
        </c:txPr>
      </c:legendEntry>
      <c:layout>
        <c:manualLayout>
          <c:xMode val="edge"/>
          <c:yMode val="edge"/>
          <c:x val="0.28135343314747763"/>
          <c:y val="0.88804774572039158"/>
          <c:w val="0.6614526178999045"/>
          <c:h val="9.0331525939736507E-2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1" i="0" strike="noStrike">
                <a:solidFill>
                  <a:srgbClr val="000000"/>
                </a:solidFill>
                <a:latin typeface="Arial"/>
                <a:cs typeface="Arial"/>
              </a:rPr>
              <a:t>COMPARATIVO DE TIPOS DE CONTRATOS</a:t>
            </a:r>
          </a:p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600" b="1" i="0" strike="noStrike">
                <a:solidFill>
                  <a:srgbClr val="000000"/>
                </a:solidFill>
                <a:latin typeface="Arial"/>
                <a:cs typeface="Arial"/>
              </a:rPr>
              <a:t>POR NÚMERO DE CONTRATOS</a:t>
            </a:r>
          </a:p>
        </c:rich>
      </c:tx>
      <c:layout>
        <c:manualLayout>
          <c:xMode val="edge"/>
          <c:yMode val="edge"/>
          <c:x val="0.32817364583012532"/>
          <c:y val="3.536977491961415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1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8670143415906047E-2"/>
          <c:y val="0.12605840773809521"/>
          <c:w val="0.9256844850065189"/>
          <c:h val="0.6613947792658729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'Tipos de contrato 2021-2023'!$B$9</c:f>
              <c:strCache>
                <c:ptCount val="1"/>
                <c:pt idx="0">
                  <c:v>Suministros</c:v>
                </c:pt>
              </c:strCache>
            </c:strRef>
          </c:tx>
          <c:spPr>
            <a:solidFill>
              <a:srgbClr val="0070C0"/>
            </a:solidFill>
            <a:ln w="6350">
              <a:solidFill>
                <a:sysClr val="windowText" lastClr="000000"/>
              </a:solidFill>
            </a:ln>
          </c:spPr>
          <c:invertIfNegative val="0"/>
          <c:cat>
            <c:numRef>
              <c:f>('Tipos de contrato 2021-2023'!$C$7,'Tipos de contrato 2021-2023'!$J$7,'Tipos de contrato 2021-2023'!$Q$7)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('Tipos de contrato 2021-2023'!$C$9,'Tipos de contrato 2021-2023'!$J$9,'Tipos de contrato 2021-2023'!$Q$9)</c:f>
              <c:numCache>
                <c:formatCode>#,##0</c:formatCode>
                <c:ptCount val="3"/>
                <c:pt idx="0">
                  <c:v>3638</c:v>
                </c:pt>
                <c:pt idx="1">
                  <c:v>2772</c:v>
                </c:pt>
                <c:pt idx="2">
                  <c:v>2622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F-4E5A-9DAD-89D7BB7294FE}"/>
            </c:ext>
          </c:extLst>
        </c:ser>
        <c:ser>
          <c:idx val="1"/>
          <c:order val="1"/>
          <c:tx>
            <c:strRef>
              <c:f>'Tipos de contrato 2021-2023'!$B$10</c:f>
              <c:strCache>
                <c:ptCount val="1"/>
                <c:pt idx="0">
                  <c:v>Servicios</c:v>
                </c:pt>
              </c:strCache>
            </c:strRef>
          </c:tx>
          <c:spPr>
            <a:solidFill>
              <a:srgbClr val="00B0F0"/>
            </a:solidFill>
            <a:ln w="6350">
              <a:solidFill>
                <a:sysClr val="windowText" lastClr="000000"/>
              </a:solidFill>
            </a:ln>
          </c:spPr>
          <c:invertIfNegative val="0"/>
          <c:cat>
            <c:numRef>
              <c:f>('Tipos de contrato 2021-2023'!$C$7,'Tipos de contrato 2021-2023'!$J$7,'Tipos de contrato 2021-2023'!$Q$7)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('Tipos de contrato 2021-2023'!$C$10,'Tipos de contrato 2021-2023'!$J$10,'Tipos de contrato 2021-2023'!$Q$10)</c:f>
              <c:numCache>
                <c:formatCode>#,##0</c:formatCode>
                <c:ptCount val="3"/>
                <c:pt idx="0">
                  <c:v>1830</c:v>
                </c:pt>
                <c:pt idx="1">
                  <c:v>1895</c:v>
                </c:pt>
                <c:pt idx="2">
                  <c:v>1644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CF-4E5A-9DAD-89D7BB7294FE}"/>
            </c:ext>
          </c:extLst>
        </c:ser>
        <c:ser>
          <c:idx val="3"/>
          <c:order val="2"/>
          <c:tx>
            <c:strRef>
              <c:f>'Tipos de contrato 2021-2023'!$B$11</c:f>
              <c:strCache>
                <c:ptCount val="1"/>
                <c:pt idx="0">
                  <c:v>Obras</c:v>
                </c:pt>
              </c:strCache>
            </c:strRef>
          </c:tx>
          <c:spPr>
            <a:solidFill>
              <a:srgbClr val="FF0000"/>
            </a:solidFill>
            <a:ln w="6350">
              <a:solidFill>
                <a:sysClr val="windowText" lastClr="000000"/>
              </a:solidFill>
            </a:ln>
          </c:spPr>
          <c:invertIfNegative val="0"/>
          <c:cat>
            <c:numRef>
              <c:f>('Tipos de contrato 2021-2023'!$C$7,'Tipos de contrato 2021-2023'!$J$7,'Tipos de contrato 2021-2023'!$Q$7)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('Tipos de contrato 2021-2023'!$C$11,'Tipos de contrato 2021-2023'!$J$11,'Tipos de contrato 2021-2023'!$Q$11)</c:f>
              <c:numCache>
                <c:formatCode>#,##0</c:formatCode>
                <c:ptCount val="3"/>
                <c:pt idx="0">
                  <c:v>259</c:v>
                </c:pt>
                <c:pt idx="1">
                  <c:v>250</c:v>
                </c:pt>
                <c:pt idx="2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CF-4E5A-9DAD-89D7BB7294FE}"/>
            </c:ext>
          </c:extLst>
        </c:ser>
        <c:ser>
          <c:idx val="2"/>
          <c:order val="3"/>
          <c:tx>
            <c:strRef>
              <c:f>'Tipos de contrato 2021-2023'!$B$12</c:f>
              <c:strCache>
                <c:ptCount val="1"/>
                <c:pt idx="0">
                  <c:v>Concesión de servicios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6350">
              <a:solidFill>
                <a:sysClr val="windowText" lastClr="000000"/>
              </a:solidFill>
            </a:ln>
          </c:spPr>
          <c:invertIfNegative val="0"/>
          <c:cat>
            <c:numRef>
              <c:f>('Tipos de contrato 2021-2023'!$C$7,'Tipos de contrato 2021-2023'!$J$7,'Tipos de contrato 2021-2023'!$Q$7)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('Tipos de contrato 2021-2023'!$C$12,'Tipos de contrato 2021-2023'!$J$12,'Tipos de contrato 2021-2023'!$Q$12)</c:f>
              <c:numCache>
                <c:formatCode>#,##0</c:formatCode>
                <c:ptCount val="3"/>
                <c:pt idx="0">
                  <c:v>3</c:v>
                </c:pt>
                <c:pt idx="1">
                  <c:v>3</c:v>
                </c:pt>
                <c:pt idx="2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CF-4E5A-9DAD-89D7BB729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761648"/>
        <c:axId val="194757336"/>
        <c:axId val="0"/>
      </c:bar3DChart>
      <c:catAx>
        <c:axId val="19476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757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4757336"/>
        <c:scaling>
          <c:orientation val="minMax"/>
          <c:max val="4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761648"/>
        <c:crosses val="autoZero"/>
        <c:crossBetween val="between"/>
        <c:majorUnit val="1000"/>
      </c:valAx>
    </c:plotArea>
    <c:legend>
      <c:legendPos val="b"/>
      <c:legendEntry>
        <c:idx val="0"/>
        <c:txPr>
          <a:bodyPr/>
          <a:lstStyle/>
          <a:p>
            <a:pPr>
              <a:defRPr lang="es-ES" sz="8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lang="es-ES" sz="8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lang="es-ES" sz="8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3"/>
        <c:txPr>
          <a:bodyPr/>
          <a:lstStyle/>
          <a:p>
            <a:pPr>
              <a:defRPr lang="es-ES" sz="8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0867111111111111"/>
          <c:y val="0.84198686868686856"/>
          <c:w val="0.83515194444444463"/>
          <c:h val="0.117038888888888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ES"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1" r="0.7500000000000121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1" i="0" strike="noStrike">
                <a:solidFill>
                  <a:srgbClr val="000000"/>
                </a:solidFill>
                <a:latin typeface="Arial"/>
                <a:cs typeface="Arial"/>
              </a:rPr>
              <a:t>COMPARATIVO DE TIPOS DE CONTRATOS</a:t>
            </a:r>
          </a:p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600" b="1" i="0" strike="noStrike">
                <a:solidFill>
                  <a:srgbClr val="000000"/>
                </a:solidFill>
                <a:latin typeface="Arial"/>
                <a:cs typeface="Arial"/>
              </a:rPr>
              <a:t>POR</a:t>
            </a:r>
            <a:r>
              <a:rPr lang="es-ES" sz="6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PRECIO DE LOS CONTRATOS</a:t>
            </a:r>
            <a:endParaRPr lang="es-ES" sz="600" b="1" i="0" strike="noStrike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32017857961930307"/>
          <c:y val="3.25674966566269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7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767632444002754"/>
          <c:y val="0.1488343019382517"/>
          <c:w val="0.82060390763765545"/>
          <c:h val="0.6107793360242611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'Tipos de contrato 2021-2023'!$B$9</c:f>
              <c:strCache>
                <c:ptCount val="1"/>
                <c:pt idx="0">
                  <c:v>Suministros</c:v>
                </c:pt>
              </c:strCache>
            </c:strRef>
          </c:tx>
          <c:spPr>
            <a:solidFill>
              <a:srgbClr val="0070C0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('Tipos de contrato 2021-2023'!$C$7,'Tipos de contrato 2021-2023'!$J$7,'Tipos de contrato 2021-2023'!$Q$7)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('Tipos de contrato 2021-2023'!$G$9,'Tipos de contrato 2021-2023'!$N$9,'Tipos de contrato 2021-2023'!$U$9)</c:f>
              <c:numCache>
                <c:formatCode>#,##0.00</c:formatCode>
                <c:ptCount val="3"/>
                <c:pt idx="0">
                  <c:v>952436024.46000004</c:v>
                </c:pt>
                <c:pt idx="1">
                  <c:v>885409139.27999997</c:v>
                </c:pt>
                <c:pt idx="2">
                  <c:v>1518318101.54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94-4B25-A885-FEF8E2FF2909}"/>
            </c:ext>
          </c:extLst>
        </c:ser>
        <c:ser>
          <c:idx val="1"/>
          <c:order val="1"/>
          <c:tx>
            <c:strRef>
              <c:f>'Tipos de contrato 2021-2023'!$B$10</c:f>
              <c:strCache>
                <c:ptCount val="1"/>
                <c:pt idx="0">
                  <c:v>Servicios</c:v>
                </c:pt>
              </c:strCache>
            </c:strRef>
          </c:tx>
          <c:spPr>
            <a:solidFill>
              <a:srgbClr val="00B0F0"/>
            </a:solidFill>
            <a:ln w="6350">
              <a:solidFill>
                <a:sysClr val="windowText" lastClr="000000"/>
              </a:solidFill>
            </a:ln>
          </c:spPr>
          <c:invertIfNegative val="0"/>
          <c:cat>
            <c:numRef>
              <c:f>('Tipos de contrato 2021-2023'!$C$7,'Tipos de contrato 2021-2023'!$J$7,'Tipos de contrato 2021-2023'!$Q$7)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('Tipos de contrato 2021-2023'!$G$10,'Tipos de contrato 2021-2023'!$N$10,'Tipos de contrato 2021-2023'!$U$10)</c:f>
              <c:numCache>
                <c:formatCode>#,##0.00</c:formatCode>
                <c:ptCount val="3"/>
                <c:pt idx="0">
                  <c:v>1254936667.28</c:v>
                </c:pt>
                <c:pt idx="1">
                  <c:v>1462513722.3699999</c:v>
                </c:pt>
                <c:pt idx="2">
                  <c:v>2175319544.0799999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94-4B25-A885-FEF8E2FF2909}"/>
            </c:ext>
          </c:extLst>
        </c:ser>
        <c:ser>
          <c:idx val="2"/>
          <c:order val="2"/>
          <c:tx>
            <c:strRef>
              <c:f>'Tipos de contrato 2021-2023'!$B$11</c:f>
              <c:strCache>
                <c:ptCount val="1"/>
                <c:pt idx="0">
                  <c:v>Obras</c:v>
                </c:pt>
              </c:strCache>
            </c:strRef>
          </c:tx>
          <c:spPr>
            <a:solidFill>
              <a:srgbClr val="FF0000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('Tipos de contrato 2021-2023'!$C$7,'Tipos de contrato 2021-2023'!$J$7,'Tipos de contrato 2021-2023'!$Q$7)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('Tipos de contrato 2021-2023'!$G$11,'Tipos de contrato 2021-2023'!$N$11,'Tipos de contrato 2021-2023'!$U$11)</c:f>
              <c:numCache>
                <c:formatCode>#,##0.00</c:formatCode>
                <c:ptCount val="3"/>
                <c:pt idx="0">
                  <c:v>1281546499.5</c:v>
                </c:pt>
                <c:pt idx="1">
                  <c:v>1189084901.8599999</c:v>
                </c:pt>
                <c:pt idx="2">
                  <c:v>894399349.42999995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94-4B25-A885-FEF8E2FF2909}"/>
            </c:ext>
          </c:extLst>
        </c:ser>
        <c:ser>
          <c:idx val="3"/>
          <c:order val="3"/>
          <c:tx>
            <c:strRef>
              <c:f>'Tipos de contrato 2021-2023'!$B$12</c:f>
              <c:strCache>
                <c:ptCount val="1"/>
                <c:pt idx="0">
                  <c:v>Concesión de servicios</c:v>
                </c:pt>
              </c:strCache>
            </c:strRef>
          </c:tx>
          <c:spPr>
            <a:solidFill>
              <a:srgbClr val="FFC000"/>
            </a:solidFill>
            <a:ln w="6350">
              <a:solidFill>
                <a:sysClr val="windowText" lastClr="000000"/>
              </a:solidFill>
            </a:ln>
          </c:spPr>
          <c:invertIfNegative val="0"/>
          <c:cat>
            <c:numRef>
              <c:f>('Tipos de contrato 2021-2023'!$C$7,'Tipos de contrato 2021-2023'!$J$7,'Tipos de contrato 2021-2023'!$Q$7)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('Tipos de contrato 2021-2023'!$G$12,'Tipos de contrato 2021-2023'!$N$12,'Tipos de contrato 2021-2023'!$U$12)</c:f>
              <c:numCache>
                <c:formatCode>#,##0.00</c:formatCode>
                <c:ptCount val="3"/>
                <c:pt idx="0">
                  <c:v>0</c:v>
                </c:pt>
                <c:pt idx="1">
                  <c:v>166980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94-4B25-A885-FEF8E2FF2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30656"/>
        <c:axId val="194531832"/>
        <c:axId val="0"/>
      </c:bar3DChart>
      <c:catAx>
        <c:axId val="19453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53183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94531832"/>
        <c:scaling>
          <c:orientation val="minMax"/>
          <c:max val="250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5306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lang="es-ES" sz="8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lang="es-ES" sz="8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lang="es-ES" sz="8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3"/>
        <c:txPr>
          <a:bodyPr/>
          <a:lstStyle/>
          <a:p>
            <a:pPr>
              <a:defRPr lang="es-ES" sz="8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6684444444444443"/>
          <c:y val="0.84263383838383843"/>
          <c:w val="0.81279638888888894"/>
          <c:h val="0.12353737373737372"/>
        </c:manualLayout>
      </c:layout>
      <c:overlay val="0"/>
      <c:spPr>
        <a:solidFill>
          <a:srgbClr val="FFFFFF"/>
        </a:solidFill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lang="es-ES"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1" r="0.7500000000000121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2021
% POR Nº DE CONTRATOS</a:t>
            </a:r>
          </a:p>
        </c:rich>
      </c:tx>
      <c:layout>
        <c:manualLayout>
          <c:xMode val="edge"/>
          <c:yMode val="edge"/>
          <c:x val="0.31831093125679466"/>
          <c:y val="2.272718164512575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9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727749999999998"/>
          <c:y val="0.25703787878787876"/>
          <c:w val="0.4202367008914395"/>
          <c:h val="0.23343594101814821"/>
        </c:manualLayout>
      </c:layout>
      <c:pie3DChart>
        <c:varyColors val="1"/>
        <c:ser>
          <c:idx val="0"/>
          <c:order val="0"/>
          <c:spPr>
            <a:solidFill>
              <a:srgbClr val="FFFFCC"/>
            </a:solidFill>
            <a:ln w="635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6350">
                <a:solidFill>
                  <a:sysClr val="windowText" lastClr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41B-44F2-A5D8-1BCE4667F11D}"/>
              </c:ext>
            </c:extLst>
          </c:dPt>
          <c:dPt>
            <c:idx val="1"/>
            <c:bubble3D val="0"/>
            <c:spPr>
              <a:solidFill>
                <a:srgbClr val="D6C2D6"/>
              </a:solidFill>
              <a:ln w="6350">
                <a:solidFill>
                  <a:sysClr val="windowText" lastClr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41B-44F2-A5D8-1BCE4667F11D}"/>
              </c:ext>
            </c:extLst>
          </c:dPt>
          <c:dPt>
            <c:idx val="2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41B-44F2-A5D8-1BCE4667F11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6350">
                <a:solidFill>
                  <a:sysClr val="windowText" lastClr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41B-44F2-A5D8-1BCE4667F11D}"/>
              </c:ext>
            </c:extLst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  <a:ln w="6350">
                <a:solidFill>
                  <a:sysClr val="windowText" lastClr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41B-44F2-A5D8-1BCE4667F11D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6350">
                <a:solidFill>
                  <a:sysClr val="windowText" lastClr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41B-44F2-A5D8-1BCE4667F11D}"/>
              </c:ext>
            </c:extLst>
          </c:dPt>
          <c:dPt>
            <c:idx val="6"/>
            <c:bubble3D val="0"/>
            <c:spPr>
              <a:solidFill>
                <a:srgbClr val="FF33CC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41B-44F2-A5D8-1BCE4667F11D}"/>
              </c:ext>
            </c:extLst>
          </c:dPt>
          <c:dLbls>
            <c:dLbl>
              <c:idx val="0"/>
              <c:layout>
                <c:manualLayout>
                  <c:x val="-0.12737758209555947"/>
                  <c:y val="-6.05166666666666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1B-44F2-A5D8-1BCE4667F11D}"/>
                </c:ext>
              </c:extLst>
            </c:dLbl>
            <c:dLbl>
              <c:idx val="1"/>
              <c:layout>
                <c:manualLayout>
                  <c:x val="9.6902164894018261E-2"/>
                  <c:y val="-7.238282828282828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1B-44F2-A5D8-1BCE4667F11D}"/>
                </c:ext>
              </c:extLst>
            </c:dLbl>
            <c:dLbl>
              <c:idx val="2"/>
              <c:layout>
                <c:manualLayout>
                  <c:x val="0.18179416666666667"/>
                  <c:y val="-2.159393939393939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1B-44F2-A5D8-1BCE4667F11D}"/>
                </c:ext>
              </c:extLst>
            </c:dLbl>
            <c:dLbl>
              <c:idx val="3"/>
              <c:layout>
                <c:manualLayout>
                  <c:x val="0.25982416666666652"/>
                  <c:y val="6.649242424242424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1B-44F2-A5D8-1BCE4667F11D}"/>
                </c:ext>
              </c:extLst>
            </c:dLbl>
            <c:dLbl>
              <c:idx val="4"/>
              <c:layout>
                <c:manualLayout>
                  <c:x val="0.22037795930045975"/>
                  <c:y val="0.1002858585858585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1B-44F2-A5D8-1BCE4667F11D}"/>
                </c:ext>
              </c:extLst>
            </c:dLbl>
            <c:dLbl>
              <c:idx val="5"/>
              <c:layout>
                <c:manualLayout>
                  <c:x val="6.2208637090776162E-2"/>
                  <c:y val="0.1067333333333333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1B-44F2-A5D8-1BCE4667F11D}"/>
                </c:ext>
              </c:extLst>
            </c:dLbl>
            <c:dLbl>
              <c:idx val="6"/>
              <c:layout>
                <c:manualLayout>
                  <c:x val="-7.9442773020259677E-2"/>
                  <c:y val="9.71186868686868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41B-44F2-A5D8-1BCE4667F11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'Procedimientos adjud. 2021-2023'!$B$9:$B$15</c:f>
              <c:strCache>
                <c:ptCount val="7"/>
                <c:pt idx="0">
                  <c:v>Abierto</c:v>
                </c:pt>
                <c:pt idx="1">
                  <c:v>Tramitación de emergencia</c:v>
                </c:pt>
                <c:pt idx="2">
                  <c:v>Abierto simplificado</c:v>
                </c:pt>
                <c:pt idx="3">
                  <c:v>Negociado sin publicidad</c:v>
                </c:pt>
                <c:pt idx="4">
                  <c:v>Restringido</c:v>
                </c:pt>
                <c:pt idx="5">
                  <c:v>Licitación con negociación</c:v>
                </c:pt>
                <c:pt idx="6">
                  <c:v>Basado en acuerdo marco del Estado</c:v>
                </c:pt>
              </c:strCache>
            </c:strRef>
          </c:cat>
          <c:val>
            <c:numRef>
              <c:f>'Procedimientos adjud. 2021-2023'!$C$9:$C$15</c:f>
              <c:numCache>
                <c:formatCode>#,##0</c:formatCode>
                <c:ptCount val="7"/>
                <c:pt idx="0">
                  <c:v>3061</c:v>
                </c:pt>
                <c:pt idx="1">
                  <c:v>1161</c:v>
                </c:pt>
                <c:pt idx="2">
                  <c:v>977</c:v>
                </c:pt>
                <c:pt idx="3">
                  <c:v>521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0B1-47D1-8B1B-4B151E4C88F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3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4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5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6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2.1575555555555556E-2"/>
          <c:y val="0.73771767676767674"/>
          <c:w val="0.95393944444444456"/>
          <c:h val="0.23732323232323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1" r="0.7500000000000121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2022
% POR Nº DE CONTRATOS</a:t>
            </a:r>
          </a:p>
        </c:rich>
      </c:tx>
      <c:layout>
        <c:manualLayout>
          <c:xMode val="edge"/>
          <c:yMode val="edge"/>
          <c:x val="0.31662420264581975"/>
          <c:y val="2.272702403565772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92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727759858714054"/>
          <c:y val="0.25399065249957259"/>
          <c:w val="0.42010058375730591"/>
          <c:h val="0.23203584927004414"/>
        </c:manualLayout>
      </c:layout>
      <c:pie3DChart>
        <c:varyColors val="1"/>
        <c:ser>
          <c:idx val="0"/>
          <c:order val="0"/>
          <c:spPr>
            <a:ln w="6350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F153-4BBE-A520-3AFA77EC95A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6-F153-4BBE-A520-3AFA77EC95AC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F153-4BBE-A520-3AFA77EC95AC}"/>
              </c:ext>
            </c:extLst>
          </c:dPt>
          <c:dPt>
            <c:idx val="3"/>
            <c:bubble3D val="0"/>
            <c:spPr>
              <a:solidFill>
                <a:srgbClr val="D6C2D6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8-F153-4BBE-A520-3AFA77EC95AC}"/>
              </c:ext>
            </c:extLst>
          </c:dPt>
          <c:dPt>
            <c:idx val="4"/>
            <c:bubble3D val="0"/>
            <c:spPr>
              <a:solidFill>
                <a:srgbClr val="FF33CC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F153-4BBE-A520-3AFA77EC95AC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A-F153-4BBE-A520-3AFA77EC95AC}"/>
              </c:ext>
            </c:extLst>
          </c:dPt>
          <c:dPt>
            <c:idx val="6"/>
            <c:bubble3D val="0"/>
            <c:spPr>
              <a:solidFill>
                <a:schemeClr val="bg1">
                  <a:lumMod val="50000"/>
                </a:schemeClr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F153-4BBE-A520-3AFA77EC95AC}"/>
              </c:ext>
            </c:extLst>
          </c:dPt>
          <c:dLbls>
            <c:dLbl>
              <c:idx val="0"/>
              <c:layout>
                <c:manualLayout>
                  <c:x val="-6.9021111111111116E-2"/>
                  <c:y val="-5.68626262626262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153-4BBE-A520-3AFA77EC95AC}"/>
                </c:ext>
              </c:extLst>
            </c:dLbl>
            <c:dLbl>
              <c:idx val="1"/>
              <c:layout>
                <c:manualLayout>
                  <c:x val="7.2608888888888889E-2"/>
                  <c:y val="-9.28434343434343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153-4BBE-A520-3AFA77EC95AC}"/>
                </c:ext>
              </c:extLst>
            </c:dLbl>
            <c:dLbl>
              <c:idx val="2"/>
              <c:layout>
                <c:manualLayout>
                  <c:x val="0.12664666666666666"/>
                  <c:y val="7.750909090909090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153-4BBE-A520-3AFA77EC95AC}"/>
                </c:ext>
              </c:extLst>
            </c:dLbl>
            <c:dLbl>
              <c:idx val="3"/>
              <c:layout>
                <c:manualLayout>
                  <c:x val="0.16357055555555555"/>
                  <c:y val="9.046313131313131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153-4BBE-A520-3AFA77EC95AC}"/>
                </c:ext>
              </c:extLst>
            </c:dLbl>
            <c:dLbl>
              <c:idx val="4"/>
              <c:layout>
                <c:manualLayout>
                  <c:x val="-3.2924861111111113E-2"/>
                  <c:y val="0.113758585858585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153-4BBE-A520-3AFA77EC95AC}"/>
                </c:ext>
              </c:extLst>
            </c:dLbl>
            <c:dLbl>
              <c:idx val="5"/>
              <c:layout>
                <c:manualLayout>
                  <c:x val="-0.12611388888888889"/>
                  <c:y val="5.20040404040404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153-4BBE-A520-3AFA77EC95AC}"/>
                </c:ext>
              </c:extLst>
            </c:dLbl>
            <c:dLbl>
              <c:idx val="6"/>
              <c:layout>
                <c:manualLayout>
                  <c:x val="-0.20063819444444445"/>
                  <c:y val="-1.85515151515151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153-4BBE-A520-3AFA77EC95A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('Procedimientos adjud. 2021-2023'!$B$9,'Procedimientos adjud. 2021-2023'!$B$11,'Procedimientos adjud. 2021-2023'!$B$12,'Procedimientos adjud. 2021-2023'!$B$10,'Procedimientos adjud. 2021-2023'!$B$15,'Procedimientos adjud. 2021-2023'!$B$14,'Procedimientos adjud. 2021-2023'!$B$13)</c:f>
              <c:strCache>
                <c:ptCount val="7"/>
                <c:pt idx="0">
                  <c:v>Abierto</c:v>
                </c:pt>
                <c:pt idx="1">
                  <c:v>Abierto simplificado</c:v>
                </c:pt>
                <c:pt idx="2">
                  <c:v>Negociado sin publicidad</c:v>
                </c:pt>
                <c:pt idx="3">
                  <c:v>Tramitación de emergencia</c:v>
                </c:pt>
                <c:pt idx="4">
                  <c:v>Basado en acuerdo marco del Estado</c:v>
                </c:pt>
                <c:pt idx="5">
                  <c:v>Licitación con negociación</c:v>
                </c:pt>
                <c:pt idx="6">
                  <c:v>Restringido</c:v>
                </c:pt>
              </c:strCache>
            </c:strRef>
          </c:cat>
          <c:val>
            <c:numRef>
              <c:f>('Procedimientos adjud. 2021-2023'!$J$9,'Procedimientos adjud. 2021-2023'!$J$11,'Procedimientos adjud. 2021-2023'!$J$12,'Procedimientos adjud. 2021-2023'!$J$10,'Procedimientos adjud. 2021-2023'!$J$15,'Procedimientos adjud. 2021-2023'!$J$14,'Procedimientos adjud. 2021-2023'!$J$13)</c:f>
              <c:numCache>
                <c:formatCode>#,##0</c:formatCode>
                <c:ptCount val="7"/>
                <c:pt idx="0">
                  <c:v>3052</c:v>
                </c:pt>
                <c:pt idx="1">
                  <c:v>1042</c:v>
                </c:pt>
                <c:pt idx="2">
                  <c:v>693</c:v>
                </c:pt>
                <c:pt idx="3">
                  <c:v>76</c:v>
                </c:pt>
                <c:pt idx="4">
                  <c:v>54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153-4BBE-A520-3AFA77EC95A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3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4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5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6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2.2384722222222219E-2"/>
          <c:y val="0.73155707070707066"/>
          <c:w val="0.95393944444444456"/>
          <c:h val="0.23090909090909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32" r="0.75000000000001232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2023
% POR Nº DE CONTRATOS</a:t>
            </a:r>
          </a:p>
        </c:rich>
      </c:tx>
      <c:layout>
        <c:manualLayout>
          <c:xMode val="edge"/>
          <c:yMode val="edge"/>
          <c:x val="0.29072098219600562"/>
          <c:y val="3.718472144378007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727762803234532"/>
          <c:y val="0.29193807880215888"/>
          <c:w val="0.42372023724248614"/>
          <c:h val="0.23702057643859115"/>
        </c:manualLayout>
      </c:layout>
      <c:pie3DChart>
        <c:varyColors val="1"/>
        <c:ser>
          <c:idx val="2"/>
          <c:order val="0"/>
          <c:spPr>
            <a:ln w="6350"/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B50-4070-BE19-A265037B8E4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B50-4070-BE19-A265037B8E48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B50-4070-BE19-A265037B8E48}"/>
              </c:ext>
            </c:extLst>
          </c:dPt>
          <c:dPt>
            <c:idx val="3"/>
            <c:bubble3D val="0"/>
            <c:spPr>
              <a:solidFill>
                <a:schemeClr val="bg1">
                  <a:lumMod val="50000"/>
                </a:schemeClr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B50-4070-BE19-A265037B8E48}"/>
              </c:ext>
            </c:extLst>
          </c:dPt>
          <c:dPt>
            <c:idx val="4"/>
            <c:bubble3D val="0"/>
            <c:spPr>
              <a:solidFill>
                <a:srgbClr val="D6C2D6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B50-4070-BE19-A265037B8E48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DB50-4070-BE19-A265037B8E48}"/>
              </c:ext>
            </c:extLst>
          </c:dPt>
          <c:dPt>
            <c:idx val="6"/>
            <c:bubble3D val="0"/>
            <c:spPr>
              <a:solidFill>
                <a:srgbClr val="FF33CC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DB50-4070-BE19-A265037B8E48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B50-4070-BE19-A265037B8E48}"/>
              </c:ext>
            </c:extLst>
          </c:dPt>
          <c:dLbls>
            <c:dLbl>
              <c:idx val="0"/>
              <c:layout>
                <c:manualLayout>
                  <c:x val="-0.1076136111111111"/>
                  <c:y val="-5.274747474747474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50-4070-BE19-A265037B8E48}"/>
                </c:ext>
              </c:extLst>
            </c:dLbl>
            <c:dLbl>
              <c:idx val="1"/>
              <c:layout>
                <c:manualLayout>
                  <c:x val="9.3605555555555553E-2"/>
                  <c:y val="1.072121212121212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50-4070-BE19-A265037B8E48}"/>
                </c:ext>
              </c:extLst>
            </c:dLbl>
            <c:dLbl>
              <c:idx val="2"/>
              <c:layout>
                <c:manualLayout>
                  <c:x val="0.12474222222222223"/>
                  <c:y val="7.40686868686868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50-4070-BE19-A265037B8E48}"/>
                </c:ext>
              </c:extLst>
            </c:dLbl>
            <c:dLbl>
              <c:idx val="4"/>
              <c:layout>
                <c:manualLayout>
                  <c:x val="-2.0724027777777779E-2"/>
                  <c:y val="9.44459595959595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50-4070-BE19-A265037B8E48}"/>
                </c:ext>
              </c:extLst>
            </c:dLbl>
            <c:dLbl>
              <c:idx val="5"/>
              <c:layout>
                <c:manualLayout>
                  <c:x val="-0.13259277777777778"/>
                  <c:y val="6.76479797979798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50-4070-BE19-A265037B8E48}"/>
                </c:ext>
              </c:extLst>
            </c:dLbl>
            <c:dLbl>
              <c:idx val="6"/>
              <c:layout>
                <c:manualLayout>
                  <c:x val="-0.15470986111111112"/>
                  <c:y val="-9.319696969697028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B50-4070-BE19-A265037B8E48}"/>
                </c:ext>
              </c:extLst>
            </c:dLbl>
            <c:numFmt formatCode="0.00%" sourceLinked="0"/>
            <c:spPr>
              <a:solidFill>
                <a:srgbClr val="FFFFFF"/>
              </a:solidFill>
              <a:ln w="3175">
                <a:solidFill>
                  <a:schemeClr val="bg1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('Procedimientos adjud. 2021-2023'!$B$9,'Procedimientos adjud. 2021-2023'!$B$11,'Procedimientos adjud. 2021-2023'!$B$12,'Procedimientos adjud. 2021-2023'!$B$13,'Procedimientos adjud. 2021-2023'!$B$10,'Procedimientos adjud. 2021-2023'!$B$14,'Procedimientos adjud. 2021-2023'!$B$15)</c:f>
              <c:strCache>
                <c:ptCount val="7"/>
                <c:pt idx="0">
                  <c:v>Abierto</c:v>
                </c:pt>
                <c:pt idx="1">
                  <c:v>Abierto simplificado</c:v>
                </c:pt>
                <c:pt idx="2">
                  <c:v>Negociado sin publicidad</c:v>
                </c:pt>
                <c:pt idx="3">
                  <c:v>Restringido</c:v>
                </c:pt>
                <c:pt idx="4">
                  <c:v>Tramitación de emergencia</c:v>
                </c:pt>
                <c:pt idx="5">
                  <c:v>Licitación con negociación</c:v>
                </c:pt>
                <c:pt idx="6">
                  <c:v>Basado en acuerdo marco del Estado</c:v>
                </c:pt>
              </c:strCache>
            </c:strRef>
          </c:cat>
          <c:val>
            <c:numRef>
              <c:f>('Procedimientos adjud. 2021-2023'!$Q$9,'Procedimientos adjud. 2021-2023'!$Q$11,'Procedimientos adjud. 2021-2023'!$Q$12,'Procedimientos adjud. 2021-2023'!$Q$13,'Procedimientos adjud. 2021-2023'!$Q$10,'Procedimientos adjud. 2021-2023'!$Q$14,'Procedimientos adjud. 2021-2023'!$Q$15)</c:f>
              <c:numCache>
                <c:formatCode>#,##0</c:formatCode>
                <c:ptCount val="7"/>
                <c:pt idx="0">
                  <c:v>2855</c:v>
                </c:pt>
                <c:pt idx="1">
                  <c:v>1129</c:v>
                </c:pt>
                <c:pt idx="2">
                  <c:v>565</c:v>
                </c:pt>
                <c:pt idx="3">
                  <c:v>47</c:v>
                </c:pt>
                <c:pt idx="4">
                  <c:v>44</c:v>
                </c:pt>
                <c:pt idx="5">
                  <c:v>7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B50-4070-BE19-A265037B8E4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3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4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5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6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2.21925E-2"/>
          <c:y val="0.74086060606060611"/>
          <c:w val="0.95439361111111121"/>
          <c:h val="0.23369494949494951"/>
        </c:manualLayout>
      </c:layout>
      <c:overlay val="0"/>
      <c:spPr>
        <a:solidFill>
          <a:srgbClr val="FFFFFF"/>
        </a:solidFill>
        <a:ln w="3175">
          <a:solidFill>
            <a:sysClr val="windowText" lastClr="000000"/>
          </a:solidFill>
          <a:prstDash val="solid"/>
        </a:ln>
      </c:spPr>
      <c:txPr>
        <a:bodyPr/>
        <a:lstStyle/>
        <a:p>
          <a:pPr rtl="0"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55" r="0.7500000000000125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2021
% POR PRECIO DE LOS CONTRATOS</a:t>
            </a:r>
          </a:p>
        </c:rich>
      </c:tx>
      <c:layout>
        <c:manualLayout>
          <c:xMode val="edge"/>
          <c:yMode val="edge"/>
          <c:x val="0.23152550853057363"/>
          <c:y val="2.852447791852105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105111111111111"/>
          <c:y val="0.24514343434343433"/>
          <c:w val="0.42780416910696129"/>
          <c:h val="0.23891583273206418"/>
        </c:manualLayout>
      </c:layout>
      <c:pie3DChart>
        <c:varyColors val="1"/>
        <c:ser>
          <c:idx val="2"/>
          <c:order val="0"/>
          <c:spPr>
            <a:solidFill>
              <a:srgbClr val="FFFFCC"/>
            </a:solidFill>
            <a:ln w="635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6350">
                <a:solidFill>
                  <a:sysClr val="windowText" lastClr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500-454B-90BA-DDC43723BAFC}"/>
              </c:ext>
            </c:extLst>
          </c:dPt>
          <c:dPt>
            <c:idx val="1"/>
            <c:bubble3D val="0"/>
            <c:spPr>
              <a:solidFill>
                <a:srgbClr val="D6C2D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500-454B-90BA-DDC43723BAFC}"/>
              </c:ext>
            </c:extLst>
          </c:dPt>
          <c:dPt>
            <c:idx val="2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500-454B-90BA-DDC43723BA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500-454B-90BA-DDC43723BAFC}"/>
              </c:ext>
            </c:extLst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500-454B-90BA-DDC43723BAFC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500-454B-90BA-DDC43723BAFC}"/>
              </c:ext>
            </c:extLst>
          </c:dPt>
          <c:dPt>
            <c:idx val="6"/>
            <c:bubble3D val="0"/>
            <c:spPr>
              <a:solidFill>
                <a:srgbClr val="FF33CC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500-454B-90BA-DDC43723BAFC}"/>
              </c:ext>
            </c:extLst>
          </c:dPt>
          <c:dPt>
            <c:idx val="7"/>
            <c:bubble3D val="0"/>
            <c:spPr>
              <a:solidFill>
                <a:srgbClr val="FFC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500-454B-90BA-DDC43723BAFC}"/>
              </c:ext>
            </c:extLst>
          </c:dPt>
          <c:dLbls>
            <c:dLbl>
              <c:idx val="0"/>
              <c:layout>
                <c:manualLayout>
                  <c:x val="-0.1360102313069172"/>
                  <c:y val="-6.96782805939866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00-454B-90BA-DDC43723BAFC}"/>
                </c:ext>
              </c:extLst>
            </c:dLbl>
            <c:dLbl>
              <c:idx val="1"/>
              <c:layout>
                <c:manualLayout>
                  <c:x val="0.14613310297327889"/>
                  <c:y val="7.93489708078559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00-454B-90BA-DDC43723BAFC}"/>
                </c:ext>
              </c:extLst>
            </c:dLbl>
            <c:dLbl>
              <c:idx val="2"/>
              <c:layout>
                <c:manualLayout>
                  <c:x val="6.1974637046721841E-2"/>
                  <c:y val="7.735011200653724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00-454B-90BA-DDC43723BAFC}"/>
                </c:ext>
              </c:extLst>
            </c:dLbl>
            <c:dLbl>
              <c:idx val="3"/>
              <c:layout>
                <c:manualLayout>
                  <c:x val="8.0346889036755145E-2"/>
                  <c:y val="0.1173832032460762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00-454B-90BA-DDC43723BAFC}"/>
                </c:ext>
              </c:extLst>
            </c:dLbl>
            <c:dLbl>
              <c:idx val="4"/>
              <c:layout>
                <c:manualLayout>
                  <c:x val="-6.7275771855345307E-2"/>
                  <c:y val="0.1210441087379187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00-454B-90BA-DDC43723BAFC}"/>
                </c:ext>
              </c:extLst>
            </c:dLbl>
            <c:dLbl>
              <c:idx val="5"/>
              <c:layout>
                <c:manualLayout>
                  <c:x val="-0.11494084701420423"/>
                  <c:y val="3.19654505621459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500-454B-90BA-DDC43723BAFC}"/>
                </c:ext>
              </c:extLst>
            </c:dLbl>
            <c:dLbl>
              <c:idx val="6"/>
              <c:layout>
                <c:manualLayout>
                  <c:x val="6.1318577837961873E-2"/>
                  <c:y val="0.12649430105102991"/>
                </c:manualLayout>
              </c:layout>
              <c:numFmt formatCode="0.00%" sourceLinked="0"/>
              <c:spPr>
                <a:noFill/>
                <a:ln w="3175">
                  <a:solidFill>
                    <a:schemeClr val="bg1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500-454B-90BA-DDC43723BAFC}"/>
                </c:ext>
              </c:extLst>
            </c:dLbl>
            <c:dLbl>
              <c:idx val="7"/>
              <c:layout>
                <c:manualLayout>
                  <c:x val="-0.15515636634400595"/>
                  <c:y val="1.47205588822354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500-454B-90BA-DDC43723BAFC}"/>
                </c:ext>
              </c:extLst>
            </c:dLbl>
            <c:numFmt formatCode="0.00%" sourceLinked="0"/>
            <c:spPr>
              <a:solidFill>
                <a:srgbClr val="FFFFFF"/>
              </a:solidFill>
              <a:ln w="3175">
                <a:solidFill>
                  <a:schemeClr val="bg1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'Procedimientos adjud. 2021-2023'!$B$9:$B$15</c:f>
              <c:strCache>
                <c:ptCount val="7"/>
                <c:pt idx="0">
                  <c:v>Abierto</c:v>
                </c:pt>
                <c:pt idx="1">
                  <c:v>Tramitación de emergencia</c:v>
                </c:pt>
                <c:pt idx="2">
                  <c:v>Abierto simplificado</c:v>
                </c:pt>
                <c:pt idx="3">
                  <c:v>Negociado sin publicidad</c:v>
                </c:pt>
                <c:pt idx="4">
                  <c:v>Restringido</c:v>
                </c:pt>
                <c:pt idx="5">
                  <c:v>Licitación con negociación</c:v>
                </c:pt>
                <c:pt idx="6">
                  <c:v>Basado en acuerdo marco del Estado</c:v>
                </c:pt>
              </c:strCache>
            </c:strRef>
          </c:cat>
          <c:val>
            <c:numRef>
              <c:f>'Procedimientos adjud. 2021-2023'!$G$9:$G$15</c:f>
              <c:numCache>
                <c:formatCode>#,##0.00</c:formatCode>
                <c:ptCount val="7"/>
                <c:pt idx="0">
                  <c:v>2745053864.8299999</c:v>
                </c:pt>
                <c:pt idx="1">
                  <c:v>245219742.06</c:v>
                </c:pt>
                <c:pt idx="2">
                  <c:v>76698025.430000007</c:v>
                </c:pt>
                <c:pt idx="3">
                  <c:v>407460642.37</c:v>
                </c:pt>
                <c:pt idx="4">
                  <c:v>2337615</c:v>
                </c:pt>
                <c:pt idx="5">
                  <c:v>121701.55</c:v>
                </c:pt>
                <c:pt idx="6">
                  <c:v>12027600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500-454B-90BA-DDC43723BAF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3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4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5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6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2.1916944444444444E-2"/>
          <c:y val="0.75253434343434344"/>
          <c:w val="0.9487322222222222"/>
          <c:h val="0.22180909090909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1" r="0.7500000000000121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2022
% POR PRECIO DE LOS CONTRATOS</a:t>
            </a:r>
          </a:p>
        </c:rich>
      </c:tx>
      <c:layout>
        <c:manualLayout>
          <c:xMode val="edge"/>
          <c:yMode val="edge"/>
          <c:x val="0.23425958979912873"/>
          <c:y val="2.272716221078941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3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727759858714054"/>
          <c:y val="0.23405707070707071"/>
          <c:w val="0.42763241694240645"/>
          <c:h val="0.23717425333539191"/>
        </c:manualLayout>
      </c:layout>
      <c:pie3DChart>
        <c:varyColors val="1"/>
        <c:ser>
          <c:idx val="2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E70-4914-898D-308B7BA038D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E70-4914-898D-308B7BA038DC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E70-4914-898D-308B7BA038DC}"/>
              </c:ext>
            </c:extLst>
          </c:dPt>
          <c:dPt>
            <c:idx val="3"/>
            <c:bubble3D val="0"/>
            <c:spPr>
              <a:solidFill>
                <a:srgbClr val="D6C2D6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E70-4914-898D-308B7BA038DC}"/>
              </c:ext>
            </c:extLst>
          </c:dPt>
          <c:dPt>
            <c:idx val="4"/>
            <c:bubble3D val="0"/>
            <c:spPr>
              <a:solidFill>
                <a:srgbClr val="FF33CC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E70-4914-898D-308B7BA038DC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E70-4914-898D-308B7BA038DC}"/>
              </c:ext>
            </c:extLst>
          </c:dPt>
          <c:dPt>
            <c:idx val="6"/>
            <c:bubble3D val="0"/>
            <c:spPr>
              <a:solidFill>
                <a:schemeClr val="bg1">
                  <a:lumMod val="50000"/>
                </a:schemeClr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E70-4914-898D-308B7BA038DC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E70-4914-898D-308B7BA038DC}"/>
              </c:ext>
            </c:extLst>
          </c:dPt>
          <c:dLbls>
            <c:dLbl>
              <c:idx val="0"/>
              <c:layout>
                <c:manualLayout>
                  <c:x val="-0.1356111111111111"/>
                  <c:y val="1.767979797979797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70-4914-898D-308B7BA038DC}"/>
                </c:ext>
              </c:extLst>
            </c:dLbl>
            <c:dLbl>
              <c:idx val="1"/>
              <c:layout>
                <c:manualLayout>
                  <c:x val="9.4330972222222226E-2"/>
                  <c:y val="5.86353535353535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70-4914-898D-308B7BA038DC}"/>
                </c:ext>
              </c:extLst>
            </c:dLbl>
            <c:dLbl>
              <c:idx val="2"/>
              <c:layout>
                <c:manualLayout>
                  <c:x val="6.8523333333333339E-2"/>
                  <c:y val="8.60530303030302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70-4914-898D-308B7BA038DC}"/>
                </c:ext>
              </c:extLst>
            </c:dLbl>
            <c:dLbl>
              <c:idx val="3"/>
              <c:layout>
                <c:manualLayout>
                  <c:x val="8.035055555555555E-2"/>
                  <c:y val="7.801565656565656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70-4914-898D-308B7BA038DC}"/>
                </c:ext>
              </c:extLst>
            </c:dLbl>
            <c:dLbl>
              <c:idx val="4"/>
              <c:layout>
                <c:manualLayout>
                  <c:x val="1.3545E-2"/>
                  <c:y val="0.1298141414141414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E70-4914-898D-308B7BA038DC}"/>
                </c:ext>
              </c:extLst>
            </c:dLbl>
            <c:dLbl>
              <c:idx val="5"/>
              <c:layout>
                <c:manualLayout>
                  <c:x val="-0.11808472222222222"/>
                  <c:y val="0.1542030303030303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E70-4914-898D-308B7BA038DC}"/>
                </c:ext>
              </c:extLst>
            </c:dLbl>
            <c:dLbl>
              <c:idx val="6"/>
              <c:layout>
                <c:manualLayout>
                  <c:x val="-0.14630694444444445"/>
                  <c:y val="6.600858585858579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E70-4914-898D-308B7BA038DC}"/>
                </c:ext>
              </c:extLst>
            </c:dLbl>
            <c:numFmt formatCode="0.00%" sourceLinked="0"/>
            <c:spPr>
              <a:solidFill>
                <a:srgbClr val="FFFFFF"/>
              </a:solidFill>
              <a:ln w="3175">
                <a:solidFill>
                  <a:schemeClr val="bg1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('Procedimientos adjud. 2021-2023'!$B$9,'Procedimientos adjud. 2021-2023'!$B$11,'Procedimientos adjud. 2021-2023'!$B$12,'Procedimientos adjud. 2021-2023'!$B$10,'Procedimientos adjud. 2021-2023'!$B$15,'Procedimientos adjud. 2021-2023'!$B$14,'Procedimientos adjud. 2021-2023'!$B$13)</c:f>
              <c:strCache>
                <c:ptCount val="7"/>
                <c:pt idx="0">
                  <c:v>Abierto</c:v>
                </c:pt>
                <c:pt idx="1">
                  <c:v>Abierto simplificado</c:v>
                </c:pt>
                <c:pt idx="2">
                  <c:v>Negociado sin publicidad</c:v>
                </c:pt>
                <c:pt idx="3">
                  <c:v>Tramitación de emergencia</c:v>
                </c:pt>
                <c:pt idx="4">
                  <c:v>Basado en acuerdo marco del Estado</c:v>
                </c:pt>
                <c:pt idx="5">
                  <c:v>Licitación con negociación</c:v>
                </c:pt>
                <c:pt idx="6">
                  <c:v>Restringido</c:v>
                </c:pt>
              </c:strCache>
            </c:strRef>
          </c:cat>
          <c:val>
            <c:numRef>
              <c:f>('Procedimientos adjud. 2021-2023'!$N$9,'Procedimientos adjud. 2021-2023'!$N$11,'Procedimientos adjud. 2021-2023'!$N$12,'Procedimientos adjud. 2021-2023'!$N$10,'Procedimientos adjud. 2021-2023'!$N$15,'Procedimientos adjud. 2021-2023'!$N$14,'Procedimientos adjud. 2021-2023'!$N$13)</c:f>
              <c:numCache>
                <c:formatCode>#,##0.00</c:formatCode>
                <c:ptCount val="7"/>
                <c:pt idx="0">
                  <c:v>2749551288.6200099</c:v>
                </c:pt>
                <c:pt idx="1">
                  <c:v>91273449.329999998</c:v>
                </c:pt>
                <c:pt idx="2">
                  <c:v>475971179.29000002</c:v>
                </c:pt>
                <c:pt idx="3">
                  <c:v>77284060.420000002</c:v>
                </c:pt>
                <c:pt idx="4">
                  <c:v>142344128.49000001</c:v>
                </c:pt>
                <c:pt idx="5">
                  <c:v>750637.36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E70-4914-898D-308B7BA038D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3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4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5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6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2.2317777777777777E-2"/>
          <c:y val="0.7393515151515152"/>
          <c:w val="0.95782250000000002"/>
          <c:h val="0.233621212121212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55" r="0.7500000000000125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1" i="0" strike="noStrike">
                <a:solidFill>
                  <a:srgbClr val="000000"/>
                </a:solidFill>
                <a:latin typeface="Arial"/>
                <a:cs typeface="Arial"/>
              </a:rPr>
              <a:t>FORMAS DE ADJUDICACIÓN</a:t>
            </a:r>
          </a:p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1" i="0" strike="noStrike">
                <a:solidFill>
                  <a:srgbClr val="000000"/>
                </a:solidFill>
                <a:latin typeface="Arial"/>
                <a:cs typeface="Arial"/>
              </a:rPr>
              <a:t>% POR Nº DE CONTRATOS</a:t>
            </a:r>
          </a:p>
        </c:rich>
      </c:tx>
      <c:layout>
        <c:manualLayout>
          <c:xMode val="edge"/>
          <c:yMode val="edge"/>
          <c:x val="0.30578783569081386"/>
          <c:y val="2.272732577109489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9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831750000000001"/>
          <c:y val="0.23920959595959593"/>
          <c:w val="0.42073242200581357"/>
          <c:h val="0.25949531102215184"/>
        </c:manualLayout>
      </c:layout>
      <c:pie3DChart>
        <c:varyColors val="1"/>
        <c:ser>
          <c:idx val="0"/>
          <c:order val="0"/>
          <c:spPr>
            <a:ln w="6350">
              <a:solidFill>
                <a:sysClr val="windowText" lastClr="000000"/>
              </a:solidFill>
            </a:ln>
          </c:spPr>
          <c:explosion val="16"/>
          <c:dPt>
            <c:idx val="0"/>
            <c:bubble3D val="0"/>
            <c:explosion val="0"/>
            <c:spPr>
              <a:solidFill>
                <a:srgbClr val="00B0F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456E-49D6-A1D1-EDE5B3EAD421}"/>
              </c:ext>
            </c:extLst>
          </c:dPt>
          <c:dPt>
            <c:idx val="1"/>
            <c:bubble3D val="0"/>
            <c:explosion val="0"/>
            <c:spPr>
              <a:solidFill>
                <a:srgbClr val="FF000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456E-49D6-A1D1-EDE5B3EAD421}"/>
              </c:ext>
            </c:extLst>
          </c:dPt>
          <c:dPt>
            <c:idx val="2"/>
            <c:bubble3D val="0"/>
            <c:explosion val="0"/>
            <c:spPr>
              <a:solidFill>
                <a:srgbClr val="00B05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456E-49D6-A1D1-EDE5B3EAD421}"/>
              </c:ext>
            </c:extLst>
          </c:dPt>
          <c:dPt>
            <c:idx val="3"/>
            <c:bubble3D val="0"/>
            <c:explosion val="0"/>
            <c:spPr>
              <a:solidFill>
                <a:srgbClr val="D6C2D6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456E-49D6-A1D1-EDE5B3EAD421}"/>
              </c:ext>
            </c:extLst>
          </c:dPt>
          <c:dPt>
            <c:idx val="4"/>
            <c:bubble3D val="0"/>
            <c:explosion val="0"/>
            <c:spPr>
              <a:solidFill>
                <a:srgbClr val="FFFF0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456E-49D6-A1D1-EDE5B3EAD421}"/>
              </c:ext>
            </c:extLst>
          </c:dPt>
          <c:dLbls>
            <c:dLbl>
              <c:idx val="0"/>
              <c:layout>
                <c:manualLayout>
                  <c:x val="-6.1902365655238552E-2"/>
                  <c:y val="-5.558998691718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56E-49D6-A1D1-EDE5B3EAD421}"/>
                </c:ext>
              </c:extLst>
            </c:dLbl>
            <c:dLbl>
              <c:idx val="1"/>
              <c:layout>
                <c:manualLayout>
                  <c:x val="5.1470107039153376E-2"/>
                  <c:y val="2.845884893190262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56E-49D6-A1D1-EDE5B3EAD421}"/>
                </c:ext>
              </c:extLst>
            </c:dLbl>
            <c:dLbl>
              <c:idx val="2"/>
              <c:layout>
                <c:manualLayout>
                  <c:x val="6.6002697352133669E-2"/>
                  <c:y val="8.48738599870267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56E-49D6-A1D1-EDE5B3EAD421}"/>
                </c:ext>
              </c:extLst>
            </c:dLbl>
            <c:dLbl>
              <c:idx val="3"/>
              <c:layout>
                <c:manualLayout>
                  <c:x val="6.9064857589776901E-2"/>
                  <c:y val="7.380129871553307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56E-49D6-A1D1-EDE5B3EAD421}"/>
                </c:ext>
              </c:extLst>
            </c:dLbl>
            <c:dLbl>
              <c:idx val="4"/>
              <c:layout>
                <c:manualLayout>
                  <c:x val="-8.8727039715906383E-2"/>
                  <c:y val="4.05836149010519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56E-49D6-A1D1-EDE5B3EAD42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('Contratación en 2024'!$C$59,'Contratación en 2024'!$E$59,'Contratación en 2024'!$G$59,'Contratación en 2024'!$I$59,'Contratación en 2024'!$K$59)</c:f>
              <c:strCache>
                <c:ptCount val="5"/>
                <c:pt idx="0">
                  <c:v>Varios criterios</c:v>
                </c:pt>
                <c:pt idx="1">
                  <c:v>Negociado sin publicidad</c:v>
                </c:pt>
                <c:pt idx="2">
                  <c:v>Criterio precio</c:v>
                </c:pt>
                <c:pt idx="3">
                  <c:v>Tram. de emergencia</c:v>
                </c:pt>
                <c:pt idx="4">
                  <c:v>Licitación con negociación</c:v>
                </c:pt>
              </c:strCache>
            </c:strRef>
          </c:cat>
          <c:val>
            <c:numRef>
              <c:f>('Contratación en 2024'!$C$64,'Contratación en 2024'!$E$64,'Contratación en 2024'!$G$64,'Contratación en 2024'!$I$64,'Contratación en 2024'!$K$64)</c:f>
              <c:numCache>
                <c:formatCode>#,##0</c:formatCode>
                <c:ptCount val="5"/>
                <c:pt idx="0">
                  <c:v>1267</c:v>
                </c:pt>
                <c:pt idx="1">
                  <c:v>238</c:v>
                </c:pt>
                <c:pt idx="2">
                  <c:v>185</c:v>
                </c:pt>
                <c:pt idx="3">
                  <c:v>6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56E-49D6-A1D1-EDE5B3EAD42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3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4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2.8847777777777774E-2"/>
          <c:y val="0.71296414141414144"/>
          <c:w val="0.93679333333333348"/>
          <c:h val="0.246391919191919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1" r="0.7500000000000121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2023
% POR PRECIO DE LOS CONTRATOS</a:t>
            </a:r>
          </a:p>
        </c:rich>
      </c:tx>
      <c:layout>
        <c:manualLayout>
          <c:xMode val="edge"/>
          <c:yMode val="edge"/>
          <c:x val="0.25362777777777779"/>
          <c:y val="2.818585858585858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727749999999998"/>
          <c:y val="0.25828333333333331"/>
          <c:w val="0.42001556703393106"/>
          <c:h val="0.23218996125247734"/>
        </c:manualLayout>
      </c:layout>
      <c:pie3DChart>
        <c:varyColors val="1"/>
        <c:ser>
          <c:idx val="2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F6C-4866-AF50-47BE78BB053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F6C-4866-AF50-47BE78BB0531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F6C-4866-AF50-47BE78BB0531}"/>
              </c:ext>
            </c:extLst>
          </c:dPt>
          <c:dPt>
            <c:idx val="3"/>
            <c:bubble3D val="0"/>
            <c:spPr>
              <a:solidFill>
                <a:schemeClr val="bg1">
                  <a:lumMod val="50000"/>
                </a:schemeClr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F6C-4866-AF50-47BE78BB0531}"/>
              </c:ext>
            </c:extLst>
          </c:dPt>
          <c:dPt>
            <c:idx val="4"/>
            <c:bubble3D val="0"/>
            <c:spPr>
              <a:solidFill>
                <a:srgbClr val="D6C2D6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F6C-4866-AF50-47BE78BB0531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4F6C-4866-AF50-47BE78BB0531}"/>
              </c:ext>
            </c:extLst>
          </c:dPt>
          <c:dPt>
            <c:idx val="6"/>
            <c:bubble3D val="0"/>
            <c:spPr>
              <a:solidFill>
                <a:srgbClr val="FF33CC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4F6C-4866-AF50-47BE78BB0531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F6C-4866-AF50-47BE78BB0531}"/>
              </c:ext>
            </c:extLst>
          </c:dPt>
          <c:dLbls>
            <c:dLbl>
              <c:idx val="0"/>
              <c:layout>
                <c:manualLayout>
                  <c:x val="-0.14452416666666668"/>
                  <c:y val="3.55909090909090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6C-4866-AF50-47BE78BB0531}"/>
                </c:ext>
              </c:extLst>
            </c:dLbl>
            <c:dLbl>
              <c:idx val="1"/>
              <c:layout>
                <c:manualLayout>
                  <c:x val="9.5001805555555555E-2"/>
                  <c:y val="8.512676767676767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6C-4866-AF50-47BE78BB0531}"/>
                </c:ext>
              </c:extLst>
            </c:dLbl>
            <c:dLbl>
              <c:idx val="2"/>
              <c:layout>
                <c:manualLayout>
                  <c:x val="3.9821111111111043E-2"/>
                  <c:y val="0.1116732323232323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6C-4866-AF50-47BE78BB0531}"/>
                </c:ext>
              </c:extLst>
            </c:dLbl>
            <c:dLbl>
              <c:idx val="3"/>
              <c:layout>
                <c:manualLayout>
                  <c:x val="7.073694444444438E-2"/>
                  <c:y val="0.1205373737373737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6C-4866-AF50-47BE78BB0531}"/>
                </c:ext>
              </c:extLst>
            </c:dLbl>
            <c:dLbl>
              <c:idx val="4"/>
              <c:layout>
                <c:manualLayout>
                  <c:x val="-4.2666666666666665E-2"/>
                  <c:y val="0.1269515151515151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6C-4866-AF50-47BE78BB0531}"/>
                </c:ext>
              </c:extLst>
            </c:dLbl>
            <c:dLbl>
              <c:idx val="5"/>
              <c:layout>
                <c:manualLayout>
                  <c:x val="-0.11947944444444444"/>
                  <c:y val="7.20166666666666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F6C-4866-AF50-47BE78BB0531}"/>
                </c:ext>
              </c:extLst>
            </c:dLbl>
            <c:dLbl>
              <c:idx val="6"/>
              <c:layout>
                <c:manualLayout>
                  <c:x val="-0.17169375000000001"/>
                  <c:y val="-1.9189898989898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F6C-4866-AF50-47BE78BB0531}"/>
                </c:ext>
              </c:extLst>
            </c:dLbl>
            <c:numFmt formatCode="0.00%" sourceLinked="0"/>
            <c:spPr>
              <a:solidFill>
                <a:srgbClr val="FFFFFF"/>
              </a:solidFill>
              <a:ln w="3175">
                <a:solidFill>
                  <a:schemeClr val="bg1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('Procedimientos adjud. 2021-2023'!$B$9,'Procedimientos adjud. 2021-2023'!$B$11,'Procedimientos adjud. 2021-2023'!$B$12,'Procedimientos adjud. 2021-2023'!$B$13,'Procedimientos adjud. 2021-2023'!$B$10,'Procedimientos adjud. 2021-2023'!$B$14,'Procedimientos adjud. 2021-2023'!$B$15)</c:f>
              <c:strCache>
                <c:ptCount val="7"/>
                <c:pt idx="0">
                  <c:v>Abierto</c:v>
                </c:pt>
                <c:pt idx="1">
                  <c:v>Abierto simplificado</c:v>
                </c:pt>
                <c:pt idx="2">
                  <c:v>Negociado sin publicidad</c:v>
                </c:pt>
                <c:pt idx="3">
                  <c:v>Restringido</c:v>
                </c:pt>
                <c:pt idx="4">
                  <c:v>Tramitación de emergencia</c:v>
                </c:pt>
                <c:pt idx="5">
                  <c:v>Licitación con negociación</c:v>
                </c:pt>
                <c:pt idx="6">
                  <c:v>Basado en acuerdo marco del Estado</c:v>
                </c:pt>
              </c:strCache>
            </c:strRef>
          </c:cat>
          <c:val>
            <c:numRef>
              <c:f>('Procedimientos adjud. 2021-2023'!$U$9,'Procedimientos adjud. 2021-2023'!$U$11,'Procedimientos adjud. 2021-2023'!$U$12,'Procedimientos adjud. 2021-2023'!$U$13,'Procedimientos adjud. 2021-2023'!$U$10,'Procedimientos adjud. 2021-2023'!$U$14,'Procedimientos adjud. 2021-2023'!$U$15)</c:f>
              <c:numCache>
                <c:formatCode>#,##0.00</c:formatCode>
                <c:ptCount val="7"/>
                <c:pt idx="0">
                  <c:v>3966302812.0800099</c:v>
                </c:pt>
                <c:pt idx="1">
                  <c:v>108843875.11</c:v>
                </c:pt>
                <c:pt idx="2">
                  <c:v>363897435.26999998</c:v>
                </c:pt>
                <c:pt idx="3">
                  <c:v>0</c:v>
                </c:pt>
                <c:pt idx="4">
                  <c:v>62984581.590000004</c:v>
                </c:pt>
                <c:pt idx="5">
                  <c:v>67059771.799999997</c:v>
                </c:pt>
                <c:pt idx="6">
                  <c:v>18948519.199999999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F6C-4866-AF50-47BE78BB053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3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4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5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6"/>
        <c:txPr>
          <a:bodyPr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1.8790000000000001E-2"/>
          <c:y val="0.75112777777777773"/>
          <c:w val="0.95389833333333329"/>
          <c:h val="0.2395959595959595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2021
% POR Nº DE CONTRATOS</a:t>
            </a:r>
          </a:p>
        </c:rich>
      </c:tx>
      <c:layout>
        <c:manualLayout>
          <c:xMode val="edge"/>
          <c:yMode val="edge"/>
          <c:x val="0.31831093125679466"/>
          <c:y val="2.272718164512575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727762803234532"/>
          <c:y val="0.29552258129840137"/>
          <c:w val="0.4202367008914395"/>
          <c:h val="0.23343594101814821"/>
        </c:manualLayout>
      </c:layout>
      <c:pie3DChart>
        <c:varyColors val="1"/>
        <c:ser>
          <c:idx val="2"/>
          <c:order val="0"/>
          <c:spPr>
            <a:solidFill>
              <a:srgbClr val="FFFFCC"/>
            </a:solidFill>
            <a:ln w="635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B0F0"/>
              </a:solidFill>
              <a:ln w="6350">
                <a:solidFill>
                  <a:sysClr val="windowText" lastClr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37A-41C8-8CB9-4A27C6D9D00A}"/>
              </c:ext>
            </c:extLst>
          </c:dPt>
          <c:dPt>
            <c:idx val="1"/>
            <c:bubble3D val="0"/>
            <c:spPr>
              <a:solidFill>
                <a:srgbClr val="D6C2D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37A-41C8-8CB9-4A27C6D9D00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37A-41C8-8CB9-4A27C6D9D00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37A-41C8-8CB9-4A27C6D9D00A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37A-41C8-8CB9-4A27C6D9D00A}"/>
              </c:ext>
            </c:extLst>
          </c:dPt>
          <c:dPt>
            <c:idx val="5"/>
            <c:bubble3D val="0"/>
            <c:spPr>
              <a:solidFill>
                <a:srgbClr val="FFC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37A-41C8-8CB9-4A27C6D9D00A}"/>
              </c:ext>
            </c:extLst>
          </c:dPt>
          <c:dLbls>
            <c:dLbl>
              <c:idx val="0"/>
              <c:layout>
                <c:manualLayout>
                  <c:x val="-5.0889133620227948E-2"/>
                  <c:y val="-3.61520202020202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7A-41C8-8CB9-4A27C6D9D00A}"/>
                </c:ext>
              </c:extLst>
            </c:dLbl>
            <c:dLbl>
              <c:idx val="1"/>
              <c:layout>
                <c:manualLayout>
                  <c:x val="8.1406322681552651E-2"/>
                  <c:y val="-3.74717171717171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7A-41C8-8CB9-4A27C6D9D00A}"/>
                </c:ext>
              </c:extLst>
            </c:dLbl>
            <c:dLbl>
              <c:idx val="2"/>
              <c:layout>
                <c:manualLayout>
                  <c:x val="9.819273100183469E-2"/>
                  <c:y val="7.92792929292928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7A-41C8-8CB9-4A27C6D9D00A}"/>
                </c:ext>
              </c:extLst>
            </c:dLbl>
            <c:dLbl>
              <c:idx val="3"/>
              <c:layout>
                <c:manualLayout>
                  <c:x val="0.12274218183326317"/>
                  <c:y val="8.74429292929291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7A-41C8-8CB9-4A27C6D9D00A}"/>
                </c:ext>
              </c:extLst>
            </c:dLbl>
            <c:dLbl>
              <c:idx val="4"/>
              <c:layout>
                <c:manualLayout>
                  <c:x val="-7.9784670900167418E-3"/>
                  <c:y val="0.104646969696969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37A-41C8-8CB9-4A27C6D9D00A}"/>
                </c:ext>
              </c:extLst>
            </c:dLbl>
            <c:dLbl>
              <c:idx val="5"/>
              <c:layout>
                <c:manualLayout>
                  <c:x val="-0.14092944666018806"/>
                  <c:y val="3.20010101010100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37A-41C8-8CB9-4A27C6D9D00A}"/>
                </c:ext>
              </c:extLst>
            </c:dLbl>
            <c:numFmt formatCode="0.00%" sourceLinked="0"/>
            <c:spPr>
              <a:solidFill>
                <a:srgbClr val="FFFFFF"/>
              </a:solidFill>
              <a:ln w="3175">
                <a:noFill/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'Formas adjudicación 2021-2023'!$B$9:$B$13</c:f>
              <c:strCache>
                <c:ptCount val="5"/>
                <c:pt idx="0">
                  <c:v>Varios criterios</c:v>
                </c:pt>
                <c:pt idx="1">
                  <c:v>Tramitación de emergencia</c:v>
                </c:pt>
                <c:pt idx="2">
                  <c:v>Criterio precio</c:v>
                </c:pt>
                <c:pt idx="3">
                  <c:v>Negociado sin publicidad</c:v>
                </c:pt>
                <c:pt idx="4">
                  <c:v>Licitación con negociación</c:v>
                </c:pt>
              </c:strCache>
            </c:strRef>
          </c:cat>
          <c:val>
            <c:numRef>
              <c:f>'Formas adjudicación 2021-2023'!$C$9:$C$13</c:f>
              <c:numCache>
                <c:formatCode>#,##0</c:formatCode>
                <c:ptCount val="5"/>
                <c:pt idx="0">
                  <c:v>3416</c:v>
                </c:pt>
                <c:pt idx="1">
                  <c:v>1161</c:v>
                </c:pt>
                <c:pt idx="2">
                  <c:v>629</c:v>
                </c:pt>
                <c:pt idx="3">
                  <c:v>521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37A-41C8-8CB9-4A27C6D9D00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3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4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4.2799999999999991E-2"/>
          <c:y val="0.74030101010101013"/>
          <c:w val="0.91033750000000002"/>
          <c:h val="0.23872222222222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1" r="0.7500000000000121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2022
% POR Nº DE CONTRATOS</a:t>
            </a:r>
          </a:p>
        </c:rich>
      </c:tx>
      <c:layout>
        <c:manualLayout>
          <c:xMode val="edge"/>
          <c:yMode val="edge"/>
          <c:x val="0.31662420264581975"/>
          <c:y val="2.272702403565772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7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727762803234532"/>
          <c:y val="0.29692257865562954"/>
          <c:w val="0.42010058375730591"/>
          <c:h val="0.23203584927004414"/>
        </c:manualLayout>
      </c:layout>
      <c:pie3DChart>
        <c:varyColors val="1"/>
        <c:ser>
          <c:idx val="2"/>
          <c:order val="0"/>
          <c:spPr>
            <a:ln w="6350"/>
          </c:spPr>
          <c:dPt>
            <c:idx val="0"/>
            <c:bubble3D val="0"/>
            <c:spPr>
              <a:solidFill>
                <a:srgbClr val="00B0F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FF5-4913-A941-D26EBDF52910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FF5-4913-A941-D26EBDF52910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FF5-4913-A941-D26EBDF52910}"/>
              </c:ext>
            </c:extLst>
          </c:dPt>
          <c:dPt>
            <c:idx val="3"/>
            <c:bubble3D val="0"/>
            <c:spPr>
              <a:solidFill>
                <a:srgbClr val="D6C2D6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FF5-4913-A941-D26EBDF52910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FF5-4913-A941-D26EBDF52910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FF5-4913-A941-D26EBDF52910}"/>
              </c:ext>
            </c:extLst>
          </c:dPt>
          <c:dLbls>
            <c:dLbl>
              <c:idx val="0"/>
              <c:layout>
                <c:manualLayout>
                  <c:x val="-0.13440772298247125"/>
                  <c:y val="-7.71262626262626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F5-4913-A941-D26EBDF52910}"/>
                </c:ext>
              </c:extLst>
            </c:dLbl>
            <c:dLbl>
              <c:idx val="1"/>
              <c:layout>
                <c:manualLayout>
                  <c:x val="7.2179476145394036E-2"/>
                  <c:y val="6.01393939393938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F5-4913-A941-D26EBDF52910}"/>
                </c:ext>
              </c:extLst>
            </c:dLbl>
            <c:dLbl>
              <c:idx val="2"/>
              <c:layout>
                <c:manualLayout>
                  <c:x val="9.0569756433428003E-2"/>
                  <c:y val="6.83767676767676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F5-4913-A941-D26EBDF52910}"/>
                </c:ext>
              </c:extLst>
            </c:dLbl>
            <c:dLbl>
              <c:idx val="3"/>
              <c:layout>
                <c:manualLayout>
                  <c:x val="4.3422985340103852E-2"/>
                  <c:y val="0.1035297979797979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FF5-4913-A941-D26EBDF52910}"/>
                </c:ext>
              </c:extLst>
            </c:dLbl>
            <c:dLbl>
              <c:idx val="4"/>
              <c:layout>
                <c:manualLayout>
                  <c:x val="-5.4058725650514963E-2"/>
                  <c:y val="6.373939393939394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F5-4913-A941-D26EBDF52910}"/>
                </c:ext>
              </c:extLst>
            </c:dLbl>
            <c:numFmt formatCode="0.00%" sourceLinked="0"/>
            <c:spPr>
              <a:solidFill>
                <a:srgbClr val="FFFFFF"/>
              </a:solidFill>
              <a:ln w="3175">
                <a:solidFill>
                  <a:schemeClr val="bg1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('Formas adjudicación 2021-2023'!$B$9,'Formas adjudicación 2021-2023'!$B$12,'Formas adjudicación 2021-2023'!$B$11,'Formas adjudicación 2021-2023'!$B$10,'Formas adjudicación 2021-2023'!$B$13)</c:f>
              <c:strCache>
                <c:ptCount val="5"/>
                <c:pt idx="0">
                  <c:v>Varios criterios</c:v>
                </c:pt>
                <c:pt idx="1">
                  <c:v>Negociado sin publicidad</c:v>
                </c:pt>
                <c:pt idx="2">
                  <c:v>Criterio precio</c:v>
                </c:pt>
                <c:pt idx="3">
                  <c:v>Tramitación de emergencia</c:v>
                </c:pt>
                <c:pt idx="4">
                  <c:v>Licitación con negociación</c:v>
                </c:pt>
              </c:strCache>
            </c:strRef>
          </c:cat>
          <c:val>
            <c:numRef>
              <c:f>('Formas adjudicación 2021-2023'!$J$9,'Formas adjudicación 2021-2023'!$J$12,'Formas adjudicación 2021-2023'!$J$11,'Formas adjudicación 2021-2023'!$J$10,'Formas adjudicación 2021-2023'!$J$13)</c:f>
              <c:numCache>
                <c:formatCode>#,##0</c:formatCode>
                <c:ptCount val="5"/>
                <c:pt idx="0">
                  <c:v>3523</c:v>
                </c:pt>
                <c:pt idx="1">
                  <c:v>693</c:v>
                </c:pt>
                <c:pt idx="2">
                  <c:v>626</c:v>
                </c:pt>
                <c:pt idx="3">
                  <c:v>76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FF5-4913-A941-D26EBDF5291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3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4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4.3484444444444444E-2"/>
          <c:y val="0.7437373737373737"/>
          <c:w val="0.91285138888888873"/>
          <c:h val="0.233849494949494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32" r="0.75000000000001232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2023
% POR Nº DE CONTRATOS</a:t>
            </a:r>
          </a:p>
        </c:rich>
      </c:tx>
      <c:layout>
        <c:manualLayout>
          <c:xMode val="edge"/>
          <c:yMode val="edge"/>
          <c:x val="0.32653069309733301"/>
          <c:y val="2.272702398686651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5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727762803234532"/>
          <c:y val="0.29193807880215888"/>
          <c:w val="0.42372023724248614"/>
          <c:h val="0.23702057643859115"/>
        </c:manualLayout>
      </c:layout>
      <c:pie3DChart>
        <c:varyColors val="1"/>
        <c:ser>
          <c:idx val="2"/>
          <c:order val="0"/>
          <c:spPr>
            <a:ln w="6350"/>
          </c:spPr>
          <c:dPt>
            <c:idx val="0"/>
            <c:bubble3D val="0"/>
            <c:spPr>
              <a:solidFill>
                <a:srgbClr val="00B0F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792-4762-B43B-2AD58D971B72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792-4762-B43B-2AD58D971B72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792-4762-B43B-2AD58D971B72}"/>
              </c:ext>
            </c:extLst>
          </c:dPt>
          <c:dPt>
            <c:idx val="3"/>
            <c:bubble3D val="0"/>
            <c:spPr>
              <a:solidFill>
                <a:srgbClr val="D6C2D6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792-4762-B43B-2AD58D971B72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792-4762-B43B-2AD58D971B72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792-4762-B43B-2AD58D971B72}"/>
              </c:ext>
            </c:extLst>
          </c:dPt>
          <c:dLbls>
            <c:dLbl>
              <c:idx val="0"/>
              <c:layout>
                <c:manualLayout>
                  <c:x val="-8.9585901020243858E-2"/>
                  <c:y val="-3.75727272727272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92-4762-B43B-2AD58D971B72}"/>
                </c:ext>
              </c:extLst>
            </c:dLbl>
            <c:dLbl>
              <c:idx val="1"/>
              <c:layout>
                <c:manualLayout>
                  <c:x val="7.5137813428575617E-2"/>
                  <c:y val="8.423737373737373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92-4762-B43B-2AD58D971B72}"/>
                </c:ext>
              </c:extLst>
            </c:dLbl>
            <c:dLbl>
              <c:idx val="2"/>
              <c:layout>
                <c:manualLayout>
                  <c:x val="3.5061844050529152E-2"/>
                  <c:y val="0.1052757575757575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92-4762-B43B-2AD58D971B72}"/>
                </c:ext>
              </c:extLst>
            </c:dLbl>
            <c:dLbl>
              <c:idx val="3"/>
              <c:layout>
                <c:manualLayout>
                  <c:x val="-2.6706383477026217E-2"/>
                  <c:y val="0.1096782828282828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92-4762-B43B-2AD58D971B72}"/>
                </c:ext>
              </c:extLst>
            </c:dLbl>
            <c:dLbl>
              <c:idx val="4"/>
              <c:layout>
                <c:manualLayout>
                  <c:x val="-0.13438412108260023"/>
                  <c:y val="2.7569191919191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92-4762-B43B-2AD58D971B72}"/>
                </c:ext>
              </c:extLst>
            </c:dLbl>
            <c:numFmt formatCode="0.00%" sourceLinked="0"/>
            <c:spPr>
              <a:solidFill>
                <a:srgbClr val="FFFFFF"/>
              </a:solidFill>
              <a:ln w="3175">
                <a:solidFill>
                  <a:schemeClr val="bg1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('Formas adjudicación 2021-2023'!$B$9,'Formas adjudicación 2021-2023'!$B$11,'Formas adjudicación 2021-2023'!$B$12,'Formas adjudicación 2021-2023'!$B$10,'Formas adjudicación 2021-2023'!$B$13)</c:f>
              <c:strCache>
                <c:ptCount val="5"/>
                <c:pt idx="0">
                  <c:v>Varios criterios</c:v>
                </c:pt>
                <c:pt idx="1">
                  <c:v>Criterio precio</c:v>
                </c:pt>
                <c:pt idx="2">
                  <c:v>Negociado sin publicidad</c:v>
                </c:pt>
                <c:pt idx="3">
                  <c:v>Tramitación de emergencia</c:v>
                </c:pt>
                <c:pt idx="4">
                  <c:v>Licitación con negociación</c:v>
                </c:pt>
              </c:strCache>
            </c:strRef>
          </c:cat>
          <c:val>
            <c:numRef>
              <c:f>('Formas adjudicación 2021-2023'!$Q$9,'Formas adjudicación 2021-2023'!$Q$11,'Formas adjudicación 2021-2023'!$Q$12,'Formas adjudicación 2021-2023'!$Q$10,'Formas adjudicación 2021-2023'!$Q$13)</c:f>
              <c:numCache>
                <c:formatCode>#,##0</c:formatCode>
                <c:ptCount val="5"/>
                <c:pt idx="0">
                  <c:v>3314</c:v>
                </c:pt>
                <c:pt idx="1">
                  <c:v>720</c:v>
                </c:pt>
                <c:pt idx="2">
                  <c:v>565</c:v>
                </c:pt>
                <c:pt idx="3">
                  <c:v>44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92-4762-B43B-2AD58D971B7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3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4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3.9956666666666668E-2"/>
          <c:y val="0.75638282828282832"/>
          <c:w val="0.91941303043166434"/>
          <c:h val="0.22624090909090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55" r="0.7500000000000125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2021
% POR PRECIO DE LOS CONTRATOS</a:t>
            </a:r>
          </a:p>
        </c:rich>
      </c:tx>
      <c:layout>
        <c:manualLayout>
          <c:xMode val="edge"/>
          <c:yMode val="edge"/>
          <c:x val="0.23152550853057363"/>
          <c:y val="2.852447791852105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16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105100279994896"/>
          <c:y val="0.29004235028390385"/>
          <c:w val="0.42780416910696129"/>
          <c:h val="0.23891583273206418"/>
        </c:manualLayout>
      </c:layout>
      <c:pie3DChart>
        <c:varyColors val="1"/>
        <c:ser>
          <c:idx val="2"/>
          <c:order val="0"/>
          <c:spPr>
            <a:solidFill>
              <a:srgbClr val="FFFFCC"/>
            </a:solidFill>
            <a:ln w="635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B0F0"/>
              </a:solidFill>
              <a:ln w="6350">
                <a:solidFill>
                  <a:sysClr val="windowText" lastClr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B72-493F-BDD3-F67DC1CB9A16}"/>
              </c:ext>
            </c:extLst>
          </c:dPt>
          <c:dPt>
            <c:idx val="1"/>
            <c:bubble3D val="0"/>
            <c:spPr>
              <a:solidFill>
                <a:srgbClr val="D6C2D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B72-493F-BDD3-F67DC1CB9A16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B72-493F-BDD3-F67DC1CB9A1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B72-493F-BDD3-F67DC1CB9A16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B72-493F-BDD3-F67DC1CB9A16}"/>
              </c:ext>
            </c:extLst>
          </c:dPt>
          <c:dPt>
            <c:idx val="5"/>
            <c:bubble3D val="0"/>
            <c:spPr>
              <a:solidFill>
                <a:srgbClr val="FFC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B72-493F-BDD3-F67DC1CB9A16}"/>
              </c:ext>
            </c:extLst>
          </c:dPt>
          <c:dLbls>
            <c:dLbl>
              <c:idx val="0"/>
              <c:layout>
                <c:manualLayout>
                  <c:x val="-0.21056896011825774"/>
                  <c:y val="3.752474747474744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72-493F-BDD3-F67DC1CB9A16}"/>
                </c:ext>
              </c:extLst>
            </c:dLbl>
            <c:dLbl>
              <c:idx val="1"/>
              <c:layout>
                <c:manualLayout>
                  <c:x val="0.11038535426500018"/>
                  <c:y val="1.89762626262625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72-493F-BDD3-F67DC1CB9A16}"/>
                </c:ext>
              </c:extLst>
            </c:dLbl>
            <c:dLbl>
              <c:idx val="2"/>
              <c:layout>
                <c:manualLayout>
                  <c:x val="3.284955902708793E-2"/>
                  <c:y val="9.146111111111099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72-493F-BDD3-F67DC1CB9A16}"/>
                </c:ext>
              </c:extLst>
            </c:dLbl>
            <c:dLbl>
              <c:idx val="3"/>
              <c:layout>
                <c:manualLayout>
                  <c:x val="4.7355702342126084E-2"/>
                  <c:y val="0.1051414141414141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72-493F-BDD3-F67DC1CB9A16}"/>
                </c:ext>
              </c:extLst>
            </c:dLbl>
            <c:dLbl>
              <c:idx val="4"/>
              <c:layout>
                <c:manualLayout>
                  <c:x val="-7.3335780684620627E-2"/>
                  <c:y val="9.559090909090897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72-493F-BDD3-F67DC1CB9A16}"/>
                </c:ext>
              </c:extLst>
            </c:dLbl>
            <c:dLbl>
              <c:idx val="5"/>
              <c:layout>
                <c:manualLayout>
                  <c:x val="-9.2609166666666673E-2"/>
                  <c:y val="7.95282828282828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B72-493F-BDD3-F67DC1CB9A16}"/>
                </c:ext>
              </c:extLst>
            </c:dLbl>
            <c:numFmt formatCode="0.00%" sourceLinked="0"/>
            <c:spPr>
              <a:solidFill>
                <a:srgbClr val="FFFFFF"/>
              </a:solidFill>
              <a:ln w="3175">
                <a:solidFill>
                  <a:schemeClr val="bg1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'Formas adjudicación 2021-2023'!$B$9:$B$13</c:f>
              <c:strCache>
                <c:ptCount val="5"/>
                <c:pt idx="0">
                  <c:v>Varios criterios</c:v>
                </c:pt>
                <c:pt idx="1">
                  <c:v>Tramitación de emergencia</c:v>
                </c:pt>
                <c:pt idx="2">
                  <c:v>Criterio precio</c:v>
                </c:pt>
                <c:pt idx="3">
                  <c:v>Negociado sin publicidad</c:v>
                </c:pt>
                <c:pt idx="4">
                  <c:v>Licitación con negociación</c:v>
                </c:pt>
              </c:strCache>
            </c:strRef>
          </c:cat>
          <c:val>
            <c:numRef>
              <c:f>'Formas adjudicación 2021-2023'!$G$9:$G$13</c:f>
              <c:numCache>
                <c:formatCode>#,##0.00;\-#,##0.00;0</c:formatCode>
                <c:ptCount val="5"/>
                <c:pt idx="0">
                  <c:v>2625878494.0999999</c:v>
                </c:pt>
                <c:pt idx="1">
                  <c:v>245219742.06</c:v>
                </c:pt>
                <c:pt idx="2">
                  <c:v>210238611.16</c:v>
                </c:pt>
                <c:pt idx="3">
                  <c:v>407460642.37</c:v>
                </c:pt>
                <c:pt idx="4">
                  <c:v>121701.55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B72-493F-BDD3-F67DC1CB9A1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3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4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4.3083611111111114E-2"/>
          <c:y val="0.73892878787878791"/>
          <c:w val="0.90581250000000002"/>
          <c:h val="0.226224242424242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1" r="0.7500000000000121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2022
% POR PRECIO DE LOS CONTRATOS</a:t>
            </a:r>
          </a:p>
        </c:rich>
      </c:tx>
      <c:layout>
        <c:manualLayout>
          <c:xMode val="edge"/>
          <c:yMode val="edge"/>
          <c:x val="0.23425958979912873"/>
          <c:y val="2.272716221078941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9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727762803234532"/>
          <c:y val="0.29178419765921687"/>
          <c:w val="0.42763241694240645"/>
          <c:h val="0.23717425333539191"/>
        </c:manualLayout>
      </c:layout>
      <c:pie3DChart>
        <c:varyColors val="1"/>
        <c:ser>
          <c:idx val="2"/>
          <c:order val="0"/>
          <c:spPr>
            <a:ln w="6350"/>
          </c:spPr>
          <c:dPt>
            <c:idx val="0"/>
            <c:bubble3D val="0"/>
            <c:spPr>
              <a:solidFill>
                <a:srgbClr val="00B0F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B79-40B3-9E18-4DDAA3504E4C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B79-40B3-9E18-4DDAA3504E4C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B79-40B3-9E18-4DDAA3504E4C}"/>
              </c:ext>
            </c:extLst>
          </c:dPt>
          <c:dPt>
            <c:idx val="3"/>
            <c:bubble3D val="0"/>
            <c:spPr>
              <a:solidFill>
                <a:srgbClr val="D6C2D6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B79-40B3-9E18-4DDAA3504E4C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B79-40B3-9E18-4DDAA3504E4C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B79-40B3-9E18-4DDAA3504E4C}"/>
              </c:ext>
            </c:extLst>
          </c:dPt>
          <c:dLbls>
            <c:dLbl>
              <c:idx val="0"/>
              <c:layout>
                <c:manualLayout>
                  <c:x val="-0.12086324124279202"/>
                  <c:y val="9.23383838383838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79-40B3-9E18-4DDAA3504E4C}"/>
                </c:ext>
              </c:extLst>
            </c:dLbl>
            <c:dLbl>
              <c:idx val="1"/>
              <c:layout>
                <c:manualLayout>
                  <c:x val="9.8755486702814352E-2"/>
                  <c:y val="6.798939393939393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79-40B3-9E18-4DDAA3504E4C}"/>
                </c:ext>
              </c:extLst>
            </c:dLbl>
            <c:dLbl>
              <c:idx val="2"/>
              <c:layout>
                <c:manualLayout>
                  <c:x val="7.9126717732449656E-2"/>
                  <c:y val="0.1037348484848484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79-40B3-9E18-4DDAA3504E4C}"/>
                </c:ext>
              </c:extLst>
            </c:dLbl>
            <c:dLbl>
              <c:idx val="3"/>
              <c:layout>
                <c:manualLayout>
                  <c:x val="-3.7044496084000345E-2"/>
                  <c:y val="0.1013383838383838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79-40B3-9E18-4DDAA3504E4C}"/>
                </c:ext>
              </c:extLst>
            </c:dLbl>
            <c:dLbl>
              <c:idx val="4"/>
              <c:layout>
                <c:manualLayout>
                  <c:x val="-0.14213931204636085"/>
                  <c:y val="4.27994949494949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B79-40B3-9E18-4DDAA3504E4C}"/>
                </c:ext>
              </c:extLst>
            </c:dLbl>
            <c:numFmt formatCode="0.00%" sourceLinked="0"/>
            <c:spPr>
              <a:solidFill>
                <a:srgbClr val="FFFFFF"/>
              </a:solidFill>
              <a:ln w="3175">
                <a:solidFill>
                  <a:schemeClr val="bg1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('Formas adjudicación 2021-2023'!$B$9,'Formas adjudicación 2021-2023'!$B$12,'Formas adjudicación 2021-2023'!$B$11,'Formas adjudicación 2021-2023'!$B$10,'Formas adjudicación 2021-2023'!$B$13)</c:f>
              <c:strCache>
                <c:ptCount val="5"/>
                <c:pt idx="0">
                  <c:v>Varios criterios</c:v>
                </c:pt>
                <c:pt idx="1">
                  <c:v>Negociado sin publicidad</c:v>
                </c:pt>
                <c:pt idx="2">
                  <c:v>Criterio precio</c:v>
                </c:pt>
                <c:pt idx="3">
                  <c:v>Tramitación de emergencia</c:v>
                </c:pt>
                <c:pt idx="4">
                  <c:v>Licitación con negociación</c:v>
                </c:pt>
              </c:strCache>
            </c:strRef>
          </c:cat>
          <c:val>
            <c:numRef>
              <c:f>('Formas adjudicación 2021-2023'!$N$9,'Formas adjudicación 2021-2023'!$N$12,'Formas adjudicación 2021-2023'!$N$11,'Formas adjudicación 2021-2023'!$N$10,'Formas adjudicación 2021-2023'!$N$13)</c:f>
              <c:numCache>
                <c:formatCode>#,##0.00;\-#,##0.00;0</c:formatCode>
                <c:ptCount val="5"/>
                <c:pt idx="0">
                  <c:v>2796897456.29001</c:v>
                </c:pt>
                <c:pt idx="1">
                  <c:v>475971179.29000002</c:v>
                </c:pt>
                <c:pt idx="2">
                  <c:v>186271410.15000001</c:v>
                </c:pt>
                <c:pt idx="3">
                  <c:v>77284060.420000002</c:v>
                </c:pt>
                <c:pt idx="4">
                  <c:v>750637.36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B79-40B3-9E18-4DDAA3504E4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7012222222222219E-2"/>
          <c:y val="0.73848636363636366"/>
          <c:w val="0.90843361111111109"/>
          <c:h val="0.234486363636363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55" r="0.75000000000001255" t="1" header="0" footer="0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2023
% POR PRECIO DE LOS CONTRATOS</a:t>
            </a:r>
          </a:p>
        </c:rich>
      </c:tx>
      <c:layout>
        <c:manualLayout>
          <c:xMode val="edge"/>
          <c:yMode val="edge"/>
          <c:x val="0.25715543973656674"/>
          <c:y val="2.272716223246075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3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727762803234532"/>
          <c:y val="0.29676838477024048"/>
          <c:w val="0.42001556703393106"/>
          <c:h val="0.23218996125247734"/>
        </c:manualLayout>
      </c:layout>
      <c:pie3DChart>
        <c:varyColors val="1"/>
        <c:ser>
          <c:idx val="2"/>
          <c:order val="0"/>
          <c:spPr>
            <a:ln w="6350"/>
          </c:spPr>
          <c:dPt>
            <c:idx val="0"/>
            <c:bubble3D val="0"/>
            <c:spPr>
              <a:solidFill>
                <a:srgbClr val="00B0F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41D-4BF4-9814-76E78FD0C12E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41D-4BF4-9814-76E78FD0C12E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41D-4BF4-9814-76E78FD0C12E}"/>
              </c:ext>
            </c:extLst>
          </c:dPt>
          <c:dPt>
            <c:idx val="3"/>
            <c:bubble3D val="0"/>
            <c:spPr>
              <a:solidFill>
                <a:srgbClr val="D6C2D6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41D-4BF4-9814-76E78FD0C12E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41D-4BF4-9814-76E78FD0C12E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41D-4BF4-9814-76E78FD0C12E}"/>
              </c:ext>
            </c:extLst>
          </c:dPt>
          <c:dLbls>
            <c:dLbl>
              <c:idx val="0"/>
              <c:layout>
                <c:manualLayout>
                  <c:x val="-8.2204722104307862E-2"/>
                  <c:y val="-3.17681818181818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1D-4BF4-9814-76E78FD0C12E}"/>
                </c:ext>
              </c:extLst>
            </c:dLbl>
            <c:dLbl>
              <c:idx val="1"/>
              <c:layout>
                <c:manualLayout>
                  <c:x val="9.2544461846978052E-2"/>
                  <c:y val="5.84813131313131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1D-4BF4-9814-76E78FD0C12E}"/>
                </c:ext>
              </c:extLst>
            </c:dLbl>
            <c:dLbl>
              <c:idx val="2"/>
              <c:layout>
                <c:manualLayout>
                  <c:x val="6.4097808744529181E-2"/>
                  <c:y val="7.47919191919191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1D-4BF4-9814-76E78FD0C12E}"/>
                </c:ext>
              </c:extLst>
            </c:dLbl>
            <c:dLbl>
              <c:idx val="3"/>
              <c:layout>
                <c:manualLayout>
                  <c:x val="2.7842557489351112E-2"/>
                  <c:y val="7.73641414141414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1D-4BF4-9814-76E78FD0C12E}"/>
                </c:ext>
              </c:extLst>
            </c:dLbl>
            <c:numFmt formatCode="0.00%" sourceLinked="0"/>
            <c:spPr>
              <a:solidFill>
                <a:srgbClr val="FFFFFF"/>
              </a:solidFill>
              <a:ln w="3175">
                <a:solidFill>
                  <a:schemeClr val="bg1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('Formas adjudicación 2021-2023'!$B$9,'Formas adjudicación 2021-2023'!$B$11,'Formas adjudicación 2021-2023'!$B$12,'Formas adjudicación 2021-2023'!$B$10,'Formas adjudicación 2021-2023'!$B$13)</c:f>
              <c:strCache>
                <c:ptCount val="5"/>
                <c:pt idx="0">
                  <c:v>Varios criterios</c:v>
                </c:pt>
                <c:pt idx="1">
                  <c:v>Criterio precio</c:v>
                </c:pt>
                <c:pt idx="2">
                  <c:v>Negociado sin publicidad</c:v>
                </c:pt>
                <c:pt idx="3">
                  <c:v>Tramitación de emergencia</c:v>
                </c:pt>
                <c:pt idx="4">
                  <c:v>Licitación con negociación</c:v>
                </c:pt>
              </c:strCache>
            </c:strRef>
          </c:cat>
          <c:val>
            <c:numRef>
              <c:f>('Formas adjudicación 2021-2023'!$U$9,'Formas adjudicación 2021-2023'!$U$11,'Formas adjudicación 2021-2023'!$U$12,'Formas adjudicación 2021-2023'!$U$10,'Formas adjudicación 2021-2023'!$U$13)</c:f>
              <c:numCache>
                <c:formatCode>#,##0.00;\-#,##0.00;0</c:formatCode>
                <c:ptCount val="5"/>
                <c:pt idx="0">
                  <c:v>3684001786.5800099</c:v>
                </c:pt>
                <c:pt idx="1">
                  <c:v>410093419.81</c:v>
                </c:pt>
                <c:pt idx="2">
                  <c:v>363897435.26999998</c:v>
                </c:pt>
                <c:pt idx="3">
                  <c:v>62984581.590000004</c:v>
                </c:pt>
                <c:pt idx="4">
                  <c:v>67059771.799999997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41D-4BF4-9814-76E78FD0C12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3484444444444444E-2"/>
          <c:y val="0.74772020202020206"/>
          <c:w val="0.90803722222222238"/>
          <c:h val="0.230174747474747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1" i="0" strike="noStrike">
                <a:solidFill>
                  <a:srgbClr val="000000"/>
                </a:solidFill>
                <a:latin typeface="Arial"/>
                <a:cs typeface="Arial"/>
              </a:rPr>
              <a:t>FORMAS DE ADJUDICACIÓN</a:t>
            </a:r>
          </a:p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1" i="0" strike="noStrike">
                <a:solidFill>
                  <a:srgbClr val="000000"/>
                </a:solidFill>
                <a:latin typeface="Arial"/>
                <a:cs typeface="Arial"/>
              </a:rPr>
              <a:t>% POR PRECIO</a:t>
            </a:r>
            <a:r>
              <a:rPr lang="es-ES" sz="8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800" b="1" i="0" strike="noStrike">
                <a:solidFill>
                  <a:srgbClr val="000000"/>
                </a:solidFill>
                <a:latin typeface="Arial"/>
                <a:cs typeface="Arial"/>
              </a:rPr>
              <a:t>DE LOS CONTRATOS</a:t>
            </a:r>
          </a:p>
        </c:rich>
      </c:tx>
      <c:layout>
        <c:manualLayout>
          <c:xMode val="edge"/>
          <c:yMode val="edge"/>
          <c:x val="0.2422877777777778"/>
          <c:y val="2.27273148148148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8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18452777777777"/>
          <c:y val="0.24562373737373738"/>
          <c:w val="0.42073242200581357"/>
          <c:h val="0.25949531102215184"/>
        </c:manualLayout>
      </c:layout>
      <c:pie3DChart>
        <c:varyColors val="1"/>
        <c:ser>
          <c:idx val="0"/>
          <c:order val="0"/>
          <c:spPr>
            <a:ln w="6350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B0F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D886-4B85-AC31-D6E041226FD2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D886-4B85-AC31-D6E041226FD2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D886-4B85-AC31-D6E041226FD2}"/>
              </c:ext>
            </c:extLst>
          </c:dPt>
          <c:dPt>
            <c:idx val="3"/>
            <c:bubble3D val="0"/>
            <c:spPr>
              <a:solidFill>
                <a:srgbClr val="D6C2D6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D886-4B85-AC31-D6E041226FD2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D886-4B85-AC31-D6E041226FD2}"/>
              </c:ext>
            </c:extLst>
          </c:dPt>
          <c:dLbls>
            <c:dLbl>
              <c:idx val="0"/>
              <c:layout>
                <c:manualLayout>
                  <c:x val="-5.706777777777778E-2"/>
                  <c:y val="-2.695000000000000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886-4B85-AC31-D6E041226FD2}"/>
                </c:ext>
              </c:extLst>
            </c:dLbl>
            <c:dLbl>
              <c:idx val="1"/>
              <c:layout>
                <c:manualLayout>
                  <c:x val="9.1779444444444441E-2"/>
                  <c:y val="4.54595959595959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886-4B85-AC31-D6E041226FD2}"/>
                </c:ext>
              </c:extLst>
            </c:dLbl>
            <c:dLbl>
              <c:idx val="2"/>
              <c:layout>
                <c:manualLayout>
                  <c:x val="5.3959166666666669E-2"/>
                  <c:y val="9.872676767676767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886-4B85-AC31-D6E041226FD2}"/>
                </c:ext>
              </c:extLst>
            </c:dLbl>
            <c:dLbl>
              <c:idx val="3"/>
              <c:layout>
                <c:manualLayout>
                  <c:x val="-6.9476527777777783E-2"/>
                  <c:y val="7.627727272727272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886-4B85-AC31-D6E041226FD2}"/>
                </c:ext>
              </c:extLst>
            </c:dLbl>
            <c:dLbl>
              <c:idx val="4"/>
              <c:layout>
                <c:manualLayout>
                  <c:x val="-0.22822652777777777"/>
                  <c:y val="5.70348484848484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886-4B85-AC31-D6E041226FD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('Contratación en 2024'!$C$59,'Contratación en 2024'!$E$59,'Contratación en 2024'!$G$59,'Contratación en 2024'!$I$59,'Contratación en 2024'!$K$59)</c:f>
              <c:strCache>
                <c:ptCount val="5"/>
                <c:pt idx="0">
                  <c:v>Varios criterios</c:v>
                </c:pt>
                <c:pt idx="1">
                  <c:v>Negociado sin publicidad</c:v>
                </c:pt>
                <c:pt idx="2">
                  <c:v>Criterio precio</c:v>
                </c:pt>
                <c:pt idx="3">
                  <c:v>Tram. de emergencia</c:v>
                </c:pt>
                <c:pt idx="4">
                  <c:v>Licitación con negociación</c:v>
                </c:pt>
              </c:strCache>
            </c:strRef>
          </c:cat>
          <c:val>
            <c:numRef>
              <c:f>('Contratación en 2024'!$D$64,'Contratación en 2024'!$F$64,'Contratación en 2024'!$H$64,'Contratación en 2024'!$J$64,'Contratación en 2024'!$L$64)</c:f>
              <c:numCache>
                <c:formatCode>#,##0.00</c:formatCode>
                <c:ptCount val="5"/>
                <c:pt idx="0">
                  <c:v>1163118907.5999999</c:v>
                </c:pt>
                <c:pt idx="1">
                  <c:v>200105643.31999999</c:v>
                </c:pt>
                <c:pt idx="2">
                  <c:v>39803456.879999995</c:v>
                </c:pt>
                <c:pt idx="3">
                  <c:v>1340229.5499999998</c:v>
                </c:pt>
                <c:pt idx="4">
                  <c:v>216941.96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886-4B85-AC31-D6E041226FD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3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4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2.6343333333333333E-2"/>
          <c:y val="0.71956464646464646"/>
          <c:w val="0.9447769444444446"/>
          <c:h val="0.23620505050505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1" r="0.750000000000012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PROCEDIMIENTOS DE ADJUDICACIÓN</a:t>
            </a:r>
          </a:p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% POR </a:t>
            </a:r>
            <a:r>
              <a:rPr lang="es-ES" sz="800" b="1" i="0" u="none" strike="noStrike" baseline="0">
                <a:solidFill>
                  <a:srgbClr val="000000"/>
                </a:solidFill>
                <a:effectLst/>
                <a:latin typeface="Arial"/>
                <a:cs typeface="Arial"/>
              </a:rPr>
              <a:t>Nº DE</a:t>
            </a:r>
            <a:r>
              <a:rPr lang="es-ES" sz="800" b="1" i="0" u="none" strike="noStrike" baseline="0">
                <a:effectLst/>
              </a:rPr>
              <a:t> </a:t>
            </a:r>
            <a:r>
              <a:rPr lang="es-ES" sz="8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CONTRATOS</a:t>
            </a:r>
          </a:p>
        </c:rich>
      </c:tx>
      <c:layout>
        <c:manualLayout>
          <c:xMode val="edge"/>
          <c:yMode val="edge"/>
          <c:x val="0.21147061063084988"/>
          <c:y val="4.086218671523188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9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18452777777777"/>
          <c:y val="0.22638131313131313"/>
          <c:w val="0.41720472222222221"/>
          <c:h val="0.25949531102215184"/>
        </c:manualLayout>
      </c:layout>
      <c:pie3DChart>
        <c:varyColors val="1"/>
        <c:ser>
          <c:idx val="0"/>
          <c:order val="0"/>
          <c:spPr>
            <a:ln w="6350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853-44A8-9E5C-C2B2E158226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853-44A8-9E5C-C2B2E158226D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853-44A8-9E5C-C2B2E158226D}"/>
              </c:ext>
            </c:extLst>
          </c:dPt>
          <c:dPt>
            <c:idx val="3"/>
            <c:bubble3D val="0"/>
            <c:spPr>
              <a:solidFill>
                <a:srgbClr val="D6C2D6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853-44A8-9E5C-C2B2E158226D}"/>
              </c:ext>
            </c:extLst>
          </c:dPt>
          <c:dPt>
            <c:idx val="4"/>
            <c:bubble3D val="0"/>
            <c:spPr>
              <a:solidFill>
                <a:srgbClr val="FF33CC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5853-44A8-9E5C-C2B2E158226D}"/>
              </c:ext>
            </c:extLst>
          </c:dPt>
          <c:dPt>
            <c:idx val="5"/>
            <c:bubble3D val="0"/>
            <c:spPr>
              <a:solidFill>
                <a:schemeClr val="bg1">
                  <a:lumMod val="50000"/>
                </a:schemeClr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5853-44A8-9E5C-C2B2E158226D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 w="635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5853-44A8-9E5C-C2B2E158226D}"/>
              </c:ext>
            </c:extLst>
          </c:dPt>
          <c:dLbls>
            <c:dLbl>
              <c:idx val="0"/>
              <c:layout>
                <c:manualLayout>
                  <c:x val="-6.2936191564686536E-2"/>
                  <c:y val="-5.30499742528987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53-44A8-9E5C-C2B2E158226D}"/>
                </c:ext>
              </c:extLst>
            </c:dLbl>
            <c:dLbl>
              <c:idx val="1"/>
              <c:layout>
                <c:manualLayout>
                  <c:x val="8.9161486354639982E-2"/>
                  <c:y val="-9.67817367228293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53-44A8-9E5C-C2B2E158226D}"/>
                </c:ext>
              </c:extLst>
            </c:dLbl>
            <c:dLbl>
              <c:idx val="2"/>
              <c:layout>
                <c:manualLayout>
                  <c:x val="0.12477824547709977"/>
                  <c:y val="4.4046200499021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53-44A8-9E5C-C2B2E158226D}"/>
                </c:ext>
              </c:extLst>
            </c:dLbl>
            <c:dLbl>
              <c:idx val="3"/>
              <c:layout>
                <c:manualLayout>
                  <c:x val="0.1895095196944778"/>
                  <c:y val="5.868249470754029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53-44A8-9E5C-C2B2E158226D}"/>
                </c:ext>
              </c:extLst>
            </c:dLbl>
            <c:dLbl>
              <c:idx val="4"/>
              <c:layout>
                <c:manualLayout>
                  <c:x val="5.8953112368633792E-2"/>
                  <c:y val="9.75409652550953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53-44A8-9E5C-C2B2E158226D}"/>
                </c:ext>
              </c:extLst>
            </c:dLbl>
            <c:dLbl>
              <c:idx val="5"/>
              <c:layout>
                <c:manualLayout>
                  <c:x val="-6.9260446575418841E-2"/>
                  <c:y val="9.28020060350210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53-44A8-9E5C-C2B2E158226D}"/>
                </c:ext>
              </c:extLst>
            </c:dLbl>
            <c:dLbl>
              <c:idx val="6"/>
              <c:layout>
                <c:manualLayout>
                  <c:x val="-0.17515513059961532"/>
                  <c:y val="-1.461440295332933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853-44A8-9E5C-C2B2E158226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('Contratación en 2024'!$C$7,'Contratación en 2024'!$E$7,'Contratación en 2024'!$G$7,'Contratación en 2024'!$I$7,'Contratación en 2024'!$K$7,'Contratación en 2024'!$M$7,'Contratación en 2024'!$O$7)</c:f>
              <c:strCache>
                <c:ptCount val="7"/>
                <c:pt idx="0">
                  <c:v>Abierto</c:v>
                </c:pt>
                <c:pt idx="1">
                  <c:v>Abierto simplificado</c:v>
                </c:pt>
                <c:pt idx="2">
                  <c:v>Negociado sin publicidad</c:v>
                </c:pt>
                <c:pt idx="3">
                  <c:v>Tram. de emergencia</c:v>
                </c:pt>
                <c:pt idx="4">
                  <c:v>Basado en acuerdo marco del Estado</c:v>
                </c:pt>
                <c:pt idx="5">
                  <c:v>Restringido</c:v>
                </c:pt>
                <c:pt idx="6">
                  <c:v>Licitación con negociación</c:v>
                </c:pt>
              </c:strCache>
            </c:strRef>
          </c:cat>
          <c:val>
            <c:numRef>
              <c:f>('Contratación en 2024'!$C$12,'Contratación en 2024'!$E$12,'Contratación en 2024'!$G$12,'Contratación en 2024'!$I$12,'Contratación en 2024'!$K$12,'Contratación en 2024'!$M$12,'Contratación en 2024'!$O$12)</c:f>
              <c:numCache>
                <c:formatCode>#,##0</c:formatCode>
                <c:ptCount val="7"/>
                <c:pt idx="0">
                  <c:v>1060</c:v>
                </c:pt>
                <c:pt idx="1">
                  <c:v>385</c:v>
                </c:pt>
                <c:pt idx="2">
                  <c:v>238</c:v>
                </c:pt>
                <c:pt idx="3">
                  <c:v>6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853-44A8-9E5C-C2B2E158226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txPr>
          <a:bodyPr rot="0" anchor="t" anchorCtr="0"/>
          <a:lstStyle/>
          <a:p>
            <a:pPr rtl="0"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2.2366666666666667E-2"/>
          <c:y val="0.72330808080808084"/>
          <c:w val="0.95533833333333318"/>
          <c:h val="0.25087525252525256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anchor="t" anchorCtr="0"/>
        <a:lstStyle/>
        <a:p>
          <a:pPr rtl="0">
            <a:defRPr sz="7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1" r="0.7500000000000121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1" i="0" strike="noStrike">
                <a:solidFill>
                  <a:srgbClr val="000000"/>
                </a:solidFill>
                <a:latin typeface="Arial"/>
                <a:cs typeface="Arial"/>
              </a:rPr>
              <a:t>2022</a:t>
            </a:r>
          </a:p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1" i="0" strike="noStrike">
                <a:solidFill>
                  <a:srgbClr val="000000"/>
                </a:solidFill>
                <a:latin typeface="Arial"/>
                <a:cs typeface="Arial"/>
              </a:rPr>
              <a:t>TIPOS DE CONTRATOS</a:t>
            </a:r>
          </a:p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% POR</a:t>
            </a:r>
            <a:r>
              <a:rPr lang="es-ES" sz="8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Nº DE </a:t>
            </a: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CONTRATOS</a:t>
            </a:r>
          </a:p>
        </c:rich>
      </c:tx>
      <c:layout>
        <c:manualLayout>
          <c:xMode val="edge"/>
          <c:yMode val="edge"/>
          <c:x val="0.31944833333333333"/>
          <c:y val="2.27273148148148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769861111111118"/>
          <c:y val="0.28897159312880483"/>
          <c:w val="0.43744222222222223"/>
          <c:h val="0.25314898989898987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70C0"/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F55-40ED-A0CA-8FF91FDB6120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F55-40ED-A0CA-8FF91FDB6120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F55-40ED-A0CA-8FF91FDB6120}"/>
              </c:ext>
            </c:extLst>
          </c:dPt>
          <c:dLbls>
            <c:dLbl>
              <c:idx val="0"/>
              <c:layout>
                <c:manualLayout>
                  <c:x val="-5.9348562825151857E-2"/>
                  <c:y val="-4.091414141414200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55-40ED-A0CA-8FF91FDB6120}"/>
                </c:ext>
              </c:extLst>
            </c:dLbl>
            <c:dLbl>
              <c:idx val="1"/>
              <c:layout>
                <c:manualLayout>
                  <c:x val="0.11087916666666667"/>
                  <c:y val="3.40186868686868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55-40ED-A0CA-8FF91FDB6120}"/>
                </c:ext>
              </c:extLst>
            </c:dLbl>
            <c:dLbl>
              <c:idx val="2"/>
              <c:layout>
                <c:manualLayout>
                  <c:x val="2.5125E-3"/>
                  <c:y val="6.66080808080808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55-40ED-A0CA-8FF91FDB612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('Contratos menores 2022-2024'!$B$9,'Contratos menores 2022-2024'!$B$10,'Contratos menores 2022-2024'!$B$11)</c:f>
              <c:strCache>
                <c:ptCount val="3"/>
                <c:pt idx="0">
                  <c:v>Suministros</c:v>
                </c:pt>
                <c:pt idx="1">
                  <c:v>Servicios</c:v>
                </c:pt>
                <c:pt idx="2">
                  <c:v>Obras</c:v>
                </c:pt>
              </c:strCache>
            </c:strRef>
          </c:cat>
          <c:val>
            <c:numRef>
              <c:f>('Contratos menores 2022-2024'!$C$9,'Contratos menores 2022-2024'!$C$10,'Contratos menores 2022-2024'!$C$11)</c:f>
              <c:numCache>
                <c:formatCode>#,##0</c:formatCode>
                <c:ptCount val="3"/>
                <c:pt idx="0">
                  <c:v>395341</c:v>
                </c:pt>
                <c:pt idx="1">
                  <c:v>28296</c:v>
                </c:pt>
                <c:pt idx="2">
                  <c:v>2566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6D0-4FCF-9784-C1E1E229C79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5975888888888889"/>
          <c:y val="0.75341969696969702"/>
          <c:w val="0.67798916666666664"/>
          <c:h val="9.52217171717171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1" r="0.7500000000000121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1" i="0" strike="noStrike">
                <a:solidFill>
                  <a:srgbClr val="000000"/>
                </a:solidFill>
                <a:latin typeface="Arial"/>
                <a:cs typeface="Arial"/>
              </a:rPr>
              <a:t>2023</a:t>
            </a:r>
          </a:p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1" i="0" strike="noStrike">
                <a:solidFill>
                  <a:srgbClr val="000000"/>
                </a:solidFill>
                <a:latin typeface="Arial"/>
                <a:cs typeface="Arial"/>
              </a:rPr>
              <a:t>TIPOS DE CONTRATOS</a:t>
            </a:r>
          </a:p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% POR</a:t>
            </a:r>
            <a:r>
              <a:rPr lang="es-ES" sz="8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Nº DE </a:t>
            </a: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CONTRATOS</a:t>
            </a:r>
          </a:p>
        </c:rich>
      </c:tx>
      <c:layout>
        <c:manualLayout>
          <c:xMode val="edge"/>
          <c:yMode val="edge"/>
          <c:x val="0.31944833333333333"/>
          <c:y val="2.27273148148148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69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18097222222222"/>
          <c:y val="0.28897159312880483"/>
          <c:w val="0.41980333333333331"/>
          <c:h val="0.25314898989898987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70C0"/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E20-4A38-AF47-FC0056F10CDD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E20-4A38-AF47-FC0056F10CDD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E20-4A38-AF47-FC0056F10CDD}"/>
              </c:ext>
            </c:extLst>
          </c:dPt>
          <c:dLbls>
            <c:dLbl>
              <c:idx val="0"/>
              <c:layout>
                <c:manualLayout>
                  <c:x val="-9.1335555555555559E-2"/>
                  <c:y val="2.322727272727272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20-4A38-AF47-FC0056F10CDD}"/>
                </c:ext>
              </c:extLst>
            </c:dLbl>
            <c:dLbl>
              <c:idx val="1"/>
              <c:layout>
                <c:manualLayout>
                  <c:x val="0.11087916666666667"/>
                  <c:y val="3.40186868686868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20-4A38-AF47-FC0056F10CDD}"/>
                </c:ext>
              </c:extLst>
            </c:dLbl>
            <c:dLbl>
              <c:idx val="2"/>
              <c:layout>
                <c:manualLayout>
                  <c:x val="2.5125E-3"/>
                  <c:y val="6.66080808080808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20-4A38-AF47-FC0056F10CD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('Contratos menores 2022-2024'!$B$9,'Contratos menores 2022-2024'!$B$10,'Contratos menores 2022-2024'!$B$11)</c:f>
              <c:strCache>
                <c:ptCount val="3"/>
                <c:pt idx="0">
                  <c:v>Suministros</c:v>
                </c:pt>
                <c:pt idx="1">
                  <c:v>Servicios</c:v>
                </c:pt>
                <c:pt idx="2">
                  <c:v>Obras</c:v>
                </c:pt>
              </c:strCache>
            </c:strRef>
          </c:cat>
          <c:val>
            <c:numRef>
              <c:f>('Contratos menores 2022-2024'!$G$9,'Contratos menores 2022-2024'!$G$10,'Contratos menores 2022-2024'!$G$11)</c:f>
              <c:numCache>
                <c:formatCode>#,##0</c:formatCode>
                <c:ptCount val="3"/>
                <c:pt idx="0">
                  <c:v>399303</c:v>
                </c:pt>
                <c:pt idx="1">
                  <c:v>29476</c:v>
                </c:pt>
                <c:pt idx="2">
                  <c:v>2124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EDC-4DE5-BBC1-D616CBE2F57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7387004829723562"/>
          <c:y val="0.7405913978494626"/>
          <c:w val="0.66035046120846141"/>
          <c:h val="9.52217171717171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1" r="0.7500000000000121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1" i="0" strike="noStrike">
                <a:solidFill>
                  <a:srgbClr val="000000"/>
                </a:solidFill>
                <a:latin typeface="Arial"/>
                <a:cs typeface="Arial"/>
              </a:rPr>
              <a:t>2024</a:t>
            </a:r>
          </a:p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1" i="0" strike="noStrike">
                <a:solidFill>
                  <a:srgbClr val="000000"/>
                </a:solidFill>
                <a:latin typeface="Arial"/>
                <a:cs typeface="Arial"/>
              </a:rPr>
              <a:t>TIPOS DE CONTRATOS</a:t>
            </a:r>
          </a:p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% POR</a:t>
            </a:r>
            <a:r>
              <a:rPr lang="es-ES" sz="8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Nº DE </a:t>
            </a: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CONTRATOS</a:t>
            </a:r>
          </a:p>
        </c:rich>
      </c:tx>
      <c:layout>
        <c:manualLayout>
          <c:xMode val="edge"/>
          <c:yMode val="edge"/>
          <c:x val="0.31944833333333333"/>
          <c:y val="2.27273148148148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69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475416666666666"/>
          <c:y val="0.28897159312880483"/>
          <c:w val="0.4233311111111111"/>
          <c:h val="0.25314898989898987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70C0"/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283-45A6-B2EE-F852ED018D06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283-45A6-B2EE-F852ED018D06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283-45A6-B2EE-F852ED018D06}"/>
              </c:ext>
            </c:extLst>
          </c:dPt>
          <c:dLbls>
            <c:dLbl>
              <c:idx val="0"/>
              <c:layout>
                <c:manualLayout>
                  <c:x val="-9.1335555555555559E-2"/>
                  <c:y val="2.322727272727272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83-45A6-B2EE-F852ED018D06}"/>
                </c:ext>
              </c:extLst>
            </c:dLbl>
            <c:dLbl>
              <c:idx val="1"/>
              <c:layout>
                <c:manualLayout>
                  <c:x val="0.11087916666666667"/>
                  <c:y val="3.40186868686868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83-45A6-B2EE-F852ED018D06}"/>
                </c:ext>
              </c:extLst>
            </c:dLbl>
            <c:dLbl>
              <c:idx val="2"/>
              <c:layout>
                <c:manualLayout>
                  <c:x val="2.5125E-3"/>
                  <c:y val="6.66080808080808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3-45A6-B2EE-F852ED018D0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('Contratos menores 2022-2024'!$B$9,'Contratos menores 2022-2024'!$B$10,'Contratos menores 2022-2024'!$B$11)</c:f>
              <c:strCache>
                <c:ptCount val="3"/>
                <c:pt idx="0">
                  <c:v>Suministros</c:v>
                </c:pt>
                <c:pt idx="1">
                  <c:v>Servicios</c:v>
                </c:pt>
                <c:pt idx="2">
                  <c:v>Obras</c:v>
                </c:pt>
              </c:strCache>
            </c:strRef>
          </c:cat>
          <c:val>
            <c:numRef>
              <c:f>('Contratos menores 2022-2024'!$K$9,'Contratos menores 2022-2024'!$K$10,'Contratos menores 2022-2024'!$K$11)</c:f>
              <c:numCache>
                <c:formatCode>#,##0</c:formatCode>
                <c:ptCount val="3"/>
                <c:pt idx="0">
                  <c:v>185937</c:v>
                </c:pt>
                <c:pt idx="1">
                  <c:v>14254</c:v>
                </c:pt>
                <c:pt idx="2">
                  <c:v>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6FA-427D-83CB-A91F2FCECAD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5975888888888889"/>
          <c:y val="0.7405913978494626"/>
          <c:w val="0.67798916666666664"/>
          <c:h val="9.52217171717171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1" r="0.7500000000000121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1" i="0" strike="noStrike">
                <a:solidFill>
                  <a:srgbClr val="000000"/>
                </a:solidFill>
                <a:latin typeface="Arial"/>
                <a:cs typeface="Arial"/>
              </a:rPr>
              <a:t>2022</a:t>
            </a:r>
          </a:p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1" i="0" strike="noStrike">
                <a:solidFill>
                  <a:srgbClr val="000000"/>
                </a:solidFill>
                <a:latin typeface="Arial"/>
                <a:cs typeface="Arial"/>
              </a:rPr>
              <a:t>TIPOS DE CONTRATOS</a:t>
            </a:r>
          </a:p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% POR</a:t>
            </a:r>
            <a:r>
              <a:rPr lang="es-ES" sz="8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PRECIO DE LOS </a:t>
            </a: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CONTRATOS</a:t>
            </a:r>
          </a:p>
        </c:rich>
      </c:tx>
      <c:layout>
        <c:manualLayout>
          <c:xMode val="edge"/>
          <c:yMode val="edge"/>
          <c:x val="0.22855826034796345"/>
          <c:y val="2.272727272727272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69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533737323723138"/>
          <c:y val="0.28897159312880483"/>
          <c:w val="0.41980343080398025"/>
          <c:h val="0.25314888461748575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EA4-4BE4-BD9E-A0883DDBC931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EA4-4BE4-BD9E-A0883DDBC931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EA4-4BE4-BD9E-A0883DDBC931}"/>
              </c:ext>
            </c:extLst>
          </c:dPt>
          <c:dLbls>
            <c:dLbl>
              <c:idx val="0"/>
              <c:layout>
                <c:manualLayout>
                  <c:x val="-8.4000600819689714E-2"/>
                  <c:y val="-2.77890899497547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A4-4BE4-BD9E-A0883DDBC931}"/>
                </c:ext>
              </c:extLst>
            </c:dLbl>
            <c:dLbl>
              <c:idx val="1"/>
              <c:layout>
                <c:manualLayout>
                  <c:x val="0.11087916666666667"/>
                  <c:y val="3.40186868686868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A4-4BE4-BD9E-A0883DDBC931}"/>
                </c:ext>
              </c:extLst>
            </c:dLbl>
            <c:dLbl>
              <c:idx val="2"/>
              <c:layout>
                <c:manualLayout>
                  <c:x val="2.5125E-3"/>
                  <c:y val="6.66080808080808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A4-4BE4-BD9E-A0883DDBC93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('Contratos menores 2022-2024'!$B$9,'Contratos menores 2022-2024'!$B$10,'Contratos menores 2022-2024'!$B$11)</c:f>
              <c:strCache>
                <c:ptCount val="3"/>
                <c:pt idx="0">
                  <c:v>Suministros</c:v>
                </c:pt>
                <c:pt idx="1">
                  <c:v>Servicios</c:v>
                </c:pt>
                <c:pt idx="2">
                  <c:v>Obras</c:v>
                </c:pt>
              </c:strCache>
            </c:strRef>
          </c:cat>
          <c:val>
            <c:numRef>
              <c:f>('Contratos menores 2022-2024'!$E$9,'Contratos menores 2022-2024'!$E$10,'Contratos menores 2022-2024'!$E$11)</c:f>
              <c:numCache>
                <c:formatCode>#,##0.00</c:formatCode>
                <c:ptCount val="3"/>
                <c:pt idx="0">
                  <c:v>859471173.33998621</c:v>
                </c:pt>
                <c:pt idx="1">
                  <c:v>93490008.939999416</c:v>
                </c:pt>
                <c:pt idx="2">
                  <c:v>56104559.140000023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81A-4E77-96B2-59D3C17EC3B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703422222222222"/>
          <c:y val="0.7405913978494626"/>
          <c:w val="0.67446138888888907"/>
          <c:h val="9.52217171717171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1" r="0.7500000000000121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1" i="0" strike="noStrike">
                <a:solidFill>
                  <a:srgbClr val="000000"/>
                </a:solidFill>
                <a:latin typeface="Arial"/>
                <a:cs typeface="Arial"/>
              </a:rPr>
              <a:t>2023</a:t>
            </a:r>
          </a:p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1" i="0" strike="noStrike">
                <a:solidFill>
                  <a:srgbClr val="000000"/>
                </a:solidFill>
                <a:latin typeface="Arial"/>
                <a:cs typeface="Arial"/>
              </a:rPr>
              <a:t>TIPOS DE CONTRATOS</a:t>
            </a:r>
          </a:p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% POR</a:t>
            </a:r>
            <a:r>
              <a:rPr lang="es-ES" sz="8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PRECIO DE LOS </a:t>
            </a: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CONTRATOS</a:t>
            </a:r>
          </a:p>
        </c:rich>
      </c:tx>
      <c:layout>
        <c:manualLayout>
          <c:xMode val="edge"/>
          <c:yMode val="edge"/>
          <c:x val="0.22855826034796345"/>
          <c:y val="2.272727272727272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69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533737323723138"/>
          <c:y val="0.28897159312880483"/>
          <c:w val="0.41980343080398025"/>
          <c:h val="0.25314888461748575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70C0"/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B7F-4B1B-A14A-4B5A76ECBD21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B7F-4B1B-A14A-4B5A76ECBD21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B7F-4B1B-A14A-4B5A76ECBD21}"/>
              </c:ext>
            </c:extLst>
          </c:dPt>
          <c:dLbls>
            <c:dLbl>
              <c:idx val="0"/>
              <c:layout>
                <c:manualLayout>
                  <c:x val="-9.839111111111111E-2"/>
                  <c:y val="2.322727272727272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7F-4B1B-A14A-4B5A76ECBD21}"/>
                </c:ext>
              </c:extLst>
            </c:dLbl>
            <c:dLbl>
              <c:idx val="1"/>
              <c:layout>
                <c:manualLayout>
                  <c:x val="0.11087916666666667"/>
                  <c:y val="3.40186868686868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7F-4B1B-A14A-4B5A76ECBD21}"/>
                </c:ext>
              </c:extLst>
            </c:dLbl>
            <c:dLbl>
              <c:idx val="2"/>
              <c:layout>
                <c:manualLayout>
                  <c:x val="2.5125E-3"/>
                  <c:y val="6.66080808080808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7F-4B1B-A14A-4B5A76ECBD2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('Contratos menores 2022-2024'!$B$9,'Contratos menores 2022-2024'!$B$10,'Contratos menores 2022-2024'!$B$11)</c:f>
              <c:strCache>
                <c:ptCount val="3"/>
                <c:pt idx="0">
                  <c:v>Suministros</c:v>
                </c:pt>
                <c:pt idx="1">
                  <c:v>Servicios</c:v>
                </c:pt>
                <c:pt idx="2">
                  <c:v>Obras</c:v>
                </c:pt>
              </c:strCache>
            </c:strRef>
          </c:cat>
          <c:val>
            <c:numRef>
              <c:f>('Contratos menores 2022-2024'!$I$9,'Contratos menores 2022-2024'!$I$10,'Contratos menores 2022-2024'!$I$11)</c:f>
              <c:numCache>
                <c:formatCode>#,##0.00</c:formatCode>
                <c:ptCount val="3"/>
                <c:pt idx="0">
                  <c:v>980337122.89994442</c:v>
                </c:pt>
                <c:pt idx="1">
                  <c:v>100795987.11000083</c:v>
                </c:pt>
                <c:pt idx="2">
                  <c:v>47981327.050000019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8A-4033-B725-C06C8AEBD6B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 rtl="0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8092560581266828"/>
          <c:y val="0.7405913978494626"/>
          <c:w val="0.64976712493531252"/>
          <c:h val="9.52217171717171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1" r="0.7500000000000121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15426</xdr:colOff>
      <xdr:row>13</xdr:row>
      <xdr:rowOff>50214</xdr:rowOff>
    </xdr:from>
    <xdr:to>
      <xdr:col>11</xdr:col>
      <xdr:colOff>199126</xdr:colOff>
      <xdr:row>24</xdr:row>
      <xdr:rowOff>4564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C0A720D-0F36-4B46-8AE3-8DD23B238D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32754</xdr:colOff>
      <xdr:row>65</xdr:row>
      <xdr:rowOff>9986</xdr:rowOff>
    </xdr:from>
    <xdr:to>
      <xdr:col>6</xdr:col>
      <xdr:colOff>76754</xdr:colOff>
      <xdr:row>75</xdr:row>
      <xdr:rowOff>148486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21975800-8A60-4986-B973-43BE842FFE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10990</xdr:colOff>
      <xdr:row>65</xdr:row>
      <xdr:rowOff>31882</xdr:rowOff>
    </xdr:from>
    <xdr:to>
      <xdr:col>11</xdr:col>
      <xdr:colOff>194690</xdr:colOff>
      <xdr:row>75</xdr:row>
      <xdr:rowOff>170382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850827B8-2280-4A6E-9A9E-5C51E8195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31750</xdr:colOff>
      <xdr:row>13</xdr:row>
      <xdr:rowOff>6350</xdr:rowOff>
    </xdr:from>
    <xdr:to>
      <xdr:col>6</xdr:col>
      <xdr:colOff>75750</xdr:colOff>
      <xdr:row>23</xdr:row>
      <xdr:rowOff>144850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09AA66D5-8FC7-45CF-9800-A831177164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607</xdr:colOff>
      <xdr:row>13</xdr:row>
      <xdr:rowOff>7795</xdr:rowOff>
    </xdr:from>
    <xdr:to>
      <xdr:col>5</xdr:col>
      <xdr:colOff>743107</xdr:colOff>
      <xdr:row>23</xdr:row>
      <xdr:rowOff>153350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4837B5-6AA7-4007-832A-4DD8C7834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117955</xdr:colOff>
      <xdr:row>13</xdr:row>
      <xdr:rowOff>6669</xdr:rowOff>
    </xdr:from>
    <xdr:to>
      <xdr:col>9</xdr:col>
      <xdr:colOff>775788</xdr:colOff>
      <xdr:row>23</xdr:row>
      <xdr:rowOff>152224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FD59EFF4-C0FA-4BE6-B526-5AC1C3E639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25976</xdr:colOff>
      <xdr:row>13</xdr:row>
      <xdr:rowOff>8885</xdr:rowOff>
    </xdr:from>
    <xdr:to>
      <xdr:col>13</xdr:col>
      <xdr:colOff>712032</xdr:colOff>
      <xdr:row>23</xdr:row>
      <xdr:rowOff>154440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52AB8F83-5040-45D3-A96A-10C9BAED6B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1316277</xdr:colOff>
      <xdr:row>24</xdr:row>
      <xdr:rowOff>181680</xdr:rowOff>
    </xdr:from>
    <xdr:to>
      <xdr:col>5</xdr:col>
      <xdr:colOff>711166</xdr:colOff>
      <xdr:row>35</xdr:row>
      <xdr:rowOff>143791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DC8F522F-9A2C-4B6B-BBC8-6B4257B863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117219</xdr:colOff>
      <xdr:row>24</xdr:row>
      <xdr:rowOff>182065</xdr:rowOff>
    </xdr:from>
    <xdr:to>
      <xdr:col>9</xdr:col>
      <xdr:colOff>775052</xdr:colOff>
      <xdr:row>35</xdr:row>
      <xdr:rowOff>144176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15BD2C23-9C5E-4A22-8198-9995B2E650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22578</xdr:colOff>
      <xdr:row>24</xdr:row>
      <xdr:rowOff>114105</xdr:rowOff>
    </xdr:from>
    <xdr:to>
      <xdr:col>13</xdr:col>
      <xdr:colOff>708634</xdr:colOff>
      <xdr:row>35</xdr:row>
      <xdr:rowOff>76216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5C4EF5DD-F03C-498C-9CAD-04DED6C20D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865908</xdr:colOff>
      <xdr:row>14</xdr:row>
      <xdr:rowOff>17318</xdr:rowOff>
    </xdr:from>
    <xdr:to>
      <xdr:col>11</xdr:col>
      <xdr:colOff>243158</xdr:colOff>
      <xdr:row>26</xdr:row>
      <xdr:rowOff>57518</xdr:rowOff>
    </xdr:to>
    <xdr:graphicFrame macro="">
      <xdr:nvGraphicFramePr>
        <xdr:cNvPr id="2" name="5 Gráfico">
          <a:extLst>
            <a:ext uri="{FF2B5EF4-FFF2-40B4-BE49-F238E27FC236}">
              <a16:creationId xmlns:a16="http://schemas.microsoft.com/office/drawing/2014/main" id="{4BE8CE62-F7A1-424E-A390-C029D5BE05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25977</xdr:colOff>
      <xdr:row>14</xdr:row>
      <xdr:rowOff>15586</xdr:rowOff>
    </xdr:from>
    <xdr:to>
      <xdr:col>18</xdr:col>
      <xdr:colOff>768477</xdr:colOff>
      <xdr:row>26</xdr:row>
      <xdr:rowOff>57150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1E610D52-4DF9-4E1A-A0F7-66F2DC2CA3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854939</xdr:colOff>
      <xdr:row>28</xdr:row>
      <xdr:rowOff>15008</xdr:rowOff>
    </xdr:from>
    <xdr:to>
      <xdr:col>11</xdr:col>
      <xdr:colOff>232189</xdr:colOff>
      <xdr:row>38</xdr:row>
      <xdr:rowOff>153508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1558B96-95F0-46E0-BFC0-673C52BC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17895</xdr:colOff>
      <xdr:row>28</xdr:row>
      <xdr:rowOff>15587</xdr:rowOff>
    </xdr:from>
    <xdr:to>
      <xdr:col>18</xdr:col>
      <xdr:colOff>760395</xdr:colOff>
      <xdr:row>38</xdr:row>
      <xdr:rowOff>154087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11A3E10C-AD21-481F-A640-C120E086FC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17319</xdr:colOff>
      <xdr:row>17</xdr:row>
      <xdr:rowOff>8657</xdr:rowOff>
    </xdr:from>
    <xdr:to>
      <xdr:col>8</xdr:col>
      <xdr:colOff>48619</xdr:colOff>
      <xdr:row>27</xdr:row>
      <xdr:rowOff>147157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BF392AE-D6C3-494C-B2BD-D75AC0929A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47048</xdr:colOff>
      <xdr:row>17</xdr:row>
      <xdr:rowOff>41275</xdr:rowOff>
    </xdr:from>
    <xdr:to>
      <xdr:col>15</xdr:col>
      <xdr:colOff>84698</xdr:colOff>
      <xdr:row>27</xdr:row>
      <xdr:rowOff>179775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43CA9C9-AA5A-4197-9E7F-7452E3A2A9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14432</xdr:colOff>
      <xdr:row>17</xdr:row>
      <xdr:rowOff>25399</xdr:rowOff>
    </xdr:from>
    <xdr:to>
      <xdr:col>22</xdr:col>
      <xdr:colOff>102882</xdr:colOff>
      <xdr:row>27</xdr:row>
      <xdr:rowOff>163899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8ADBAD15-AC01-460E-ABAA-151654C039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7794</xdr:colOff>
      <xdr:row>30</xdr:row>
      <xdr:rowOff>3752</xdr:rowOff>
    </xdr:from>
    <xdr:to>
      <xdr:col>8</xdr:col>
      <xdr:colOff>39094</xdr:colOff>
      <xdr:row>40</xdr:row>
      <xdr:rowOff>142252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725229F6-17BE-4005-8D35-154A9A35B1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25688</xdr:colOff>
      <xdr:row>30</xdr:row>
      <xdr:rowOff>33194</xdr:rowOff>
    </xdr:from>
    <xdr:to>
      <xdr:col>15</xdr:col>
      <xdr:colOff>63338</xdr:colOff>
      <xdr:row>40</xdr:row>
      <xdr:rowOff>171694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E6667B07-6ED7-4CBB-AB9E-B3B598F15C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43873</xdr:colOff>
      <xdr:row>30</xdr:row>
      <xdr:rowOff>7792</xdr:rowOff>
    </xdr:from>
    <xdr:to>
      <xdr:col>22</xdr:col>
      <xdr:colOff>132323</xdr:colOff>
      <xdr:row>40</xdr:row>
      <xdr:rowOff>146292</xdr:rowOff>
    </xdr:to>
    <xdr:graphicFrame macro="">
      <xdr:nvGraphicFramePr>
        <xdr:cNvPr id="7" name="4 Gráfico">
          <a:extLst>
            <a:ext uri="{FF2B5EF4-FFF2-40B4-BE49-F238E27FC236}">
              <a16:creationId xmlns:a16="http://schemas.microsoft.com/office/drawing/2014/main" id="{F3EC01CC-233C-4A5A-A7F4-9BE1484944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13854</xdr:colOff>
      <xdr:row>15</xdr:row>
      <xdr:rowOff>17318</xdr:rowOff>
    </xdr:from>
    <xdr:to>
      <xdr:col>8</xdr:col>
      <xdr:colOff>210254</xdr:colOff>
      <xdr:row>25</xdr:row>
      <xdr:rowOff>155818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21E31B-BB58-4F30-B2C9-08976EAEB0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18472</xdr:colOff>
      <xdr:row>15</xdr:row>
      <xdr:rowOff>15586</xdr:rowOff>
    </xdr:from>
    <xdr:to>
      <xdr:col>15</xdr:col>
      <xdr:colOff>157722</xdr:colOff>
      <xdr:row>25</xdr:row>
      <xdr:rowOff>154086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741DEA04-1E36-44B7-BE47-870A9CEEC2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456044</xdr:colOff>
      <xdr:row>15</xdr:row>
      <xdr:rowOff>25977</xdr:rowOff>
    </xdr:from>
    <xdr:to>
      <xdr:col>22</xdr:col>
      <xdr:colOff>258744</xdr:colOff>
      <xdr:row>25</xdr:row>
      <xdr:rowOff>164477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34BD523E-98B3-43E3-817C-9EF9F52A2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26555</xdr:colOff>
      <xdr:row>28</xdr:row>
      <xdr:rowOff>26843</xdr:rowOff>
    </xdr:from>
    <xdr:to>
      <xdr:col>8</xdr:col>
      <xdr:colOff>222955</xdr:colOff>
      <xdr:row>38</xdr:row>
      <xdr:rowOff>165343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E21DB2C4-E554-428E-B29B-E893B06F9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20781</xdr:colOff>
      <xdr:row>28</xdr:row>
      <xdr:rowOff>21359</xdr:rowOff>
    </xdr:from>
    <xdr:to>
      <xdr:col>15</xdr:col>
      <xdr:colOff>160031</xdr:colOff>
      <xdr:row>38</xdr:row>
      <xdr:rowOff>159859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5BF68F1C-4DB7-40D9-B74E-928F285F3F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19337</xdr:colOff>
      <xdr:row>28</xdr:row>
      <xdr:rowOff>16452</xdr:rowOff>
    </xdr:from>
    <xdr:to>
      <xdr:col>22</xdr:col>
      <xdr:colOff>95087</xdr:colOff>
      <xdr:row>38</xdr:row>
      <xdr:rowOff>154952</xdr:rowOff>
    </xdr:to>
    <xdr:graphicFrame macro="">
      <xdr:nvGraphicFramePr>
        <xdr:cNvPr id="7" name="4 Gráfico">
          <a:extLst>
            <a:ext uri="{FF2B5EF4-FFF2-40B4-BE49-F238E27FC236}">
              <a16:creationId xmlns:a16="http://schemas.microsoft.com/office/drawing/2014/main" id="{939601C2-B74A-420F-93C9-CF98E4AB90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E9495-A3A9-4BF9-AE43-F5814F51FBB9}">
  <dimension ref="B1:R90"/>
  <sheetViews>
    <sheetView tabSelected="1" zoomScaleNormal="100" workbookViewId="0">
      <selection activeCell="B2" sqref="B2:R2"/>
    </sheetView>
  </sheetViews>
  <sheetFormatPr baseColWidth="10" defaultRowHeight="14.4" x14ac:dyDescent="0.3"/>
  <cols>
    <col min="1" max="1" width="6.21875" customWidth="1"/>
    <col min="2" max="2" width="32.21875" customWidth="1"/>
    <col min="3" max="3" width="11.21875" bestFit="1" customWidth="1"/>
    <col min="4" max="4" width="15.21875" bestFit="1" customWidth="1"/>
    <col min="5" max="5" width="10.77734375" bestFit="1" customWidth="1"/>
    <col min="6" max="6" width="13.77734375" bestFit="1" customWidth="1"/>
    <col min="7" max="7" width="10.77734375" bestFit="1" customWidth="1"/>
    <col min="8" max="8" width="13.77734375" bestFit="1" customWidth="1"/>
    <col min="9" max="9" width="10.77734375" bestFit="1" customWidth="1"/>
    <col min="10" max="10" width="13.77734375" bestFit="1" customWidth="1"/>
    <col min="11" max="11" width="10.77734375" bestFit="1" customWidth="1"/>
    <col min="12" max="12" width="15.21875" bestFit="1" customWidth="1"/>
    <col min="13" max="13" width="10.6640625" customWidth="1"/>
    <col min="14" max="14" width="16.6640625" customWidth="1"/>
    <col min="15" max="15" width="11.33203125" customWidth="1"/>
    <col min="16" max="16" width="10.21875" bestFit="1" customWidth="1"/>
    <col min="17" max="17" width="10.77734375" bestFit="1" customWidth="1"/>
    <col min="18" max="18" width="15.21875" bestFit="1" customWidth="1"/>
  </cols>
  <sheetData>
    <row r="1" spans="2:18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2:18" x14ac:dyDescent="0.3">
      <c r="B2" s="204" t="s">
        <v>0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6"/>
      <c r="P2" s="206"/>
      <c r="Q2" s="206"/>
      <c r="R2" s="206"/>
    </row>
    <row r="3" spans="2:18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2:18" x14ac:dyDescent="0.3">
      <c r="B4" s="196" t="s">
        <v>1</v>
      </c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6"/>
      <c r="P4" s="206"/>
      <c r="Q4" s="206"/>
      <c r="R4" s="206"/>
    </row>
    <row r="5" spans="2:18" x14ac:dyDescent="0.3">
      <c r="B5" s="196" t="s">
        <v>2</v>
      </c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6"/>
      <c r="P5" s="206"/>
      <c r="Q5" s="206"/>
      <c r="R5" s="206"/>
    </row>
    <row r="6" spans="2:18" ht="15" thickBo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3"/>
      <c r="R6" s="3"/>
    </row>
    <row r="7" spans="2:18" ht="24" customHeight="1" thickTop="1" x14ac:dyDescent="0.3">
      <c r="B7" s="216" t="s">
        <v>3</v>
      </c>
      <c r="C7" s="212" t="s">
        <v>4</v>
      </c>
      <c r="D7" s="209"/>
      <c r="E7" s="208" t="s">
        <v>5</v>
      </c>
      <c r="F7" s="209"/>
      <c r="G7" s="208" t="s">
        <v>6</v>
      </c>
      <c r="H7" s="209"/>
      <c r="I7" s="208" t="s">
        <v>7</v>
      </c>
      <c r="J7" s="209"/>
      <c r="K7" s="208" t="s">
        <v>8</v>
      </c>
      <c r="L7" s="209"/>
      <c r="M7" s="208" t="s">
        <v>9</v>
      </c>
      <c r="N7" s="209"/>
      <c r="O7" s="208" t="s">
        <v>10</v>
      </c>
      <c r="P7" s="211"/>
      <c r="Q7" s="212" t="s">
        <v>11</v>
      </c>
      <c r="R7" s="211"/>
    </row>
    <row r="8" spans="2:18" ht="15" thickBot="1" x14ac:dyDescent="0.35">
      <c r="B8" s="217"/>
      <c r="C8" s="4" t="s">
        <v>12</v>
      </c>
      <c r="D8" s="5" t="s">
        <v>13</v>
      </c>
      <c r="E8" s="6" t="s">
        <v>12</v>
      </c>
      <c r="F8" s="5" t="s">
        <v>13</v>
      </c>
      <c r="G8" s="6" t="s">
        <v>12</v>
      </c>
      <c r="H8" s="5" t="s">
        <v>13</v>
      </c>
      <c r="I8" s="6" t="s">
        <v>12</v>
      </c>
      <c r="J8" s="5" t="s">
        <v>13</v>
      </c>
      <c r="K8" s="6" t="s">
        <v>12</v>
      </c>
      <c r="L8" s="5" t="s">
        <v>13</v>
      </c>
      <c r="M8" s="6" t="s">
        <v>12</v>
      </c>
      <c r="N8" s="5" t="s">
        <v>13</v>
      </c>
      <c r="O8" s="6" t="s">
        <v>12</v>
      </c>
      <c r="P8" s="5" t="s">
        <v>13</v>
      </c>
      <c r="Q8" s="7" t="s">
        <v>12</v>
      </c>
      <c r="R8" s="8" t="s">
        <v>13</v>
      </c>
    </row>
    <row r="9" spans="2:18" ht="15" thickTop="1" x14ac:dyDescent="0.3">
      <c r="B9" s="9" t="s">
        <v>14</v>
      </c>
      <c r="C9" s="10">
        <v>729</v>
      </c>
      <c r="D9" s="11">
        <v>136742901.91</v>
      </c>
      <c r="E9" s="12">
        <v>255</v>
      </c>
      <c r="F9" s="11">
        <v>11471432.630000001</v>
      </c>
      <c r="G9" s="12">
        <v>113</v>
      </c>
      <c r="H9" s="11">
        <v>143932674.69</v>
      </c>
      <c r="I9" s="12">
        <v>2</v>
      </c>
      <c r="J9" s="11">
        <v>316904.3</v>
      </c>
      <c r="K9" s="12">
        <v>4</v>
      </c>
      <c r="L9" s="11">
        <v>39208000</v>
      </c>
      <c r="M9" s="12">
        <v>3</v>
      </c>
      <c r="N9" s="11">
        <v>0</v>
      </c>
      <c r="O9" s="13"/>
      <c r="P9" s="14"/>
      <c r="Q9" s="15">
        <f>C9+E9+G9+I9+K9+M9+O9</f>
        <v>1106</v>
      </c>
      <c r="R9" s="16">
        <f>D9+F9+H9+J9+L9+N9+P9</f>
        <v>331671913.53000003</v>
      </c>
    </row>
    <row r="10" spans="2:18" x14ac:dyDescent="0.3">
      <c r="B10" s="17" t="s">
        <v>15</v>
      </c>
      <c r="C10" s="18">
        <v>313</v>
      </c>
      <c r="D10" s="19">
        <v>606819802.58000004</v>
      </c>
      <c r="E10" s="20">
        <v>112</v>
      </c>
      <c r="F10" s="19">
        <v>6361243.9000000004</v>
      </c>
      <c r="G10" s="20">
        <v>120</v>
      </c>
      <c r="H10" s="19">
        <v>21280767.949999999</v>
      </c>
      <c r="I10" s="20">
        <v>3</v>
      </c>
      <c r="J10" s="19">
        <v>520113.38</v>
      </c>
      <c r="K10" s="20"/>
      <c r="L10" s="19"/>
      <c r="M10" s="20"/>
      <c r="N10" s="19"/>
      <c r="O10" s="21">
        <v>1</v>
      </c>
      <c r="P10" s="22">
        <v>216941.96</v>
      </c>
      <c r="Q10" s="36">
        <f t="shared" ref="Q10:R10" si="0">C10+E10+G10+I10+K10+M10+O10</f>
        <v>549</v>
      </c>
      <c r="R10" s="37">
        <f t="shared" si="0"/>
        <v>635198869.7700001</v>
      </c>
    </row>
    <row r="11" spans="2:18" ht="15" thickBot="1" x14ac:dyDescent="0.35">
      <c r="B11" s="23" t="s">
        <v>16</v>
      </c>
      <c r="C11" s="24">
        <v>18</v>
      </c>
      <c r="D11" s="25">
        <v>387970507.73000002</v>
      </c>
      <c r="E11" s="26">
        <v>18</v>
      </c>
      <c r="F11" s="25">
        <v>14348475.73</v>
      </c>
      <c r="G11" s="26">
        <v>5</v>
      </c>
      <c r="H11" s="25">
        <v>34892200.68</v>
      </c>
      <c r="I11" s="26">
        <v>1</v>
      </c>
      <c r="J11" s="25">
        <v>503211.87</v>
      </c>
      <c r="K11" s="26"/>
      <c r="L11" s="25"/>
      <c r="M11" s="26"/>
      <c r="N11" s="25"/>
      <c r="O11" s="27"/>
      <c r="P11" s="28"/>
      <c r="Q11" s="38">
        <f>C11+E11+G11+I11+K11+M11+O11</f>
        <v>42</v>
      </c>
      <c r="R11" s="39">
        <f>D11+F11+H11+J11+L11+N11+P11</f>
        <v>437714396.01000005</v>
      </c>
    </row>
    <row r="12" spans="2:18" ht="15.6" thickTop="1" thickBot="1" x14ac:dyDescent="0.35">
      <c r="B12" s="29" t="s">
        <v>17</v>
      </c>
      <c r="C12" s="30">
        <f t="shared" ref="C12:L12" si="1">SUM(C9:C11)</f>
        <v>1060</v>
      </c>
      <c r="D12" s="31">
        <f t="shared" si="1"/>
        <v>1131533212.22</v>
      </c>
      <c r="E12" s="32">
        <f t="shared" si="1"/>
        <v>385</v>
      </c>
      <c r="F12" s="31">
        <f t="shared" si="1"/>
        <v>32181152.260000002</v>
      </c>
      <c r="G12" s="32">
        <f t="shared" si="1"/>
        <v>238</v>
      </c>
      <c r="H12" s="31">
        <f t="shared" si="1"/>
        <v>200105643.31999999</v>
      </c>
      <c r="I12" s="32">
        <f t="shared" si="1"/>
        <v>6</v>
      </c>
      <c r="J12" s="31">
        <f t="shared" si="1"/>
        <v>1340229.5499999998</v>
      </c>
      <c r="K12" s="32">
        <f t="shared" si="1"/>
        <v>4</v>
      </c>
      <c r="L12" s="31">
        <f t="shared" si="1"/>
        <v>39208000</v>
      </c>
      <c r="M12" s="32">
        <f t="shared" ref="M12:R12" si="2">SUM(M9:M11)</f>
        <v>3</v>
      </c>
      <c r="N12" s="31">
        <f t="shared" si="2"/>
        <v>0</v>
      </c>
      <c r="O12" s="30">
        <f t="shared" si="2"/>
        <v>1</v>
      </c>
      <c r="P12" s="33">
        <f t="shared" si="2"/>
        <v>216941.96</v>
      </c>
      <c r="Q12" s="34">
        <f t="shared" si="2"/>
        <v>1697</v>
      </c>
      <c r="R12" s="35">
        <f t="shared" si="2"/>
        <v>1404585179.3100002</v>
      </c>
    </row>
    <row r="13" spans="2:18" ht="15" thickTop="1" x14ac:dyDescent="0.3"/>
    <row r="28" spans="2:14" x14ac:dyDescent="0.3">
      <c r="B28" s="195" t="s">
        <v>18</v>
      </c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40"/>
      <c r="N28" s="40"/>
    </row>
    <row r="29" spans="2:14" x14ac:dyDescent="0.3">
      <c r="B29" s="196" t="s">
        <v>2</v>
      </c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41"/>
      <c r="N29" s="41"/>
    </row>
    <row r="30" spans="2:14" ht="15" thickBot="1" x14ac:dyDescent="0.3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2:14" ht="15" thickTop="1" x14ac:dyDescent="0.3">
      <c r="B31" s="197" t="s">
        <v>3</v>
      </c>
      <c r="C31" s="213" t="s">
        <v>19</v>
      </c>
      <c r="D31" s="200"/>
      <c r="E31" s="200"/>
      <c r="F31" s="200"/>
      <c r="G31" s="208"/>
      <c r="H31" s="214" t="s">
        <v>20</v>
      </c>
      <c r="I31" s="202"/>
      <c r="J31" s="202"/>
      <c r="K31" s="202"/>
      <c r="L31" s="203"/>
      <c r="M31" s="42"/>
      <c r="N31" s="42"/>
    </row>
    <row r="32" spans="2:14" ht="27" thickBot="1" x14ac:dyDescent="0.35">
      <c r="B32" s="198"/>
      <c r="C32" s="43" t="s">
        <v>21</v>
      </c>
      <c r="D32" s="44" t="s">
        <v>22</v>
      </c>
      <c r="E32" s="44" t="s">
        <v>23</v>
      </c>
      <c r="F32" s="44" t="s">
        <v>22</v>
      </c>
      <c r="G32" s="45" t="s">
        <v>11</v>
      </c>
      <c r="H32" s="46" t="s">
        <v>21</v>
      </c>
      <c r="I32" s="44" t="s">
        <v>22</v>
      </c>
      <c r="J32" s="44" t="s">
        <v>23</v>
      </c>
      <c r="K32" s="44" t="s">
        <v>22</v>
      </c>
      <c r="L32" s="47" t="s">
        <v>11</v>
      </c>
      <c r="M32" s="1"/>
      <c r="N32" s="1"/>
    </row>
    <row r="33" spans="2:14" x14ac:dyDescent="0.3">
      <c r="B33" s="48" t="s">
        <v>14</v>
      </c>
      <c r="C33" s="49">
        <v>408</v>
      </c>
      <c r="D33" s="50">
        <f>C33*100/G33</f>
        <v>36.889692585895119</v>
      </c>
      <c r="E33" s="51">
        <v>698</v>
      </c>
      <c r="F33" s="50">
        <f>E33*100/G33</f>
        <v>63.110307414104881</v>
      </c>
      <c r="G33" s="190">
        <v>1106</v>
      </c>
      <c r="H33" s="52">
        <v>226108570.96000004</v>
      </c>
      <c r="I33" s="50">
        <f>H33*100/L33</f>
        <v>68.172360014906204</v>
      </c>
      <c r="J33" s="53">
        <v>105563342.57000004</v>
      </c>
      <c r="K33" s="50">
        <f>J33*100/L33</f>
        <v>31.8276399850938</v>
      </c>
      <c r="L33" s="54">
        <f>H33+J33</f>
        <v>331671913.53000009</v>
      </c>
      <c r="M33" s="1"/>
      <c r="N33" s="55"/>
    </row>
    <row r="34" spans="2:14" x14ac:dyDescent="0.3">
      <c r="B34" s="56" t="s">
        <v>15</v>
      </c>
      <c r="C34" s="57">
        <v>216</v>
      </c>
      <c r="D34" s="58">
        <f t="shared" ref="D34:D36" si="3">C34*100/G34</f>
        <v>39.344262295081968</v>
      </c>
      <c r="E34" s="59">
        <v>333</v>
      </c>
      <c r="F34" s="58">
        <f t="shared" ref="F34:F36" si="4">E34*100/G34</f>
        <v>60.655737704918032</v>
      </c>
      <c r="G34" s="60">
        <v>549</v>
      </c>
      <c r="H34" s="61">
        <v>489503606.10000002</v>
      </c>
      <c r="I34" s="58">
        <f t="shared" ref="I34:I35" si="5">H34*100/L34</f>
        <v>77.063047400768369</v>
      </c>
      <c r="J34" s="62">
        <v>145695263.67000002</v>
      </c>
      <c r="K34" s="58">
        <f t="shared" ref="K34:K35" si="6">J34*100/L34</f>
        <v>22.936952599231642</v>
      </c>
      <c r="L34" s="63">
        <f t="shared" ref="L34:L35" si="7">H34+J34</f>
        <v>635198869.76999998</v>
      </c>
      <c r="M34" s="1"/>
      <c r="N34" s="55"/>
    </row>
    <row r="35" spans="2:14" ht="15" thickBot="1" x14ac:dyDescent="0.35">
      <c r="B35" s="64" t="s">
        <v>16</v>
      </c>
      <c r="C35" s="65">
        <v>13</v>
      </c>
      <c r="D35" s="66">
        <f t="shared" si="3"/>
        <v>30.952380952380953</v>
      </c>
      <c r="E35" s="67">
        <v>29</v>
      </c>
      <c r="F35" s="66">
        <f t="shared" si="4"/>
        <v>69.047619047619051</v>
      </c>
      <c r="G35" s="191">
        <v>42</v>
      </c>
      <c r="H35" s="68">
        <v>104295621.25000001</v>
      </c>
      <c r="I35" s="66">
        <f t="shared" si="5"/>
        <v>23.827322610521886</v>
      </c>
      <c r="J35" s="69">
        <v>333418774.75999993</v>
      </c>
      <c r="K35" s="66">
        <f t="shared" si="6"/>
        <v>76.17267738947811</v>
      </c>
      <c r="L35" s="70">
        <f t="shared" si="7"/>
        <v>437714396.00999993</v>
      </c>
      <c r="M35" s="1"/>
      <c r="N35" s="55"/>
    </row>
    <row r="36" spans="2:14" ht="15" thickBot="1" x14ac:dyDescent="0.35">
      <c r="B36" s="71" t="s">
        <v>11</v>
      </c>
      <c r="C36" s="72">
        <f>SUM(C33:C35)</f>
        <v>637</v>
      </c>
      <c r="D36" s="73">
        <f t="shared" si="3"/>
        <v>37.536829699469649</v>
      </c>
      <c r="E36" s="74">
        <f>SUM(E33:E35)</f>
        <v>1060</v>
      </c>
      <c r="F36" s="73">
        <f t="shared" si="4"/>
        <v>62.463170300530351</v>
      </c>
      <c r="G36" s="75">
        <f>C36+E36</f>
        <v>1697</v>
      </c>
      <c r="H36" s="76">
        <f>SUM(H33:H35)</f>
        <v>819907798.31000006</v>
      </c>
      <c r="I36" s="73">
        <f>H36*100/L36</f>
        <v>58.373661518540182</v>
      </c>
      <c r="J36" s="77">
        <f>SUM(J33:J35)</f>
        <v>584677381</v>
      </c>
      <c r="K36" s="73">
        <f>J36*100/L36</f>
        <v>41.626338481459825</v>
      </c>
      <c r="L36" s="78">
        <f>SUM(L33:L35)</f>
        <v>1404585179.3099999</v>
      </c>
      <c r="M36" s="1"/>
      <c r="N36" s="55"/>
    </row>
    <row r="37" spans="2:14" ht="15" thickTop="1" x14ac:dyDescent="0.3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4" x14ac:dyDescent="0.3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4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2:14" x14ac:dyDescent="0.3">
      <c r="B40" s="195" t="s">
        <v>24</v>
      </c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40"/>
      <c r="N40" s="40"/>
    </row>
    <row r="41" spans="2:14" x14ac:dyDescent="0.3">
      <c r="B41" s="196" t="s">
        <v>2</v>
      </c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41"/>
      <c r="N41" s="41"/>
    </row>
    <row r="42" spans="2:14" ht="15" thickBot="1" x14ac:dyDescent="0.35">
      <c r="B42" s="79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</row>
    <row r="43" spans="2:14" ht="15" thickTop="1" x14ac:dyDescent="0.3">
      <c r="B43" s="197" t="s">
        <v>25</v>
      </c>
      <c r="C43" s="199" t="s">
        <v>19</v>
      </c>
      <c r="D43" s="200"/>
      <c r="E43" s="200"/>
      <c r="F43" s="200"/>
      <c r="G43" s="201"/>
      <c r="H43" s="202" t="s">
        <v>20</v>
      </c>
      <c r="I43" s="202"/>
      <c r="J43" s="202"/>
      <c r="K43" s="202"/>
      <c r="L43" s="203"/>
      <c r="M43" s="42"/>
      <c r="N43" s="42"/>
    </row>
    <row r="44" spans="2:14" ht="27" thickBot="1" x14ac:dyDescent="0.35">
      <c r="B44" s="198"/>
      <c r="C44" s="46" t="s">
        <v>21</v>
      </c>
      <c r="D44" s="44" t="s">
        <v>22</v>
      </c>
      <c r="E44" s="44" t="s">
        <v>23</v>
      </c>
      <c r="F44" s="44" t="s">
        <v>22</v>
      </c>
      <c r="G44" s="81" t="s">
        <v>11</v>
      </c>
      <c r="H44" s="43" t="s">
        <v>21</v>
      </c>
      <c r="I44" s="44" t="s">
        <v>22</v>
      </c>
      <c r="J44" s="44" t="s">
        <v>23</v>
      </c>
      <c r="K44" s="44" t="s">
        <v>22</v>
      </c>
      <c r="L44" s="47" t="s">
        <v>11</v>
      </c>
      <c r="M44" s="1"/>
      <c r="N44" s="1"/>
    </row>
    <row r="45" spans="2:14" x14ac:dyDescent="0.3">
      <c r="B45" s="48" t="s">
        <v>4</v>
      </c>
      <c r="C45" s="82">
        <v>395</v>
      </c>
      <c r="D45" s="50">
        <f>C45*100/G45</f>
        <v>37.264150943396224</v>
      </c>
      <c r="E45" s="83">
        <v>665</v>
      </c>
      <c r="F45" s="50">
        <f>E45*100/G45</f>
        <v>62.735849056603776</v>
      </c>
      <c r="G45" s="84">
        <f>C45+E45</f>
        <v>1060</v>
      </c>
      <c r="H45" s="85">
        <v>609075105.88999999</v>
      </c>
      <c r="I45" s="50">
        <f>H45*100/L45</f>
        <v>53.827417464400476</v>
      </c>
      <c r="J45" s="53">
        <v>522458106.32999998</v>
      </c>
      <c r="K45" s="50">
        <f t="shared" ref="K45:K52" si="8">J45*100/L45</f>
        <v>46.172582535599524</v>
      </c>
      <c r="L45" s="54">
        <f>H45+J45</f>
        <v>1131533212.22</v>
      </c>
      <c r="M45" s="1"/>
      <c r="N45" s="86"/>
    </row>
    <row r="46" spans="2:14" x14ac:dyDescent="0.3">
      <c r="B46" s="56" t="s">
        <v>5</v>
      </c>
      <c r="C46" s="87">
        <v>130</v>
      </c>
      <c r="D46" s="58">
        <f t="shared" ref="D46:D52" si="9">C46*100/G46</f>
        <v>33.766233766233768</v>
      </c>
      <c r="E46" s="88">
        <v>255</v>
      </c>
      <c r="F46" s="58">
        <f t="shared" ref="F46:F50" si="10">E46*100/G46</f>
        <v>66.233766233766232</v>
      </c>
      <c r="G46" s="89">
        <f t="shared" ref="G46:G51" si="11">C46+E46</f>
        <v>385</v>
      </c>
      <c r="H46" s="90">
        <v>12508581.310000001</v>
      </c>
      <c r="I46" s="58">
        <f t="shared" ref="I46:I51" si="12">H46*100/L46</f>
        <v>38.869277299146646</v>
      </c>
      <c r="J46" s="62">
        <v>19672570.950000003</v>
      </c>
      <c r="K46" s="58">
        <f t="shared" si="8"/>
        <v>61.130722700853347</v>
      </c>
      <c r="L46" s="63">
        <f t="shared" ref="L46:L51" si="13">H46+J46</f>
        <v>32181152.260000005</v>
      </c>
      <c r="M46" s="1"/>
      <c r="N46" s="1"/>
    </row>
    <row r="47" spans="2:14" x14ac:dyDescent="0.3">
      <c r="B47" s="56" t="s">
        <v>6</v>
      </c>
      <c r="C47" s="87">
        <v>106</v>
      </c>
      <c r="D47" s="58">
        <f t="shared" si="9"/>
        <v>44.537815126050418</v>
      </c>
      <c r="E47" s="88">
        <v>132</v>
      </c>
      <c r="F47" s="58">
        <f t="shared" si="10"/>
        <v>55.462184873949582</v>
      </c>
      <c r="G47" s="89">
        <f t="shared" si="11"/>
        <v>238</v>
      </c>
      <c r="H47" s="90">
        <v>172148769.14999995</v>
      </c>
      <c r="I47" s="58">
        <f t="shared" si="12"/>
        <v>86.028942659406866</v>
      </c>
      <c r="J47" s="62">
        <v>27956874.169999994</v>
      </c>
      <c r="K47" s="58">
        <f t="shared" si="8"/>
        <v>13.971057340593148</v>
      </c>
      <c r="L47" s="63">
        <f t="shared" si="13"/>
        <v>200105643.31999993</v>
      </c>
      <c r="M47" s="1"/>
      <c r="N47" s="1"/>
    </row>
    <row r="48" spans="2:14" x14ac:dyDescent="0.3">
      <c r="B48" s="56" t="s">
        <v>26</v>
      </c>
      <c r="C48" s="87"/>
      <c r="D48" s="58"/>
      <c r="E48" s="88">
        <v>6</v>
      </c>
      <c r="F48" s="58">
        <f t="shared" si="10"/>
        <v>100</v>
      </c>
      <c r="G48" s="89">
        <f t="shared" si="11"/>
        <v>6</v>
      </c>
      <c r="H48" s="90"/>
      <c r="I48" s="58"/>
      <c r="J48" s="62">
        <v>1340229.55</v>
      </c>
      <c r="K48" s="58">
        <f t="shared" si="8"/>
        <v>100</v>
      </c>
      <c r="L48" s="63">
        <f t="shared" si="13"/>
        <v>1340229.55</v>
      </c>
      <c r="M48" s="1"/>
      <c r="N48" s="1"/>
    </row>
    <row r="49" spans="2:14" x14ac:dyDescent="0.3">
      <c r="B49" s="91" t="s">
        <v>8</v>
      </c>
      <c r="C49" s="92">
        <v>3</v>
      </c>
      <c r="D49" s="58">
        <f t="shared" si="9"/>
        <v>75</v>
      </c>
      <c r="E49" s="93">
        <v>1</v>
      </c>
      <c r="F49" s="58">
        <f t="shared" si="10"/>
        <v>25</v>
      </c>
      <c r="G49" s="89">
        <f t="shared" si="11"/>
        <v>4</v>
      </c>
      <c r="H49" s="94">
        <v>25958400</v>
      </c>
      <c r="I49" s="58">
        <f t="shared" si="12"/>
        <v>66.206896551724142</v>
      </c>
      <c r="J49" s="95">
        <v>13249600</v>
      </c>
      <c r="K49" s="58">
        <f t="shared" si="8"/>
        <v>33.793103448275865</v>
      </c>
      <c r="L49" s="63">
        <f t="shared" si="13"/>
        <v>39208000</v>
      </c>
      <c r="M49" s="1"/>
      <c r="N49" s="1"/>
    </row>
    <row r="50" spans="2:14" x14ac:dyDescent="0.3">
      <c r="B50" s="91" t="s">
        <v>9</v>
      </c>
      <c r="C50" s="92">
        <v>2</v>
      </c>
      <c r="D50" s="58">
        <f t="shared" si="9"/>
        <v>66.666666666666671</v>
      </c>
      <c r="E50" s="93">
        <v>1</v>
      </c>
      <c r="F50" s="58">
        <f t="shared" si="10"/>
        <v>33.333333333333336</v>
      </c>
      <c r="G50" s="89">
        <f t="shared" si="11"/>
        <v>3</v>
      </c>
      <c r="H50" s="94">
        <v>0</v>
      </c>
      <c r="I50" s="58"/>
      <c r="J50" s="95">
        <v>0</v>
      </c>
      <c r="K50" s="96"/>
      <c r="L50" s="63">
        <f t="shared" si="13"/>
        <v>0</v>
      </c>
      <c r="M50" s="1"/>
      <c r="N50" s="1"/>
    </row>
    <row r="51" spans="2:14" ht="15" thickBot="1" x14ac:dyDescent="0.35">
      <c r="B51" s="64" t="s">
        <v>10</v>
      </c>
      <c r="C51" s="97">
        <v>1</v>
      </c>
      <c r="D51" s="66">
        <f t="shared" si="9"/>
        <v>100</v>
      </c>
      <c r="E51" s="98"/>
      <c r="F51" s="66"/>
      <c r="G51" s="99">
        <f t="shared" si="11"/>
        <v>1</v>
      </c>
      <c r="H51" s="100">
        <v>216941.96</v>
      </c>
      <c r="I51" s="66">
        <f t="shared" si="12"/>
        <v>100</v>
      </c>
      <c r="J51" s="69"/>
      <c r="K51" s="66"/>
      <c r="L51" s="70">
        <f t="shared" si="13"/>
        <v>216941.96</v>
      </c>
      <c r="M51" s="1"/>
      <c r="N51" s="1"/>
    </row>
    <row r="52" spans="2:14" ht="15" thickBot="1" x14ac:dyDescent="0.35">
      <c r="B52" s="71" t="s">
        <v>11</v>
      </c>
      <c r="C52" s="101">
        <f>SUM(C45:C51)</f>
        <v>637</v>
      </c>
      <c r="D52" s="73">
        <f t="shared" si="9"/>
        <v>37.536829699469649</v>
      </c>
      <c r="E52" s="74">
        <f>SUM(E45:E51)</f>
        <v>1060</v>
      </c>
      <c r="F52" s="73">
        <f t="shared" ref="F52" si="14">E52*100/G52</f>
        <v>62.463170300530351</v>
      </c>
      <c r="G52" s="102">
        <f>C52+E52</f>
        <v>1697</v>
      </c>
      <c r="H52" s="103">
        <f>SUM(H45:H51)</f>
        <v>819907798.30999994</v>
      </c>
      <c r="I52" s="73">
        <f>H52*100/L52</f>
        <v>58.373661518540182</v>
      </c>
      <c r="J52" s="77">
        <f>SUM(J45:J51)</f>
        <v>584677380.99999988</v>
      </c>
      <c r="K52" s="73">
        <f t="shared" si="8"/>
        <v>41.626338481459818</v>
      </c>
      <c r="L52" s="78">
        <f>SUM(L45:L51)</f>
        <v>1404585179.3099999</v>
      </c>
      <c r="M52" s="1"/>
      <c r="N52" s="1"/>
    </row>
    <row r="53" spans="2:14" ht="15" thickTop="1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2:14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2:14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2:14" x14ac:dyDescent="0.3">
      <c r="B56" s="215" t="s">
        <v>27</v>
      </c>
      <c r="C56" s="215"/>
      <c r="D56" s="215"/>
      <c r="E56" s="215"/>
      <c r="F56" s="215"/>
      <c r="G56" s="215"/>
      <c r="H56" s="215"/>
      <c r="I56" s="215"/>
      <c r="J56" s="215"/>
      <c r="K56" s="215"/>
      <c r="L56" s="215"/>
      <c r="M56" s="206"/>
      <c r="N56" s="206"/>
    </row>
    <row r="57" spans="2:14" x14ac:dyDescent="0.3">
      <c r="B57" s="210" t="s">
        <v>2</v>
      </c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06"/>
      <c r="N57" s="206"/>
    </row>
    <row r="58" spans="2:14" ht="15" thickBot="1" x14ac:dyDescent="0.35">
      <c r="B58" s="104"/>
      <c r="C58" s="1"/>
      <c r="D58" s="1"/>
      <c r="E58" s="1"/>
      <c r="F58" s="1"/>
      <c r="G58" s="1"/>
      <c r="H58" s="1"/>
      <c r="I58" s="1"/>
      <c r="J58" s="1"/>
      <c r="K58" s="1"/>
      <c r="L58" s="1"/>
      <c r="M58" s="104"/>
      <c r="N58" s="104"/>
    </row>
    <row r="59" spans="2:14" ht="15" thickTop="1" x14ac:dyDescent="0.3">
      <c r="B59" s="216" t="s">
        <v>3</v>
      </c>
      <c r="C59" s="218" t="s">
        <v>28</v>
      </c>
      <c r="D59" s="219"/>
      <c r="E59" s="208" t="s">
        <v>6</v>
      </c>
      <c r="F59" s="213"/>
      <c r="G59" s="218" t="s">
        <v>29</v>
      </c>
      <c r="H59" s="219"/>
      <c r="I59" s="208" t="s">
        <v>7</v>
      </c>
      <c r="J59" s="213"/>
      <c r="K59" s="208" t="s">
        <v>10</v>
      </c>
      <c r="L59" s="203"/>
      <c r="M59" s="212" t="s">
        <v>11</v>
      </c>
      <c r="N59" s="203"/>
    </row>
    <row r="60" spans="2:14" ht="15" thickBot="1" x14ac:dyDescent="0.35">
      <c r="B60" s="217"/>
      <c r="C60" s="4" t="s">
        <v>12</v>
      </c>
      <c r="D60" s="5" t="s">
        <v>13</v>
      </c>
      <c r="E60" s="4" t="s">
        <v>12</v>
      </c>
      <c r="F60" s="5" t="s">
        <v>13</v>
      </c>
      <c r="G60" s="4" t="s">
        <v>12</v>
      </c>
      <c r="H60" s="5" t="s">
        <v>13</v>
      </c>
      <c r="I60" s="6" t="s">
        <v>12</v>
      </c>
      <c r="J60" s="5" t="s">
        <v>13</v>
      </c>
      <c r="K60" s="6" t="s">
        <v>12</v>
      </c>
      <c r="L60" s="5" t="s">
        <v>13</v>
      </c>
      <c r="M60" s="7" t="s">
        <v>12</v>
      </c>
      <c r="N60" s="8" t="s">
        <v>13</v>
      </c>
    </row>
    <row r="61" spans="2:14" ht="15" thickTop="1" x14ac:dyDescent="0.3">
      <c r="B61" s="105" t="s">
        <v>14</v>
      </c>
      <c r="C61" s="106">
        <v>842</v>
      </c>
      <c r="D61" s="107">
        <v>153306249.31999999</v>
      </c>
      <c r="E61" s="108">
        <v>113</v>
      </c>
      <c r="F61" s="107">
        <v>143932674.69</v>
      </c>
      <c r="G61" s="108">
        <v>149</v>
      </c>
      <c r="H61" s="107">
        <v>34116085.219999999</v>
      </c>
      <c r="I61" s="109">
        <v>2</v>
      </c>
      <c r="J61" s="107">
        <v>316904.3</v>
      </c>
      <c r="K61" s="108"/>
      <c r="L61" s="110"/>
      <c r="M61" s="192">
        <v>1106</v>
      </c>
      <c r="N61" s="111">
        <v>331671913.53000003</v>
      </c>
    </row>
    <row r="62" spans="2:14" x14ac:dyDescent="0.3">
      <c r="B62" s="112" t="s">
        <v>15</v>
      </c>
      <c r="C62" s="113">
        <v>390</v>
      </c>
      <c r="D62" s="62">
        <v>607761335.48000002</v>
      </c>
      <c r="E62" s="59">
        <v>120</v>
      </c>
      <c r="F62" s="62">
        <v>21280767.949999999</v>
      </c>
      <c r="G62" s="59">
        <v>35</v>
      </c>
      <c r="H62" s="62">
        <v>5419711</v>
      </c>
      <c r="I62" s="114">
        <v>3</v>
      </c>
      <c r="J62" s="62">
        <v>520113.38</v>
      </c>
      <c r="K62" s="59">
        <v>1</v>
      </c>
      <c r="L62" s="115">
        <v>216941.96</v>
      </c>
      <c r="M62" s="113">
        <v>549</v>
      </c>
      <c r="N62" s="63">
        <v>635198869.7700001</v>
      </c>
    </row>
    <row r="63" spans="2:14" ht="15" thickBot="1" x14ac:dyDescent="0.35">
      <c r="B63" s="116" t="s">
        <v>16</v>
      </c>
      <c r="C63" s="117">
        <v>35</v>
      </c>
      <c r="D63" s="118">
        <v>402051322.80000001</v>
      </c>
      <c r="E63" s="119">
        <v>5</v>
      </c>
      <c r="F63" s="118">
        <v>34892200.68</v>
      </c>
      <c r="G63" s="119">
        <v>1</v>
      </c>
      <c r="H63" s="118">
        <v>267660.65999999997</v>
      </c>
      <c r="I63" s="120">
        <v>1</v>
      </c>
      <c r="J63" s="118">
        <v>503211.87</v>
      </c>
      <c r="K63" s="119"/>
      <c r="L63" s="121"/>
      <c r="M63" s="193">
        <v>42</v>
      </c>
      <c r="N63" s="122">
        <v>437714396.01000005</v>
      </c>
    </row>
    <row r="64" spans="2:14" ht="15.6" thickTop="1" thickBot="1" x14ac:dyDescent="0.35">
      <c r="B64" s="29" t="s">
        <v>17</v>
      </c>
      <c r="C64" s="30">
        <f t="shared" ref="C64:J64" si="15">SUM(C61:C63)</f>
        <v>1267</v>
      </c>
      <c r="D64" s="31">
        <f t="shared" si="15"/>
        <v>1163118907.5999999</v>
      </c>
      <c r="E64" s="32">
        <f t="shared" si="15"/>
        <v>238</v>
      </c>
      <c r="F64" s="31">
        <f t="shared" si="15"/>
        <v>200105643.31999999</v>
      </c>
      <c r="G64" s="32">
        <f t="shared" si="15"/>
        <v>185</v>
      </c>
      <c r="H64" s="31">
        <f t="shared" si="15"/>
        <v>39803456.879999995</v>
      </c>
      <c r="I64" s="32">
        <f t="shared" si="15"/>
        <v>6</v>
      </c>
      <c r="J64" s="31">
        <f t="shared" si="15"/>
        <v>1340229.5499999998</v>
      </c>
      <c r="K64" s="30">
        <f>SUM(K61:K63)</f>
        <v>1</v>
      </c>
      <c r="L64" s="33">
        <f>SUM(L61:L63)</f>
        <v>216941.96</v>
      </c>
      <c r="M64" s="34">
        <f>SUM(M61:M63)</f>
        <v>1697</v>
      </c>
      <c r="N64" s="35">
        <f>SUM(N61:N63)</f>
        <v>1404585179.3100002</v>
      </c>
    </row>
    <row r="65" spans="2:12" ht="15" thickTop="1" x14ac:dyDescent="0.3"/>
    <row r="79" spans="2:12" x14ac:dyDescent="0.3">
      <c r="B79" s="195" t="s">
        <v>44</v>
      </c>
      <c r="C79" s="195"/>
      <c r="D79" s="195"/>
      <c r="E79" s="195"/>
      <c r="F79" s="195"/>
      <c r="G79" s="195"/>
      <c r="H79" s="195"/>
      <c r="I79" s="195"/>
      <c r="J79" s="195"/>
      <c r="K79" s="195"/>
      <c r="L79" s="195"/>
    </row>
    <row r="80" spans="2:12" x14ac:dyDescent="0.3">
      <c r="B80" s="196" t="s">
        <v>2</v>
      </c>
      <c r="C80" s="196"/>
      <c r="D80" s="196"/>
      <c r="E80" s="196"/>
      <c r="F80" s="196"/>
      <c r="G80" s="196"/>
      <c r="H80" s="196"/>
      <c r="I80" s="196"/>
      <c r="J80" s="196"/>
      <c r="K80" s="196"/>
      <c r="L80" s="196"/>
    </row>
    <row r="81" spans="2:12" ht="15" thickBot="1" x14ac:dyDescent="0.35">
      <c r="B81" s="194"/>
      <c r="C81" s="80"/>
      <c r="D81" s="80"/>
      <c r="E81" s="80"/>
      <c r="F81" s="80"/>
      <c r="G81" s="80"/>
      <c r="H81" s="80"/>
      <c r="I81" s="80"/>
      <c r="J81" s="80"/>
      <c r="K81" s="80"/>
      <c r="L81" s="80"/>
    </row>
    <row r="82" spans="2:12" ht="15" thickTop="1" x14ac:dyDescent="0.3">
      <c r="B82" s="197" t="s">
        <v>43</v>
      </c>
      <c r="C82" s="199" t="s">
        <v>19</v>
      </c>
      <c r="D82" s="200"/>
      <c r="E82" s="200"/>
      <c r="F82" s="200"/>
      <c r="G82" s="201"/>
      <c r="H82" s="202" t="s">
        <v>20</v>
      </c>
      <c r="I82" s="202"/>
      <c r="J82" s="202"/>
      <c r="K82" s="202"/>
      <c r="L82" s="203"/>
    </row>
    <row r="83" spans="2:12" ht="27" thickBot="1" x14ac:dyDescent="0.35">
      <c r="B83" s="198"/>
      <c r="C83" s="46" t="s">
        <v>21</v>
      </c>
      <c r="D83" s="44" t="s">
        <v>22</v>
      </c>
      <c r="E83" s="44" t="s">
        <v>23</v>
      </c>
      <c r="F83" s="44" t="s">
        <v>22</v>
      </c>
      <c r="G83" s="81" t="s">
        <v>11</v>
      </c>
      <c r="H83" s="43" t="s">
        <v>21</v>
      </c>
      <c r="I83" s="44" t="s">
        <v>22</v>
      </c>
      <c r="J83" s="44" t="s">
        <v>23</v>
      </c>
      <c r="K83" s="44" t="s">
        <v>22</v>
      </c>
      <c r="L83" s="47" t="s">
        <v>11</v>
      </c>
    </row>
    <row r="84" spans="2:12" x14ac:dyDescent="0.3">
      <c r="B84" s="48" t="s">
        <v>28</v>
      </c>
      <c r="C84" s="82">
        <v>476</v>
      </c>
      <c r="D84" s="50">
        <f>C84*100/G84</f>
        <v>37.569060773480665</v>
      </c>
      <c r="E84" s="83">
        <v>791</v>
      </c>
      <c r="F84" s="50">
        <f>E84*100/G84</f>
        <v>62.430939226519335</v>
      </c>
      <c r="G84" s="84">
        <f>C84+E84</f>
        <v>1267</v>
      </c>
      <c r="H84" s="85">
        <v>634406946.73999977</v>
      </c>
      <c r="I84" s="50">
        <f>H84*100/L84</f>
        <v>54.54360191332858</v>
      </c>
      <c r="J84" s="53">
        <v>528711960.85999966</v>
      </c>
      <c r="K84" s="50">
        <f t="shared" ref="K84:K87" si="16">J84*100/L84</f>
        <v>45.45639808667142</v>
      </c>
      <c r="L84" s="54">
        <f>H84+J84</f>
        <v>1163118907.5999994</v>
      </c>
    </row>
    <row r="85" spans="2:12" x14ac:dyDescent="0.3">
      <c r="B85" s="56" t="s">
        <v>6</v>
      </c>
      <c r="C85" s="87">
        <v>106</v>
      </c>
      <c r="D85" s="58">
        <f t="shared" ref="D85:D86" si="17">C85*100/G85</f>
        <v>44.537815126050418</v>
      </c>
      <c r="E85" s="88">
        <v>132</v>
      </c>
      <c r="F85" s="58">
        <f t="shared" ref="F85:F87" si="18">E85*100/G85</f>
        <v>55.462184873949582</v>
      </c>
      <c r="G85" s="89">
        <f t="shared" ref="G85:G88" si="19">C85+E85</f>
        <v>238</v>
      </c>
      <c r="H85" s="90">
        <v>172148769.14999995</v>
      </c>
      <c r="I85" s="58">
        <f t="shared" ref="I85:I86" si="20">H85*100/L85</f>
        <v>86.028942659406866</v>
      </c>
      <c r="J85" s="62">
        <v>27956874.169999994</v>
      </c>
      <c r="K85" s="58">
        <f t="shared" si="16"/>
        <v>13.971057340593148</v>
      </c>
      <c r="L85" s="63">
        <f t="shared" ref="L85:L88" si="21">H85+J85</f>
        <v>200105643.31999993</v>
      </c>
    </row>
    <row r="86" spans="2:12" x14ac:dyDescent="0.3">
      <c r="B86" s="56" t="s">
        <v>29</v>
      </c>
      <c r="C86" s="87">
        <v>54</v>
      </c>
      <c r="D86" s="58">
        <f t="shared" si="17"/>
        <v>29.189189189189189</v>
      </c>
      <c r="E86" s="88">
        <v>131</v>
      </c>
      <c r="F86" s="58">
        <f t="shared" si="18"/>
        <v>70.810810810810807</v>
      </c>
      <c r="G86" s="89">
        <f t="shared" si="19"/>
        <v>185</v>
      </c>
      <c r="H86" s="90">
        <v>13135140.459999993</v>
      </c>
      <c r="I86" s="58">
        <f t="shared" si="20"/>
        <v>32.99999922016822</v>
      </c>
      <c r="J86" s="62">
        <v>26668316.419999998</v>
      </c>
      <c r="K86" s="58">
        <f t="shared" si="16"/>
        <v>67.000000779831765</v>
      </c>
      <c r="L86" s="63">
        <f t="shared" si="21"/>
        <v>39803456.879999995</v>
      </c>
    </row>
    <row r="87" spans="2:12" x14ac:dyDescent="0.3">
      <c r="B87" s="91" t="s">
        <v>26</v>
      </c>
      <c r="C87" s="92"/>
      <c r="D87" s="58"/>
      <c r="E87" s="93">
        <v>6</v>
      </c>
      <c r="F87" s="58">
        <f t="shared" si="18"/>
        <v>100</v>
      </c>
      <c r="G87" s="89">
        <f t="shared" si="19"/>
        <v>6</v>
      </c>
      <c r="H87" s="94"/>
      <c r="I87" s="58"/>
      <c r="J87" s="95">
        <v>1340229.55</v>
      </c>
      <c r="K87" s="58">
        <f t="shared" si="16"/>
        <v>100</v>
      </c>
      <c r="L87" s="63">
        <f t="shared" si="21"/>
        <v>1340229.55</v>
      </c>
    </row>
    <row r="88" spans="2:12" ht="15" thickBot="1" x14ac:dyDescent="0.35">
      <c r="B88" s="64" t="s">
        <v>10</v>
      </c>
      <c r="C88" s="97">
        <v>1</v>
      </c>
      <c r="D88" s="66">
        <f t="shared" ref="D88:D89" si="22">C88*100/G88</f>
        <v>100</v>
      </c>
      <c r="E88" s="98"/>
      <c r="F88" s="66"/>
      <c r="G88" s="99">
        <f t="shared" si="19"/>
        <v>1</v>
      </c>
      <c r="H88" s="100">
        <v>216941.96</v>
      </c>
      <c r="I88" s="66">
        <f t="shared" ref="I88" si="23">H88*100/L88</f>
        <v>100</v>
      </c>
      <c r="J88" s="69"/>
      <c r="K88" s="66"/>
      <c r="L88" s="70">
        <f t="shared" si="21"/>
        <v>216941.96</v>
      </c>
    </row>
    <row r="89" spans="2:12" ht="15" thickBot="1" x14ac:dyDescent="0.35">
      <c r="B89" s="71" t="s">
        <v>11</v>
      </c>
      <c r="C89" s="101">
        <f>SUM(C84:C88)</f>
        <v>637</v>
      </c>
      <c r="D89" s="73">
        <f t="shared" si="22"/>
        <v>37.536829699469649</v>
      </c>
      <c r="E89" s="74">
        <f>SUM(E84:E88)</f>
        <v>1060</v>
      </c>
      <c r="F89" s="73">
        <f t="shared" ref="F89" si="24">E89*100/G89</f>
        <v>62.463170300530351</v>
      </c>
      <c r="G89" s="102">
        <f>C89+E89</f>
        <v>1697</v>
      </c>
      <c r="H89" s="103">
        <f>SUM(H84:H88)</f>
        <v>819907798.30999982</v>
      </c>
      <c r="I89" s="73">
        <f>H89*100/L89</f>
        <v>58.373661518540196</v>
      </c>
      <c r="J89" s="77">
        <f>SUM(J84:J88)</f>
        <v>584677380.99999952</v>
      </c>
      <c r="K89" s="73">
        <f t="shared" ref="K89" si="25">J89*100/L89</f>
        <v>41.626338481459811</v>
      </c>
      <c r="L89" s="78">
        <f>SUM(L84:L88)</f>
        <v>1404585179.3099992</v>
      </c>
    </row>
    <row r="90" spans="2:12" ht="15" thickTop="1" x14ac:dyDescent="0.3"/>
  </sheetData>
  <mergeCells count="36">
    <mergeCell ref="M59:N59"/>
    <mergeCell ref="B59:B60"/>
    <mergeCell ref="C59:D59"/>
    <mergeCell ref="E59:F59"/>
    <mergeCell ref="G59:H59"/>
    <mergeCell ref="I59:J59"/>
    <mergeCell ref="K59:L59"/>
    <mergeCell ref="B57:N57"/>
    <mergeCell ref="O7:P7"/>
    <mergeCell ref="Q7:R7"/>
    <mergeCell ref="B28:L28"/>
    <mergeCell ref="B29:L29"/>
    <mergeCell ref="B31:B32"/>
    <mergeCell ref="C31:G31"/>
    <mergeCell ref="H31:L31"/>
    <mergeCell ref="B40:L40"/>
    <mergeCell ref="B41:L41"/>
    <mergeCell ref="B43:B44"/>
    <mergeCell ref="C43:G43"/>
    <mergeCell ref="H43:L43"/>
    <mergeCell ref="B56:N56"/>
    <mergeCell ref="B7:B8"/>
    <mergeCell ref="C7:D7"/>
    <mergeCell ref="B2:R2"/>
    <mergeCell ref="B4:R4"/>
    <mergeCell ref="B5:R5"/>
    <mergeCell ref="E7:F7"/>
    <mergeCell ref="G7:H7"/>
    <mergeCell ref="I7:J7"/>
    <mergeCell ref="K7:L7"/>
    <mergeCell ref="M7:N7"/>
    <mergeCell ref="B79:L79"/>
    <mergeCell ref="B80:L80"/>
    <mergeCell ref="B82:B83"/>
    <mergeCell ref="C82:G82"/>
    <mergeCell ref="H82:L82"/>
  </mergeCells>
  <pageMargins left="0.7" right="0.7" top="0.75" bottom="0.75" header="0.3" footer="0.3"/>
  <pageSetup paperSize="9" orientation="portrait" horizontalDpi="1200" verticalDpi="1200" r:id="rId1"/>
  <ignoredErrors>
    <ignoredError sqref="I52 D52 K52 I36 K36 D36 D89 I89 K8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1DE9B-48FE-4B89-92B7-0AFBD39E2543}">
  <dimension ref="A1:N47"/>
  <sheetViews>
    <sheetView zoomScaleNormal="100" workbookViewId="0">
      <selection activeCell="B2" sqref="B2:N2"/>
    </sheetView>
  </sheetViews>
  <sheetFormatPr baseColWidth="10" defaultRowHeight="14.4" x14ac:dyDescent="0.3"/>
  <cols>
    <col min="1" max="1" width="6.44140625" customWidth="1"/>
    <col min="2" max="2" width="19.21875" bestFit="1" customWidth="1"/>
    <col min="3" max="3" width="12.5546875" bestFit="1" customWidth="1"/>
    <col min="4" max="4" width="12.88671875" customWidth="1"/>
    <col min="5" max="5" width="15.44140625" bestFit="1" customWidth="1"/>
    <col min="6" max="6" width="11.109375" customWidth="1"/>
    <col min="7" max="7" width="12.5546875" bestFit="1" customWidth="1"/>
    <col min="8" max="8" width="14.109375" customWidth="1"/>
    <col min="9" max="9" width="15.44140625" bestFit="1" customWidth="1"/>
    <col min="10" max="10" width="13.77734375" customWidth="1"/>
    <col min="11" max="11" width="12.5546875" bestFit="1" customWidth="1"/>
    <col min="12" max="12" width="13.77734375" customWidth="1"/>
    <col min="13" max="13" width="15.44140625" bestFit="1" customWidth="1"/>
    <col min="14" max="14" width="13.77734375" customWidth="1"/>
  </cols>
  <sheetData>
    <row r="1" spans="1:1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3">
      <c r="B2" s="196" t="s">
        <v>0</v>
      </c>
      <c r="C2" s="196"/>
      <c r="D2" s="196"/>
      <c r="E2" s="196"/>
      <c r="F2" s="196"/>
      <c r="G2" s="196"/>
      <c r="H2" s="196"/>
      <c r="I2" s="196"/>
      <c r="J2" s="196"/>
      <c r="K2" s="220"/>
      <c r="L2" s="220"/>
      <c r="M2" s="220"/>
      <c r="N2" s="220"/>
    </row>
    <row r="3" spans="1:14" x14ac:dyDescent="0.3">
      <c r="B3" s="2"/>
      <c r="C3" s="2"/>
      <c r="D3" s="2"/>
      <c r="E3" s="2"/>
      <c r="F3" s="2"/>
      <c r="G3" s="2"/>
      <c r="H3" s="2"/>
      <c r="I3" s="2"/>
      <c r="J3" s="2"/>
      <c r="M3" s="1"/>
      <c r="N3" s="1"/>
    </row>
    <row r="4" spans="1:14" x14ac:dyDescent="0.3">
      <c r="B4" s="204" t="s">
        <v>30</v>
      </c>
      <c r="C4" s="204"/>
      <c r="D4" s="204"/>
      <c r="E4" s="204"/>
      <c r="F4" s="204"/>
      <c r="G4" s="204"/>
      <c r="H4" s="204"/>
      <c r="I4" s="204"/>
      <c r="J4" s="204"/>
      <c r="K4" s="220"/>
      <c r="L4" s="220"/>
      <c r="M4" s="220"/>
      <c r="N4" s="220"/>
    </row>
    <row r="5" spans="1:14" x14ac:dyDescent="0.3">
      <c r="B5" s="210" t="s">
        <v>2</v>
      </c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</row>
    <row r="6" spans="1:14" ht="15" thickBot="1" x14ac:dyDescent="0.35">
      <c r="B6" s="1"/>
      <c r="C6" s="1"/>
      <c r="D6" s="1"/>
      <c r="E6" s="1"/>
      <c r="F6" s="1"/>
      <c r="G6" s="1"/>
      <c r="H6" s="1"/>
      <c r="I6" s="1"/>
      <c r="J6" s="1"/>
      <c r="M6" s="1"/>
      <c r="N6" s="1"/>
    </row>
    <row r="7" spans="1:14" ht="15" thickBot="1" x14ac:dyDescent="0.35">
      <c r="B7" s="221" t="s">
        <v>3</v>
      </c>
      <c r="C7" s="223">
        <v>2022</v>
      </c>
      <c r="D7" s="224"/>
      <c r="E7" s="224"/>
      <c r="F7" s="225"/>
      <c r="G7" s="223">
        <v>2023</v>
      </c>
      <c r="H7" s="224"/>
      <c r="I7" s="224"/>
      <c r="J7" s="225"/>
      <c r="K7" s="223">
        <v>2024</v>
      </c>
      <c r="L7" s="224"/>
      <c r="M7" s="224"/>
      <c r="N7" s="225"/>
    </row>
    <row r="8" spans="1:14" ht="37.5" customHeight="1" thickBot="1" x14ac:dyDescent="0.35">
      <c r="A8" s="123"/>
      <c r="B8" s="222"/>
      <c r="C8" s="124" t="s">
        <v>31</v>
      </c>
      <c r="D8" s="125" t="s">
        <v>22</v>
      </c>
      <c r="E8" s="126" t="s">
        <v>32</v>
      </c>
      <c r="F8" s="127" t="s">
        <v>22</v>
      </c>
      <c r="G8" s="124" t="s">
        <v>31</v>
      </c>
      <c r="H8" s="125" t="s">
        <v>22</v>
      </c>
      <c r="I8" s="126" t="s">
        <v>32</v>
      </c>
      <c r="J8" s="127" t="s">
        <v>22</v>
      </c>
      <c r="K8" s="124" t="s">
        <v>31</v>
      </c>
      <c r="L8" s="125" t="s">
        <v>22</v>
      </c>
      <c r="M8" s="126" t="s">
        <v>32</v>
      </c>
      <c r="N8" s="127" t="s">
        <v>22</v>
      </c>
    </row>
    <row r="9" spans="1:14" x14ac:dyDescent="0.3">
      <c r="A9" s="128"/>
      <c r="B9" s="129" t="s">
        <v>14</v>
      </c>
      <c r="C9" s="130">
        <v>395341</v>
      </c>
      <c r="D9" s="131">
        <f>C9*100/$C$12</f>
        <v>92.758849656149764</v>
      </c>
      <c r="E9" s="132">
        <v>859471173.33998621</v>
      </c>
      <c r="F9" s="133">
        <f>E9*100/$E$12</f>
        <v>85.174943322376038</v>
      </c>
      <c r="G9" s="130">
        <v>399303</v>
      </c>
      <c r="H9" s="131">
        <f>G9*100/$G$12</f>
        <v>92.666563008380081</v>
      </c>
      <c r="I9" s="132">
        <v>980337122.89994442</v>
      </c>
      <c r="J9" s="133">
        <f>I9*100/$I$12</f>
        <v>86.823539822287998</v>
      </c>
      <c r="K9" s="130">
        <v>185937</v>
      </c>
      <c r="L9" s="131">
        <f>K9*100/$K$12</f>
        <v>92.472845547863457</v>
      </c>
      <c r="M9" s="132">
        <v>527851969.06998742</v>
      </c>
      <c r="N9" s="133">
        <f>M9*100/$M$12</f>
        <v>87.290941499974949</v>
      </c>
    </row>
    <row r="10" spans="1:14" x14ac:dyDescent="0.3">
      <c r="A10" s="128"/>
      <c r="B10" s="134" t="s">
        <v>15</v>
      </c>
      <c r="C10" s="135">
        <v>28296</v>
      </c>
      <c r="D10" s="131">
        <f t="shared" ref="D10:D11" si="0">C10*100/$C$12</f>
        <v>6.6390898233940163</v>
      </c>
      <c r="E10" s="136">
        <v>93490008.939999416</v>
      </c>
      <c r="F10" s="133">
        <f t="shared" ref="F10:F11" si="1">E10*100/$E$12</f>
        <v>9.2650067386528896</v>
      </c>
      <c r="G10" s="135">
        <v>29476</v>
      </c>
      <c r="H10" s="131">
        <f t="shared" ref="H10:H11" si="2">G10*100/$G$12</f>
        <v>6.8405186318034454</v>
      </c>
      <c r="I10" s="136">
        <v>100795987.11000083</v>
      </c>
      <c r="J10" s="133">
        <f t="shared" ref="J10:J11" si="3">I10*100/$I$12</f>
        <v>8.9269948024453036</v>
      </c>
      <c r="K10" s="135">
        <v>14254</v>
      </c>
      <c r="L10" s="131">
        <f t="shared" ref="L10:L11" si="4">K10*100/$K$12</f>
        <v>7.0890029442189864</v>
      </c>
      <c r="M10" s="136">
        <v>56396840.889999814</v>
      </c>
      <c r="N10" s="133">
        <f t="shared" ref="N10:N11" si="5">M10*100/$M$12</f>
        <v>9.3263521354026473</v>
      </c>
    </row>
    <row r="11" spans="1:14" ht="15" thickBot="1" x14ac:dyDescent="0.35">
      <c r="A11" s="128"/>
      <c r="B11" s="137" t="s">
        <v>16</v>
      </c>
      <c r="C11" s="138">
        <v>2566</v>
      </c>
      <c r="D11" s="131">
        <f t="shared" si="0"/>
        <v>0.6020605204562145</v>
      </c>
      <c r="E11" s="139">
        <v>56104559.140000023</v>
      </c>
      <c r="F11" s="133">
        <f t="shared" si="1"/>
        <v>5.5600499389710833</v>
      </c>
      <c r="G11" s="138">
        <v>2124</v>
      </c>
      <c r="H11" s="131">
        <f t="shared" si="2"/>
        <v>0.49291835981647841</v>
      </c>
      <c r="I11" s="139">
        <v>47981327.050000019</v>
      </c>
      <c r="J11" s="133">
        <f t="shared" si="3"/>
        <v>4.2494653752667118</v>
      </c>
      <c r="K11" s="138">
        <v>881</v>
      </c>
      <c r="L11" s="131">
        <f t="shared" si="4"/>
        <v>0.43815150791756186</v>
      </c>
      <c r="M11" s="139">
        <v>20455366.670000039</v>
      </c>
      <c r="N11" s="133">
        <f t="shared" si="5"/>
        <v>3.382706364622396</v>
      </c>
    </row>
    <row r="12" spans="1:14" ht="15" thickBot="1" x14ac:dyDescent="0.35">
      <c r="A12" s="140"/>
      <c r="B12" s="141" t="s">
        <v>11</v>
      </c>
      <c r="C12" s="142">
        <f>SUM(C9:C11)</f>
        <v>426203</v>
      </c>
      <c r="D12" s="143">
        <f t="shared" ref="D12" si="6">SUM(D9:D11)</f>
        <v>100</v>
      </c>
      <c r="E12" s="144">
        <f>SUM(E9:E11)</f>
        <v>1009065741.4199857</v>
      </c>
      <c r="F12" s="143">
        <f t="shared" ref="F12:J12" si="7">SUM(F9:F11)</f>
        <v>100</v>
      </c>
      <c r="G12" s="142">
        <f>SUM(G9:G11)</f>
        <v>430903</v>
      </c>
      <c r="H12" s="143">
        <f t="shared" si="7"/>
        <v>100.00000000000001</v>
      </c>
      <c r="I12" s="145">
        <f t="shared" si="7"/>
        <v>1129114437.0599451</v>
      </c>
      <c r="J12" s="146">
        <f t="shared" si="7"/>
        <v>100.00000000000001</v>
      </c>
      <c r="K12" s="142">
        <f>SUM(K9:K11)</f>
        <v>201072</v>
      </c>
      <c r="L12" s="143">
        <f t="shared" ref="L12:N12" si="8">SUM(L9:L11)</f>
        <v>100.00000000000001</v>
      </c>
      <c r="M12" s="144">
        <f t="shared" si="8"/>
        <v>604704176.62998736</v>
      </c>
      <c r="N12" s="147">
        <f t="shared" si="8"/>
        <v>99.999999999999986</v>
      </c>
    </row>
    <row r="38" spans="2:12" x14ac:dyDescent="0.3">
      <c r="B38" s="196" t="s">
        <v>33</v>
      </c>
      <c r="C38" s="207"/>
      <c r="D38" s="207"/>
      <c r="E38" s="207"/>
      <c r="F38" s="207"/>
      <c r="G38" s="207"/>
      <c r="H38" s="207"/>
      <c r="I38" s="207"/>
      <c r="J38" s="207"/>
      <c r="K38" s="207"/>
      <c r="L38" s="207"/>
    </row>
    <row r="39" spans="2:12" x14ac:dyDescent="0.3">
      <c r="B39" s="204" t="s">
        <v>2</v>
      </c>
      <c r="C39" s="220"/>
      <c r="D39" s="220"/>
      <c r="E39" s="220"/>
      <c r="F39" s="220"/>
      <c r="G39" s="220"/>
      <c r="H39" s="220"/>
      <c r="I39" s="220"/>
      <c r="J39" s="220"/>
      <c r="K39" s="220"/>
      <c r="L39" s="220"/>
    </row>
    <row r="40" spans="2:12" ht="15" thickBot="1" x14ac:dyDescent="0.35"/>
    <row r="41" spans="2:12" ht="15" thickTop="1" x14ac:dyDescent="0.3">
      <c r="B41" s="197" t="s">
        <v>3</v>
      </c>
      <c r="C41" s="213" t="s">
        <v>19</v>
      </c>
      <c r="D41" s="200"/>
      <c r="E41" s="200"/>
      <c r="F41" s="200"/>
      <c r="G41" s="201"/>
      <c r="H41" s="213" t="s">
        <v>20</v>
      </c>
      <c r="I41" s="200"/>
      <c r="J41" s="200"/>
      <c r="K41" s="200"/>
      <c r="L41" s="226"/>
    </row>
    <row r="42" spans="2:12" ht="27" thickBot="1" x14ac:dyDescent="0.35">
      <c r="B42" s="198"/>
      <c r="C42" s="43" t="s">
        <v>21</v>
      </c>
      <c r="D42" s="44" t="s">
        <v>22</v>
      </c>
      <c r="E42" s="44" t="s">
        <v>23</v>
      </c>
      <c r="F42" s="44" t="s">
        <v>22</v>
      </c>
      <c r="G42" s="81" t="s">
        <v>11</v>
      </c>
      <c r="H42" s="43" t="s">
        <v>21</v>
      </c>
      <c r="I42" s="44" t="s">
        <v>22</v>
      </c>
      <c r="J42" s="44" t="s">
        <v>23</v>
      </c>
      <c r="K42" s="44" t="s">
        <v>22</v>
      </c>
      <c r="L42" s="47" t="s">
        <v>11</v>
      </c>
    </row>
    <row r="43" spans="2:12" x14ac:dyDescent="0.3">
      <c r="B43" s="48" t="s">
        <v>14</v>
      </c>
      <c r="C43" s="49">
        <v>106486</v>
      </c>
      <c r="D43" s="50">
        <f>C43*100/G43</f>
        <v>57.26993551579298</v>
      </c>
      <c r="E43" s="51">
        <v>79451</v>
      </c>
      <c r="F43" s="50">
        <f>E43*100/G43</f>
        <v>42.73006448420702</v>
      </c>
      <c r="G43" s="84">
        <f>C43+E43</f>
        <v>185937</v>
      </c>
      <c r="H43" s="85">
        <v>321951060.16003597</v>
      </c>
      <c r="I43" s="50">
        <f>H43*100/L43</f>
        <v>60.992679581597073</v>
      </c>
      <c r="J43" s="53">
        <v>205900908.90999681</v>
      </c>
      <c r="K43" s="50">
        <f>J43*100/L43</f>
        <v>39.007320418402927</v>
      </c>
      <c r="L43" s="54">
        <f>H43+J43</f>
        <v>527851969.07003278</v>
      </c>
    </row>
    <row r="44" spans="2:12" x14ac:dyDescent="0.3">
      <c r="B44" s="56" t="s">
        <v>15</v>
      </c>
      <c r="C44" s="57">
        <v>3899</v>
      </c>
      <c r="D44" s="58">
        <f t="shared" ref="D44:D46" si="9">C44*100/G44</f>
        <v>27.35372527009962</v>
      </c>
      <c r="E44" s="59">
        <v>10355</v>
      </c>
      <c r="F44" s="58">
        <f t="shared" ref="F44:F46" si="10">E44*100/G44</f>
        <v>72.646274729900384</v>
      </c>
      <c r="G44" s="89">
        <f t="shared" ref="G44:G45" si="11">C44+E44</f>
        <v>14254</v>
      </c>
      <c r="H44" s="90">
        <v>16610996.550000036</v>
      </c>
      <c r="I44" s="58">
        <f t="shared" ref="I44:I46" si="12">H44*100/L44</f>
        <v>29.453771324530727</v>
      </c>
      <c r="J44" s="62">
        <v>39785844.339999951</v>
      </c>
      <c r="K44" s="58">
        <f t="shared" ref="K44:K46" si="13">J44*100/L44</f>
        <v>70.54622867546928</v>
      </c>
      <c r="L44" s="63">
        <f t="shared" ref="L44:L45" si="14">H44+J44</f>
        <v>56396840.889999986</v>
      </c>
    </row>
    <row r="45" spans="2:12" ht="15" thickBot="1" x14ac:dyDescent="0.35">
      <c r="B45" s="64" t="s">
        <v>16</v>
      </c>
      <c r="C45" s="65">
        <v>131</v>
      </c>
      <c r="D45" s="66">
        <f t="shared" si="9"/>
        <v>14.869466515323497</v>
      </c>
      <c r="E45" s="67">
        <v>750</v>
      </c>
      <c r="F45" s="66">
        <f t="shared" si="10"/>
        <v>85.130533484676505</v>
      </c>
      <c r="G45" s="99">
        <f t="shared" si="11"/>
        <v>881</v>
      </c>
      <c r="H45" s="100">
        <v>3384119.7500000009</v>
      </c>
      <c r="I45" s="66">
        <f t="shared" si="12"/>
        <v>16.543921233947749</v>
      </c>
      <c r="J45" s="69">
        <v>17071246.920000006</v>
      </c>
      <c r="K45" s="66">
        <f t="shared" si="13"/>
        <v>83.456078766052258</v>
      </c>
      <c r="L45" s="70">
        <f t="shared" si="14"/>
        <v>20455366.670000006</v>
      </c>
    </row>
    <row r="46" spans="2:12" ht="15" thickBot="1" x14ac:dyDescent="0.35">
      <c r="B46" s="71" t="s">
        <v>11</v>
      </c>
      <c r="C46" s="72">
        <f>SUM(C43:C45)</f>
        <v>110516</v>
      </c>
      <c r="D46" s="73">
        <f t="shared" si="9"/>
        <v>54.963396196387365</v>
      </c>
      <c r="E46" s="74">
        <f>SUM(E43:E45)</f>
        <v>90556</v>
      </c>
      <c r="F46" s="73">
        <f t="shared" si="10"/>
        <v>45.036603803612635</v>
      </c>
      <c r="G46" s="102">
        <f>C46+E46</f>
        <v>201072</v>
      </c>
      <c r="H46" s="103">
        <f>SUM(H43:H45)</f>
        <v>341946176.46003598</v>
      </c>
      <c r="I46" s="73">
        <f t="shared" si="12"/>
        <v>56.547678960260249</v>
      </c>
      <c r="J46" s="77">
        <f>SUM(J43:J45)</f>
        <v>262758000.16999677</v>
      </c>
      <c r="K46" s="73">
        <f t="shared" si="13"/>
        <v>43.452321039739758</v>
      </c>
      <c r="L46" s="78">
        <f>SUM(L43:L45)</f>
        <v>604704176.63003266</v>
      </c>
    </row>
    <row r="47" spans="2:12" ht="15" thickTop="1" x14ac:dyDescent="0.3">
      <c r="G47" s="148"/>
      <c r="L47" s="148"/>
    </row>
  </sheetData>
  <mergeCells count="12">
    <mergeCell ref="B38:L38"/>
    <mergeCell ref="B39:L39"/>
    <mergeCell ref="B41:B42"/>
    <mergeCell ref="C41:G41"/>
    <mergeCell ref="H41:L41"/>
    <mergeCell ref="B2:N2"/>
    <mergeCell ref="B4:N4"/>
    <mergeCell ref="B5:N5"/>
    <mergeCell ref="B7:B8"/>
    <mergeCell ref="C7:F7"/>
    <mergeCell ref="G7:J7"/>
    <mergeCell ref="K7:N7"/>
  </mergeCells>
  <pageMargins left="0.7" right="0.7" top="0.75" bottom="0.75" header="0.3" footer="0.3"/>
  <pageSetup paperSize="9" orientation="portrait" horizontalDpi="1200" verticalDpi="1200" r:id="rId1"/>
  <ignoredErrors>
    <ignoredError sqref="D46 I46 K46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63B84-5B8E-46E8-A775-CD1E02D49B65}">
  <dimension ref="A2:W13"/>
  <sheetViews>
    <sheetView zoomScaleNormal="100" workbookViewId="0">
      <selection activeCell="B2" sqref="B2:W2"/>
    </sheetView>
  </sheetViews>
  <sheetFormatPr baseColWidth="10" defaultRowHeight="14.4" x14ac:dyDescent="0.3"/>
  <cols>
    <col min="1" max="1" width="5.21875" customWidth="1"/>
    <col min="2" max="2" width="17.77734375" bestFit="1" customWidth="1"/>
    <col min="3" max="3" width="8.77734375" bestFit="1" customWidth="1"/>
    <col min="4" max="4" width="5.77734375" bestFit="1" customWidth="1"/>
    <col min="5" max="5" width="13.77734375" bestFit="1" customWidth="1"/>
    <col min="6" max="6" width="5.77734375" bestFit="1" customWidth="1"/>
    <col min="7" max="7" width="13.77734375" bestFit="1" customWidth="1"/>
    <col min="8" max="8" width="5.77734375" bestFit="1" customWidth="1"/>
    <col min="9" max="9" width="6.77734375" bestFit="1" customWidth="1"/>
    <col min="10" max="10" width="8.77734375" bestFit="1" customWidth="1"/>
    <col min="11" max="11" width="5.77734375" bestFit="1" customWidth="1"/>
    <col min="12" max="12" width="13.77734375" bestFit="1" customWidth="1"/>
    <col min="13" max="13" width="5.77734375" bestFit="1" customWidth="1"/>
    <col min="14" max="14" width="13.77734375" bestFit="1" customWidth="1"/>
    <col min="15" max="15" width="5.77734375" bestFit="1" customWidth="1"/>
    <col min="16" max="16" width="6.77734375" bestFit="1" customWidth="1"/>
    <col min="17" max="17" width="8.77734375" bestFit="1" customWidth="1"/>
    <col min="18" max="18" width="5.77734375" bestFit="1" customWidth="1"/>
    <col min="19" max="19" width="13.77734375" bestFit="1" customWidth="1"/>
    <col min="20" max="20" width="5.77734375" bestFit="1" customWidth="1"/>
    <col min="21" max="21" width="13.77734375" bestFit="1" customWidth="1"/>
    <col min="22" max="22" width="5.77734375" bestFit="1" customWidth="1"/>
    <col min="23" max="23" width="6.77734375" bestFit="1" customWidth="1"/>
  </cols>
  <sheetData>
    <row r="2" spans="1:23" x14ac:dyDescent="0.3">
      <c r="B2" s="204" t="s">
        <v>0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</row>
    <row r="4" spans="1:23" x14ac:dyDescent="0.3">
      <c r="B4" s="215" t="s">
        <v>34</v>
      </c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</row>
    <row r="5" spans="1:23" x14ac:dyDescent="0.3">
      <c r="B5" s="210" t="s">
        <v>2</v>
      </c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</row>
    <row r="6" spans="1:23" ht="15" thickBot="1" x14ac:dyDescent="0.35"/>
    <row r="7" spans="1:23" x14ac:dyDescent="0.3">
      <c r="B7" s="228" t="s">
        <v>3</v>
      </c>
      <c r="C7" s="230">
        <v>2021</v>
      </c>
      <c r="D7" s="231"/>
      <c r="E7" s="231"/>
      <c r="F7" s="231"/>
      <c r="G7" s="231"/>
      <c r="H7" s="231"/>
      <c r="I7" s="232"/>
      <c r="J7" s="230">
        <v>2022</v>
      </c>
      <c r="K7" s="231"/>
      <c r="L7" s="231"/>
      <c r="M7" s="231"/>
      <c r="N7" s="231"/>
      <c r="O7" s="231"/>
      <c r="P7" s="232"/>
      <c r="Q7" s="230">
        <v>2023</v>
      </c>
      <c r="R7" s="231"/>
      <c r="S7" s="231"/>
      <c r="T7" s="231"/>
      <c r="U7" s="231"/>
      <c r="V7" s="231"/>
      <c r="W7" s="232"/>
    </row>
    <row r="8" spans="1:23" ht="15" thickBot="1" x14ac:dyDescent="0.35">
      <c r="B8" s="229"/>
      <c r="C8" s="149" t="s">
        <v>12</v>
      </c>
      <c r="D8" s="150" t="s">
        <v>22</v>
      </c>
      <c r="E8" s="151" t="s">
        <v>35</v>
      </c>
      <c r="F8" s="150" t="s">
        <v>22</v>
      </c>
      <c r="G8" s="151" t="s">
        <v>13</v>
      </c>
      <c r="H8" s="151" t="s">
        <v>22</v>
      </c>
      <c r="I8" s="152" t="s">
        <v>36</v>
      </c>
      <c r="J8" s="149" t="s">
        <v>12</v>
      </c>
      <c r="K8" s="150" t="s">
        <v>22</v>
      </c>
      <c r="L8" s="151" t="s">
        <v>35</v>
      </c>
      <c r="M8" s="150" t="s">
        <v>22</v>
      </c>
      <c r="N8" s="151" t="s">
        <v>13</v>
      </c>
      <c r="O8" s="150" t="s">
        <v>22</v>
      </c>
      <c r="P8" s="152" t="s">
        <v>36</v>
      </c>
      <c r="Q8" s="153" t="s">
        <v>12</v>
      </c>
      <c r="R8" s="150" t="s">
        <v>22</v>
      </c>
      <c r="S8" s="151" t="s">
        <v>35</v>
      </c>
      <c r="T8" s="150" t="s">
        <v>22</v>
      </c>
      <c r="U8" s="151" t="s">
        <v>13</v>
      </c>
      <c r="V8" s="150" t="s">
        <v>22</v>
      </c>
      <c r="W8" s="152" t="s">
        <v>36</v>
      </c>
    </row>
    <row r="9" spans="1:23" x14ac:dyDescent="0.3">
      <c r="B9" s="154" t="s">
        <v>14</v>
      </c>
      <c r="C9" s="155">
        <v>3638</v>
      </c>
      <c r="D9" s="156">
        <f>C9*100/$C$13</f>
        <v>63.490401396160557</v>
      </c>
      <c r="E9" s="157">
        <v>1011336099.25</v>
      </c>
      <c r="F9" s="156">
        <f>E9*100/$E$13</f>
        <v>24.586062100680312</v>
      </c>
      <c r="G9" s="157">
        <v>952436024.46000004</v>
      </c>
      <c r="H9" s="156">
        <f>G9*100/$G$13</f>
        <v>27.298884618806373</v>
      </c>
      <c r="I9" s="158">
        <f>(E9-G9)*100/E9</f>
        <v>5.8239861934800761</v>
      </c>
      <c r="J9" s="159">
        <v>2772</v>
      </c>
      <c r="K9" s="156">
        <f>J9*100/$J$13</f>
        <v>56.341463414634148</v>
      </c>
      <c r="L9" s="157">
        <v>944310634.49000001</v>
      </c>
      <c r="M9" s="156">
        <f>L9*100/$L$13</f>
        <v>23.911427093317766</v>
      </c>
      <c r="N9" s="157">
        <v>885409139.27999997</v>
      </c>
      <c r="O9" s="156">
        <f>N9*100/$N$13</f>
        <v>25.031535151169638</v>
      </c>
      <c r="P9" s="158">
        <f>(L9-N9)*100/L9</f>
        <v>6.2375126424167986</v>
      </c>
      <c r="Q9" s="160">
        <v>2622</v>
      </c>
      <c r="R9" s="156">
        <f>Q9*100/$Q$13</f>
        <v>56.387096774193552</v>
      </c>
      <c r="S9" s="161">
        <v>1670744986.6600001</v>
      </c>
      <c r="T9" s="156">
        <f>S9*100/$S$13</f>
        <v>32.593418556317253</v>
      </c>
      <c r="U9" s="161">
        <v>1518318101.54</v>
      </c>
      <c r="V9" s="156">
        <f>U9*100/$U$13</f>
        <v>33.092978613252299</v>
      </c>
      <c r="W9" s="158">
        <f>(S9-U9)*100/S9</f>
        <v>9.1232884932797518</v>
      </c>
    </row>
    <row r="10" spans="1:23" x14ac:dyDescent="0.3">
      <c r="B10" s="162" t="s">
        <v>15</v>
      </c>
      <c r="C10" s="163">
        <v>1830</v>
      </c>
      <c r="D10" s="164">
        <f>C10*100/$C$13</f>
        <v>31.937172774869111</v>
      </c>
      <c r="E10" s="161">
        <v>1516108414.6500001</v>
      </c>
      <c r="F10" s="164">
        <f>E10*100/$E$13</f>
        <v>36.857317425524379</v>
      </c>
      <c r="G10" s="161">
        <v>1254936667.28</v>
      </c>
      <c r="H10" s="164">
        <f>G10*100/$G$13</f>
        <v>35.969209904055759</v>
      </c>
      <c r="I10" s="165">
        <f t="shared" ref="I10:I11" si="0">(E10-G10)*100/E10</f>
        <v>17.226455894995656</v>
      </c>
      <c r="J10" s="166">
        <v>1895</v>
      </c>
      <c r="K10" s="164">
        <f>J10*100/$J$13</f>
        <v>38.516260162601625</v>
      </c>
      <c r="L10" s="161">
        <v>1609171617.5599999</v>
      </c>
      <c r="M10" s="164">
        <f t="shared" ref="M10:M12" si="1">L10*100/$L$13</f>
        <v>40.74675049561737</v>
      </c>
      <c r="N10" s="161">
        <v>1462513722.3699999</v>
      </c>
      <c r="O10" s="164">
        <f t="shared" ref="O10:O12" si="2">N10*100/$N$13</f>
        <v>41.346945752494051</v>
      </c>
      <c r="P10" s="165">
        <f t="shared" ref="P10:P12" si="3">(L10-N10)*100/L10</f>
        <v>9.1138753374471406</v>
      </c>
      <c r="Q10" s="160">
        <v>1644</v>
      </c>
      <c r="R10" s="164">
        <f>Q10*100/$Q$13</f>
        <v>35.354838709677416</v>
      </c>
      <c r="S10" s="161">
        <v>2431997064.5300002</v>
      </c>
      <c r="T10" s="164">
        <f>S10*100/$S$13</f>
        <v>47.444163462926028</v>
      </c>
      <c r="U10" s="161">
        <v>2175319544.0799999</v>
      </c>
      <c r="V10" s="164">
        <f>U10*100/$U$13</f>
        <v>47.412859713793424</v>
      </c>
      <c r="W10" s="165">
        <f t="shared" ref="W10:W11" si="4">(S10-U10)*100/S10</f>
        <v>10.554187099712021</v>
      </c>
    </row>
    <row r="11" spans="1:23" x14ac:dyDescent="0.3">
      <c r="A11" s="167"/>
      <c r="B11" s="162" t="s">
        <v>16</v>
      </c>
      <c r="C11" s="168">
        <v>259</v>
      </c>
      <c r="D11" s="164">
        <f t="shared" ref="D11:D12" si="5">C11*100/$C$13</f>
        <v>4.5200698080279231</v>
      </c>
      <c r="E11" s="161">
        <v>1586008446.1900001</v>
      </c>
      <c r="F11" s="164">
        <f>E11*100/$E$13</f>
        <v>38.556620473795306</v>
      </c>
      <c r="G11" s="161">
        <v>1281546499.5</v>
      </c>
      <c r="H11" s="164">
        <f>G11*100/$G$13</f>
        <v>36.731905477137879</v>
      </c>
      <c r="I11" s="165">
        <f t="shared" si="0"/>
        <v>19.196741821986883</v>
      </c>
      <c r="J11" s="166">
        <v>250</v>
      </c>
      <c r="K11" s="164">
        <f>J11*100/$J$13</f>
        <v>5.0813008130081299</v>
      </c>
      <c r="L11" s="161">
        <v>1395550672.03</v>
      </c>
      <c r="M11" s="164">
        <f t="shared" si="1"/>
        <v>35.337532937239558</v>
      </c>
      <c r="N11" s="161">
        <v>1189084901.8599999</v>
      </c>
      <c r="O11" s="164">
        <f t="shared" si="2"/>
        <v>33.616798379603111</v>
      </c>
      <c r="P11" s="165">
        <f t="shared" si="3"/>
        <v>14.794573519116311</v>
      </c>
      <c r="Q11" s="160">
        <v>325</v>
      </c>
      <c r="R11" s="164">
        <f>Q11*100/$Q$13</f>
        <v>6.989247311827957</v>
      </c>
      <c r="S11" s="161">
        <v>1023277435.76</v>
      </c>
      <c r="T11" s="164">
        <f>S11*100/$S$13</f>
        <v>19.962417980756715</v>
      </c>
      <c r="U11" s="161">
        <v>894399349.42999995</v>
      </c>
      <c r="V11" s="164">
        <f>U11*100/$U$13</f>
        <v>19.49416167295427</v>
      </c>
      <c r="W11" s="165">
        <f t="shared" si="4"/>
        <v>12.594637761584256</v>
      </c>
    </row>
    <row r="12" spans="1:23" ht="15" thickBot="1" x14ac:dyDescent="0.35">
      <c r="A12" s="167"/>
      <c r="B12" s="162" t="s">
        <v>37</v>
      </c>
      <c r="C12" s="168">
        <v>3</v>
      </c>
      <c r="D12" s="164">
        <f t="shared" si="5"/>
        <v>5.2356020942408377E-2</v>
      </c>
      <c r="E12" s="161">
        <v>0</v>
      </c>
      <c r="F12" s="164">
        <f>E12*100/$E$13</f>
        <v>0</v>
      </c>
      <c r="G12" s="161">
        <v>0</v>
      </c>
      <c r="H12" s="164">
        <f>G12*100/$G$13</f>
        <v>0</v>
      </c>
      <c r="I12" s="165">
        <v>0</v>
      </c>
      <c r="J12" s="166">
        <v>3</v>
      </c>
      <c r="K12" s="164">
        <f>J12*100/$J$13</f>
        <v>6.097560975609756E-2</v>
      </c>
      <c r="L12" s="161">
        <v>169400</v>
      </c>
      <c r="M12" s="164">
        <f t="shared" si="1"/>
        <v>4.2894738253113724E-3</v>
      </c>
      <c r="N12" s="161">
        <v>166980</v>
      </c>
      <c r="O12" s="164">
        <f t="shared" si="2"/>
        <v>4.7207167332169427E-3</v>
      </c>
      <c r="P12" s="165">
        <f t="shared" si="3"/>
        <v>1.4285714285714286</v>
      </c>
      <c r="Q12" s="160">
        <v>59</v>
      </c>
      <c r="R12" s="164">
        <f>Q12*100/$Q$13</f>
        <v>1.2688172043010753</v>
      </c>
      <c r="S12" s="161">
        <v>0</v>
      </c>
      <c r="T12" s="164">
        <f>S12*100/$S$13</f>
        <v>0</v>
      </c>
      <c r="U12" s="161">
        <v>0</v>
      </c>
      <c r="V12" s="164">
        <f>U12*100/$U$13</f>
        <v>0</v>
      </c>
      <c r="W12" s="165">
        <v>0</v>
      </c>
    </row>
    <row r="13" spans="1:23" ht="15" thickBot="1" x14ac:dyDescent="0.35">
      <c r="B13" s="169" t="s">
        <v>17</v>
      </c>
      <c r="C13" s="170">
        <f t="shared" ref="C13:H13" si="6">SUM(C9:C12)</f>
        <v>5730</v>
      </c>
      <c r="D13" s="171">
        <f t="shared" si="6"/>
        <v>100.00000000000001</v>
      </c>
      <c r="E13" s="172">
        <f t="shared" si="6"/>
        <v>4113452960.0900002</v>
      </c>
      <c r="F13" s="171">
        <f t="shared" si="6"/>
        <v>100</v>
      </c>
      <c r="G13" s="172">
        <f t="shared" si="6"/>
        <v>3488919191.2399998</v>
      </c>
      <c r="H13" s="171">
        <f t="shared" si="6"/>
        <v>100</v>
      </c>
      <c r="I13" s="173">
        <f>(E13-G13)*100/E13</f>
        <v>15.182713280288391</v>
      </c>
      <c r="J13" s="170">
        <f t="shared" ref="J13:O13" si="7">SUM(J9:J12)</f>
        <v>4920</v>
      </c>
      <c r="K13" s="171">
        <f t="shared" si="7"/>
        <v>100</v>
      </c>
      <c r="L13" s="172">
        <f t="shared" si="7"/>
        <v>3949202324.0799999</v>
      </c>
      <c r="M13" s="171">
        <f t="shared" si="7"/>
        <v>100</v>
      </c>
      <c r="N13" s="172">
        <f t="shared" si="7"/>
        <v>3537174743.5099993</v>
      </c>
      <c r="O13" s="171">
        <f t="shared" si="7"/>
        <v>100.00000000000001</v>
      </c>
      <c r="P13" s="173">
        <f>(L13-N13)*100/L13</f>
        <v>10.433184900598526</v>
      </c>
      <c r="Q13" s="174">
        <f t="shared" ref="Q13:V13" si="8">SUM(Q9:Q12)</f>
        <v>4650</v>
      </c>
      <c r="R13" s="171">
        <f t="shared" si="8"/>
        <v>100</v>
      </c>
      <c r="S13" s="172">
        <f t="shared" si="8"/>
        <v>5126019486.9500008</v>
      </c>
      <c r="T13" s="171">
        <f t="shared" si="8"/>
        <v>99.999999999999986</v>
      </c>
      <c r="U13" s="172">
        <f t="shared" si="8"/>
        <v>4588036995.0500002</v>
      </c>
      <c r="V13" s="171">
        <f t="shared" si="8"/>
        <v>100</v>
      </c>
      <c r="W13" s="173">
        <f>(S13-U13)*100/S13</f>
        <v>10.495131617615096</v>
      </c>
    </row>
  </sheetData>
  <mergeCells count="7">
    <mergeCell ref="B2:W2"/>
    <mergeCell ref="B4:W4"/>
    <mergeCell ref="B5:W5"/>
    <mergeCell ref="B7:B8"/>
    <mergeCell ref="C7:I7"/>
    <mergeCell ref="J7:P7"/>
    <mergeCell ref="Q7:W7"/>
  </mergeCells>
  <pageMargins left="0.7" right="0.7" top="0.75" bottom="0.75" header="0.3" footer="0.3"/>
  <ignoredErrors>
    <ignoredError sqref="P13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339FA-D420-4C21-B721-2306B84BED28}">
  <dimension ref="B2:W16"/>
  <sheetViews>
    <sheetView zoomScaleNormal="100" workbookViewId="0">
      <selection activeCell="B2" sqref="B2:W2"/>
    </sheetView>
  </sheetViews>
  <sheetFormatPr baseColWidth="10" defaultRowHeight="14.4" x14ac:dyDescent="0.3"/>
  <cols>
    <col min="1" max="1" width="5.77734375" customWidth="1"/>
    <col min="2" max="2" width="27.6640625" customWidth="1"/>
    <col min="3" max="3" width="8.88671875" customWidth="1"/>
    <col min="4" max="4" width="5.33203125" customWidth="1"/>
    <col min="5" max="5" width="13" bestFit="1" customWidth="1"/>
    <col min="6" max="6" width="5.33203125" customWidth="1"/>
    <col min="7" max="7" width="13.33203125" customWidth="1"/>
    <col min="8" max="8" width="5.77734375" customWidth="1"/>
    <col min="9" max="9" width="6.6640625" customWidth="1"/>
    <col min="10" max="10" width="8.6640625" customWidth="1"/>
    <col min="11" max="11" width="5.6640625" customWidth="1"/>
    <col min="12" max="12" width="13" bestFit="1" customWidth="1"/>
    <col min="13" max="13" width="5.5546875" customWidth="1"/>
    <col min="14" max="14" width="12.6640625" customWidth="1"/>
    <col min="15" max="15" width="5.88671875" customWidth="1"/>
    <col min="16" max="16" width="6.33203125" customWidth="1"/>
    <col min="17" max="17" width="8.44140625" customWidth="1"/>
    <col min="18" max="18" width="5.44140625" customWidth="1"/>
    <col min="19" max="19" width="12.77734375" customWidth="1"/>
    <col min="20" max="20" width="5.77734375" customWidth="1"/>
    <col min="21" max="21" width="12.88671875" customWidth="1"/>
    <col min="22" max="22" width="5.5546875" customWidth="1"/>
    <col min="23" max="23" width="6.44140625" customWidth="1"/>
  </cols>
  <sheetData>
    <row r="2" spans="2:23" x14ac:dyDescent="0.3">
      <c r="B2" s="204" t="s">
        <v>0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</row>
    <row r="4" spans="2:23" x14ac:dyDescent="0.3">
      <c r="B4" s="215" t="s">
        <v>38</v>
      </c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</row>
    <row r="5" spans="2:23" x14ac:dyDescent="0.3">
      <c r="B5" s="210" t="s">
        <v>2</v>
      </c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</row>
    <row r="6" spans="2:23" ht="15" thickBot="1" x14ac:dyDescent="0.35"/>
    <row r="7" spans="2:23" x14ac:dyDescent="0.3">
      <c r="B7" s="228" t="s">
        <v>25</v>
      </c>
      <c r="C7" s="234" t="s">
        <v>39</v>
      </c>
      <c r="D7" s="235"/>
      <c r="E7" s="235"/>
      <c r="F7" s="235"/>
      <c r="G7" s="235"/>
      <c r="H7" s="235"/>
      <c r="I7" s="236"/>
      <c r="J7" s="234" t="s">
        <v>40</v>
      </c>
      <c r="K7" s="235"/>
      <c r="L7" s="235"/>
      <c r="M7" s="235"/>
      <c r="N7" s="235"/>
      <c r="O7" s="235"/>
      <c r="P7" s="236"/>
      <c r="Q7" s="237" t="s">
        <v>41</v>
      </c>
      <c r="R7" s="235"/>
      <c r="S7" s="235"/>
      <c r="T7" s="235"/>
      <c r="U7" s="235"/>
      <c r="V7" s="235"/>
      <c r="W7" s="236"/>
    </row>
    <row r="8" spans="2:23" ht="15" thickBot="1" x14ac:dyDescent="0.35">
      <c r="B8" s="233"/>
      <c r="C8" s="149" t="s">
        <v>12</v>
      </c>
      <c r="D8" s="150" t="s">
        <v>22</v>
      </c>
      <c r="E8" s="151" t="s">
        <v>35</v>
      </c>
      <c r="F8" s="175" t="s">
        <v>22</v>
      </c>
      <c r="G8" s="151" t="s">
        <v>13</v>
      </c>
      <c r="H8" s="150" t="s">
        <v>22</v>
      </c>
      <c r="I8" s="152" t="s">
        <v>36</v>
      </c>
      <c r="J8" s="153" t="s">
        <v>12</v>
      </c>
      <c r="K8" s="150" t="s">
        <v>22</v>
      </c>
      <c r="L8" s="151" t="s">
        <v>35</v>
      </c>
      <c r="M8" s="150" t="s">
        <v>22</v>
      </c>
      <c r="N8" s="151" t="s">
        <v>13</v>
      </c>
      <c r="O8" s="150" t="s">
        <v>22</v>
      </c>
      <c r="P8" s="150" t="s">
        <v>36</v>
      </c>
      <c r="Q8" s="149" t="s">
        <v>12</v>
      </c>
      <c r="R8" s="150" t="s">
        <v>22</v>
      </c>
      <c r="S8" s="151" t="s">
        <v>35</v>
      </c>
      <c r="T8" s="150" t="s">
        <v>22</v>
      </c>
      <c r="U8" s="151" t="s">
        <v>13</v>
      </c>
      <c r="V8" s="150" t="s">
        <v>22</v>
      </c>
      <c r="W8" s="152" t="s">
        <v>36</v>
      </c>
    </row>
    <row r="9" spans="2:23" x14ac:dyDescent="0.3">
      <c r="B9" s="154" t="s">
        <v>4</v>
      </c>
      <c r="C9" s="159">
        <v>3061</v>
      </c>
      <c r="D9" s="156">
        <f t="shared" ref="D9:D15" si="0">C9*100/$C$16</f>
        <v>53.420593368237348</v>
      </c>
      <c r="E9" s="157">
        <v>3343952910.8099999</v>
      </c>
      <c r="F9" s="156">
        <f t="shared" ref="F9:F15" si="1">E9*100/E$16</f>
        <v>81.293087419597882</v>
      </c>
      <c r="G9" s="157">
        <v>2745053864.8299999</v>
      </c>
      <c r="H9" s="156">
        <f t="shared" ref="H9:H15" si="2">G9*100/G$16</f>
        <v>78.67920448608551</v>
      </c>
      <c r="I9" s="158">
        <f>(E9-G9)*100/E9</f>
        <v>17.909912667847038</v>
      </c>
      <c r="J9" s="159">
        <v>3052</v>
      </c>
      <c r="K9" s="156">
        <f t="shared" ref="K9:K15" si="3">J9*100/J$16</f>
        <v>62.032520325203251</v>
      </c>
      <c r="L9" s="157">
        <v>3139870438.5500002</v>
      </c>
      <c r="M9" s="156">
        <f t="shared" ref="M9:M15" si="4">L9*100/L$16</f>
        <v>79.506446641258336</v>
      </c>
      <c r="N9" s="157">
        <v>2749551288.6200099</v>
      </c>
      <c r="O9" s="156">
        <f t="shared" ref="O9:O15" si="5">N9*100/N$16</f>
        <v>77.732978662274817</v>
      </c>
      <c r="P9" s="158">
        <f>(L9-N9)*100/L9</f>
        <v>12.4310591016055</v>
      </c>
      <c r="Q9" s="159">
        <v>2855</v>
      </c>
      <c r="R9" s="156">
        <f t="shared" ref="R9:R15" si="6">Q9*100/Q$16</f>
        <v>61.397849462365592</v>
      </c>
      <c r="S9" s="157">
        <v>4458741079.06001</v>
      </c>
      <c r="T9" s="156">
        <f t="shared" ref="T9:T15" si="7">S9*100/S$16</f>
        <v>86.98252299686375</v>
      </c>
      <c r="U9" s="157">
        <v>3966302812.0800099</v>
      </c>
      <c r="V9" s="156">
        <f t="shared" ref="V9:V15" si="8">U9*100/U$16</f>
        <v>86.448797521886064</v>
      </c>
      <c r="W9" s="158">
        <f>(S9-U9)*100/S9</f>
        <v>11.044334224579275</v>
      </c>
    </row>
    <row r="10" spans="2:23" x14ac:dyDescent="0.3">
      <c r="B10" s="162" t="s">
        <v>26</v>
      </c>
      <c r="C10" s="166">
        <v>1161</v>
      </c>
      <c r="D10" s="164">
        <f t="shared" si="0"/>
        <v>20.261780104712042</v>
      </c>
      <c r="E10" s="161">
        <v>245289089.91999999</v>
      </c>
      <c r="F10" s="164">
        <f t="shared" si="1"/>
        <v>5.9630945655601524</v>
      </c>
      <c r="G10" s="161">
        <v>245219742.06</v>
      </c>
      <c r="H10" s="164">
        <f t="shared" si="2"/>
        <v>7.0285302874225142</v>
      </c>
      <c r="I10" s="165">
        <f t="shared" ref="I10:I15" si="9">(E10-G10)*100/E10</f>
        <v>2.8271889313382027E-2</v>
      </c>
      <c r="J10" s="166">
        <v>76</v>
      </c>
      <c r="K10" s="164">
        <f t="shared" si="3"/>
        <v>1.5447154471544715</v>
      </c>
      <c r="L10" s="161">
        <v>77287146.420000002</v>
      </c>
      <c r="M10" s="164">
        <f t="shared" si="4"/>
        <v>1.9570318276363488</v>
      </c>
      <c r="N10" s="161">
        <v>77284060.420000002</v>
      </c>
      <c r="O10" s="164">
        <f t="shared" si="5"/>
        <v>2.1849093139037139</v>
      </c>
      <c r="P10" s="165">
        <f t="shared" ref="P10:P15" si="10">(L10-N10)*100/L10</f>
        <v>3.992901980401517E-3</v>
      </c>
      <c r="Q10" s="166">
        <v>44</v>
      </c>
      <c r="R10" s="164">
        <f t="shared" si="6"/>
        <v>0.94623655913978499</v>
      </c>
      <c r="S10" s="161">
        <v>63213094.560000002</v>
      </c>
      <c r="T10" s="164">
        <f t="shared" si="7"/>
        <v>1.2331809256857096</v>
      </c>
      <c r="U10" s="161">
        <v>62984581.590000004</v>
      </c>
      <c r="V10" s="164">
        <f t="shared" si="8"/>
        <v>1.372800211897887</v>
      </c>
      <c r="W10" s="165">
        <f t="shared" ref="W10:W16" si="11">(S10-U10)*100/S10</f>
        <v>0.36149625578463185</v>
      </c>
    </row>
    <row r="11" spans="2:23" x14ac:dyDescent="0.3">
      <c r="B11" s="162" t="s">
        <v>5</v>
      </c>
      <c r="C11" s="166">
        <v>977</v>
      </c>
      <c r="D11" s="164">
        <f t="shared" si="0"/>
        <v>17.050610820244327</v>
      </c>
      <c r="E11" s="161">
        <v>92274205.269999996</v>
      </c>
      <c r="F11" s="164">
        <f t="shared" si="1"/>
        <v>2.2432298646726498</v>
      </c>
      <c r="G11" s="161">
        <v>76698025.430000007</v>
      </c>
      <c r="H11" s="164">
        <f t="shared" si="2"/>
        <v>2.1983319539923394</v>
      </c>
      <c r="I11" s="165">
        <f t="shared" si="9"/>
        <v>16.880318605208387</v>
      </c>
      <c r="J11" s="166">
        <v>1042</v>
      </c>
      <c r="K11" s="164">
        <f t="shared" si="3"/>
        <v>21.178861788617887</v>
      </c>
      <c r="L11" s="161">
        <v>104221283.98</v>
      </c>
      <c r="M11" s="164">
        <f t="shared" si="4"/>
        <v>2.639046456154388</v>
      </c>
      <c r="N11" s="161">
        <v>91273449.329999998</v>
      </c>
      <c r="O11" s="164">
        <f t="shared" si="5"/>
        <v>2.5804054350853902</v>
      </c>
      <c r="P11" s="165">
        <f t="shared" si="10"/>
        <v>12.423407345935869</v>
      </c>
      <c r="Q11" s="166">
        <v>1129</v>
      </c>
      <c r="R11" s="164">
        <f t="shared" si="6"/>
        <v>24.27956989247312</v>
      </c>
      <c r="S11" s="161">
        <v>126138182.14</v>
      </c>
      <c r="T11" s="164">
        <f t="shared" si="7"/>
        <v>2.4607433206433713</v>
      </c>
      <c r="U11" s="161">
        <v>108843875.11</v>
      </c>
      <c r="V11" s="164">
        <f t="shared" si="8"/>
        <v>2.3723408339433751</v>
      </c>
      <c r="W11" s="165">
        <f t="shared" si="11"/>
        <v>13.710604304416846</v>
      </c>
    </row>
    <row r="12" spans="2:23" x14ac:dyDescent="0.3">
      <c r="B12" s="162" t="s">
        <v>6</v>
      </c>
      <c r="C12" s="166">
        <v>521</v>
      </c>
      <c r="D12" s="164">
        <f t="shared" si="0"/>
        <v>9.0924956369982546</v>
      </c>
      <c r="E12" s="161">
        <v>417294301.12</v>
      </c>
      <c r="F12" s="164">
        <f t="shared" si="1"/>
        <v>10.144623146750895</v>
      </c>
      <c r="G12" s="161">
        <v>407460642.37</v>
      </c>
      <c r="H12" s="164">
        <f t="shared" si="2"/>
        <v>11.678706786705026</v>
      </c>
      <c r="I12" s="165">
        <f t="shared" si="9"/>
        <v>2.3565284077944226</v>
      </c>
      <c r="J12" s="166">
        <v>693</v>
      </c>
      <c r="K12" s="164">
        <f t="shared" si="3"/>
        <v>14.085365853658537</v>
      </c>
      <c r="L12" s="161">
        <v>484728689.27999997</v>
      </c>
      <c r="M12" s="164">
        <f t="shared" si="4"/>
        <v>12.274091056930631</v>
      </c>
      <c r="N12" s="161">
        <v>475971179.29000002</v>
      </c>
      <c r="O12" s="164">
        <f t="shared" si="5"/>
        <v>13.456252908152459</v>
      </c>
      <c r="P12" s="165">
        <f t="shared" si="10"/>
        <v>1.8066828276675901</v>
      </c>
      <c r="Q12" s="166">
        <v>565</v>
      </c>
      <c r="R12" s="164">
        <f t="shared" si="6"/>
        <v>12.150537634408602</v>
      </c>
      <c r="S12" s="161">
        <v>372532027.89999998</v>
      </c>
      <c r="T12" s="164">
        <f t="shared" si="7"/>
        <v>7.2674719409164235</v>
      </c>
      <c r="U12" s="161">
        <v>363897435.26999998</v>
      </c>
      <c r="V12" s="164">
        <f t="shared" si="8"/>
        <v>7.9314407373481401</v>
      </c>
      <c r="W12" s="165">
        <f t="shared" si="11"/>
        <v>2.3178121566282641</v>
      </c>
    </row>
    <row r="13" spans="2:23" x14ac:dyDescent="0.3">
      <c r="B13" s="176" t="s">
        <v>9</v>
      </c>
      <c r="C13" s="177">
        <v>5</v>
      </c>
      <c r="D13" s="164">
        <f t="shared" si="0"/>
        <v>8.7260034904013961E-2</v>
      </c>
      <c r="E13" s="178">
        <v>2472800</v>
      </c>
      <c r="F13" s="164">
        <f t="shared" si="1"/>
        <v>6.0114945375378662E-2</v>
      </c>
      <c r="G13" s="178">
        <v>2337615</v>
      </c>
      <c r="H13" s="164">
        <f t="shared" si="2"/>
        <v>6.7001121890965507E-2</v>
      </c>
      <c r="I13" s="165">
        <f t="shared" si="9"/>
        <v>5.4668796505985116</v>
      </c>
      <c r="J13" s="177">
        <v>1</v>
      </c>
      <c r="K13" s="164">
        <f t="shared" si="3"/>
        <v>2.032520325203252E-2</v>
      </c>
      <c r="L13" s="178">
        <v>0</v>
      </c>
      <c r="M13" s="164">
        <f t="shared" si="4"/>
        <v>0</v>
      </c>
      <c r="N13" s="178">
        <v>0</v>
      </c>
      <c r="O13" s="164">
        <f t="shared" si="5"/>
        <v>0</v>
      </c>
      <c r="P13" s="165">
        <v>0</v>
      </c>
      <c r="Q13" s="177">
        <v>47</v>
      </c>
      <c r="R13" s="164">
        <f t="shared" si="6"/>
        <v>1.010752688172043</v>
      </c>
      <c r="S13" s="178">
        <v>0</v>
      </c>
      <c r="T13" s="164">
        <f t="shared" si="7"/>
        <v>0</v>
      </c>
      <c r="U13" s="178">
        <v>0</v>
      </c>
      <c r="V13" s="164">
        <f t="shared" si="8"/>
        <v>0</v>
      </c>
      <c r="W13" s="165">
        <v>0</v>
      </c>
    </row>
    <row r="14" spans="2:23" x14ac:dyDescent="0.3">
      <c r="B14" s="176" t="s">
        <v>10</v>
      </c>
      <c r="C14" s="177">
        <v>3</v>
      </c>
      <c r="D14" s="164">
        <f t="shared" si="0"/>
        <v>5.2356020942408377E-2</v>
      </c>
      <c r="E14" s="178">
        <v>142052.97</v>
      </c>
      <c r="F14" s="164">
        <f t="shared" si="1"/>
        <v>3.4533753364446394E-3</v>
      </c>
      <c r="G14" s="178">
        <v>121701.55</v>
      </c>
      <c r="H14" s="164">
        <f t="shared" si="2"/>
        <v>3.4882306906267426E-3</v>
      </c>
      <c r="I14" s="165">
        <f t="shared" si="9"/>
        <v>14.326641674580966</v>
      </c>
      <c r="J14" s="177">
        <v>2</v>
      </c>
      <c r="K14" s="164">
        <f t="shared" si="3"/>
        <v>4.065040650406504E-2</v>
      </c>
      <c r="L14" s="178">
        <v>750637.36</v>
      </c>
      <c r="M14" s="164">
        <f t="shared" si="4"/>
        <v>1.9007315867891554E-2</v>
      </c>
      <c r="N14" s="178">
        <v>750637.36</v>
      </c>
      <c r="O14" s="164">
        <f t="shared" si="5"/>
        <v>2.1221381877648698E-2</v>
      </c>
      <c r="P14" s="165">
        <f t="shared" si="10"/>
        <v>0</v>
      </c>
      <c r="Q14" s="177">
        <v>7</v>
      </c>
      <c r="R14" s="164">
        <f t="shared" si="6"/>
        <v>0.15053763440860216</v>
      </c>
      <c r="S14" s="178">
        <v>86446584.090000004</v>
      </c>
      <c r="T14" s="164">
        <f t="shared" si="7"/>
        <v>1.6864271450796973</v>
      </c>
      <c r="U14" s="178">
        <v>67059771.799999997</v>
      </c>
      <c r="V14" s="164">
        <f t="shared" si="8"/>
        <v>1.4616222988687786</v>
      </c>
      <c r="W14" s="165">
        <f t="shared" si="11"/>
        <v>22.426348587488768</v>
      </c>
    </row>
    <row r="15" spans="2:23" ht="15" thickBot="1" x14ac:dyDescent="0.35">
      <c r="B15" s="176" t="s">
        <v>8</v>
      </c>
      <c r="C15" s="177">
        <v>2</v>
      </c>
      <c r="D15" s="164">
        <f t="shared" si="0"/>
        <v>3.4904013961605584E-2</v>
      </c>
      <c r="E15" s="178">
        <v>12027600</v>
      </c>
      <c r="F15" s="164">
        <f t="shared" si="1"/>
        <v>0.29239668270660968</v>
      </c>
      <c r="G15" s="178">
        <v>12027600</v>
      </c>
      <c r="H15" s="164">
        <f t="shared" si="2"/>
        <v>0.34473713321302979</v>
      </c>
      <c r="I15" s="165">
        <f t="shared" si="9"/>
        <v>0</v>
      </c>
      <c r="J15" s="177">
        <v>54</v>
      </c>
      <c r="K15" s="164">
        <f t="shared" si="3"/>
        <v>1.0975609756097562</v>
      </c>
      <c r="L15" s="178">
        <v>142344128.49000001</v>
      </c>
      <c r="M15" s="164">
        <f t="shared" si="4"/>
        <v>3.6043767021523831</v>
      </c>
      <c r="N15" s="178">
        <v>142344128.49000001</v>
      </c>
      <c r="O15" s="164">
        <f t="shared" si="5"/>
        <v>4.0242322987059742</v>
      </c>
      <c r="P15" s="165">
        <f t="shared" si="10"/>
        <v>0</v>
      </c>
      <c r="Q15" s="177">
        <v>3</v>
      </c>
      <c r="R15" s="164">
        <f t="shared" si="6"/>
        <v>6.4516129032258063E-2</v>
      </c>
      <c r="S15" s="178">
        <v>18948519.199999999</v>
      </c>
      <c r="T15" s="164">
        <f t="shared" si="7"/>
        <v>0.36965367081104095</v>
      </c>
      <c r="U15" s="178">
        <v>18948519.199999999</v>
      </c>
      <c r="V15" s="164">
        <f t="shared" si="8"/>
        <v>0.41299839605572874</v>
      </c>
      <c r="W15" s="165">
        <f t="shared" si="11"/>
        <v>0</v>
      </c>
    </row>
    <row r="16" spans="2:23" ht="15" thickBot="1" x14ac:dyDescent="0.35">
      <c r="B16" s="169" t="s">
        <v>17</v>
      </c>
      <c r="C16" s="179">
        <f t="shared" ref="C16:H16" si="12">SUM(C9:C15)</f>
        <v>5730</v>
      </c>
      <c r="D16" s="180">
        <f t="shared" si="12"/>
        <v>100.00000000000001</v>
      </c>
      <c r="E16" s="180">
        <f t="shared" si="12"/>
        <v>4113452960.0899997</v>
      </c>
      <c r="F16" s="180">
        <f t="shared" si="12"/>
        <v>100.00000000000001</v>
      </c>
      <c r="G16" s="180">
        <f t="shared" si="12"/>
        <v>3488919191.2399998</v>
      </c>
      <c r="H16" s="180">
        <f t="shared" si="12"/>
        <v>100</v>
      </c>
      <c r="I16" s="181">
        <f>(E16-G16)*100/E16</f>
        <v>15.182713280288382</v>
      </c>
      <c r="J16" s="179">
        <f t="shared" ref="J16:O16" si="13">SUM(J9:J15)</f>
        <v>4920</v>
      </c>
      <c r="K16" s="180">
        <f t="shared" si="13"/>
        <v>100</v>
      </c>
      <c r="L16" s="180">
        <f t="shared" si="13"/>
        <v>3949202324.0800009</v>
      </c>
      <c r="M16" s="180">
        <f t="shared" si="13"/>
        <v>99.999999999999972</v>
      </c>
      <c r="N16" s="180">
        <f t="shared" si="13"/>
        <v>3537174743.5100098</v>
      </c>
      <c r="O16" s="180">
        <f t="shared" si="13"/>
        <v>100.00000000000001</v>
      </c>
      <c r="P16" s="181">
        <f>(L16-N16)*100/L16</f>
        <v>10.433184900598283</v>
      </c>
      <c r="Q16" s="179">
        <f t="shared" ref="Q16:V16" si="14">SUM(Q9:Q15)</f>
        <v>4650</v>
      </c>
      <c r="R16" s="180">
        <f t="shared" si="14"/>
        <v>100.00000000000001</v>
      </c>
      <c r="S16" s="180">
        <f t="shared" si="14"/>
        <v>5126019486.9500103</v>
      </c>
      <c r="T16" s="180">
        <f t="shared" si="14"/>
        <v>100</v>
      </c>
      <c r="U16" s="180">
        <f t="shared" si="14"/>
        <v>4588036995.0500107</v>
      </c>
      <c r="V16" s="182">
        <f t="shared" si="14"/>
        <v>99.999999999999957</v>
      </c>
      <c r="W16" s="181">
        <f t="shared" si="11"/>
        <v>10.495131617615057</v>
      </c>
    </row>
  </sheetData>
  <mergeCells count="7">
    <mergeCell ref="B2:W2"/>
    <mergeCell ref="B4:W4"/>
    <mergeCell ref="B5:W5"/>
    <mergeCell ref="B7:B8"/>
    <mergeCell ref="C7:I7"/>
    <mergeCell ref="J7:P7"/>
    <mergeCell ref="Q7:W7"/>
  </mergeCells>
  <pageMargins left="0.7" right="0.7" top="0.75" bottom="0.75" header="0.3" footer="0.3"/>
  <ignoredErrors>
    <ignoredError sqref="I16 P16" formula="1"/>
    <ignoredError sqref="C7 J7 Q7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40F68-65F1-44D7-9E80-23141118889D}">
  <dimension ref="B2:W14"/>
  <sheetViews>
    <sheetView zoomScaleNormal="100" workbookViewId="0">
      <selection activeCell="B2" sqref="B2:W2"/>
    </sheetView>
  </sheetViews>
  <sheetFormatPr baseColWidth="10" defaultRowHeight="14.4" x14ac:dyDescent="0.3"/>
  <cols>
    <col min="1" max="1" width="6.21875" customWidth="1"/>
    <col min="2" max="2" width="21.44140625" customWidth="1"/>
    <col min="3" max="3" width="6.77734375" customWidth="1"/>
    <col min="4" max="4" width="5.44140625" customWidth="1"/>
    <col min="5" max="5" width="13.21875" customWidth="1"/>
    <col min="6" max="6" width="5.21875" customWidth="1"/>
    <col min="7" max="7" width="12.77734375" customWidth="1"/>
    <col min="8" max="8" width="5.33203125" customWidth="1"/>
    <col min="9" max="9" width="6.33203125" customWidth="1"/>
    <col min="10" max="10" width="7" customWidth="1"/>
    <col min="11" max="11" width="5.6640625" customWidth="1"/>
    <col min="12" max="12" width="13.5546875" customWidth="1"/>
    <col min="13" max="13" width="5.21875" customWidth="1"/>
    <col min="14" max="14" width="12.88671875" customWidth="1"/>
    <col min="15" max="15" width="5.21875" customWidth="1"/>
    <col min="16" max="16" width="6.5546875" customWidth="1"/>
    <col min="17" max="17" width="6.21875" customWidth="1"/>
    <col min="18" max="18" width="5.44140625" customWidth="1"/>
    <col min="19" max="19" width="12.77734375" customWidth="1"/>
    <col min="20" max="20" width="5.33203125" customWidth="1"/>
    <col min="21" max="21" width="12.77734375" customWidth="1"/>
    <col min="22" max="22" width="5.21875" customWidth="1"/>
    <col min="23" max="23" width="6.77734375" customWidth="1"/>
  </cols>
  <sheetData>
    <row r="2" spans="2:23" x14ac:dyDescent="0.3">
      <c r="B2" s="204" t="s">
        <v>0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</row>
    <row r="4" spans="2:23" x14ac:dyDescent="0.3">
      <c r="B4" s="215" t="s">
        <v>42</v>
      </c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</row>
    <row r="5" spans="2:23" x14ac:dyDescent="0.3">
      <c r="B5" s="210" t="s">
        <v>2</v>
      </c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</row>
    <row r="6" spans="2:23" ht="15" thickBot="1" x14ac:dyDescent="0.35"/>
    <row r="7" spans="2:23" x14ac:dyDescent="0.3">
      <c r="B7" s="228" t="s">
        <v>43</v>
      </c>
      <c r="C7" s="238">
        <v>2021</v>
      </c>
      <c r="D7" s="239"/>
      <c r="E7" s="239"/>
      <c r="F7" s="239"/>
      <c r="G7" s="239"/>
      <c r="H7" s="239"/>
      <c r="I7" s="240"/>
      <c r="J7" s="238">
        <v>2022</v>
      </c>
      <c r="K7" s="239"/>
      <c r="L7" s="239"/>
      <c r="M7" s="239"/>
      <c r="N7" s="239"/>
      <c r="O7" s="239"/>
      <c r="P7" s="240"/>
      <c r="Q7" s="241">
        <v>2023</v>
      </c>
      <c r="R7" s="239"/>
      <c r="S7" s="239"/>
      <c r="T7" s="239"/>
      <c r="U7" s="239"/>
      <c r="V7" s="239"/>
      <c r="W7" s="240"/>
    </row>
    <row r="8" spans="2:23" ht="21" thickBot="1" x14ac:dyDescent="0.35">
      <c r="B8" s="229"/>
      <c r="C8" s="149" t="s">
        <v>12</v>
      </c>
      <c r="D8" s="150" t="s">
        <v>22</v>
      </c>
      <c r="E8" s="151" t="s">
        <v>35</v>
      </c>
      <c r="F8" s="150" t="s">
        <v>22</v>
      </c>
      <c r="G8" s="151" t="s">
        <v>13</v>
      </c>
      <c r="H8" s="150" t="s">
        <v>22</v>
      </c>
      <c r="I8" s="152" t="s">
        <v>36</v>
      </c>
      <c r="J8" s="149" t="s">
        <v>12</v>
      </c>
      <c r="K8" s="150" t="s">
        <v>22</v>
      </c>
      <c r="L8" s="151" t="s">
        <v>35</v>
      </c>
      <c r="M8" s="150" t="s">
        <v>22</v>
      </c>
      <c r="N8" s="151" t="s">
        <v>13</v>
      </c>
      <c r="O8" s="150" t="s">
        <v>22</v>
      </c>
      <c r="P8" s="152" t="s">
        <v>36</v>
      </c>
      <c r="Q8" s="153" t="s">
        <v>12</v>
      </c>
      <c r="R8" s="150" t="s">
        <v>22</v>
      </c>
      <c r="S8" s="151" t="s">
        <v>35</v>
      </c>
      <c r="T8" s="150" t="s">
        <v>22</v>
      </c>
      <c r="U8" s="151" t="s">
        <v>13</v>
      </c>
      <c r="V8" s="150" t="s">
        <v>22</v>
      </c>
      <c r="W8" s="152" t="s">
        <v>36</v>
      </c>
    </row>
    <row r="9" spans="2:23" x14ac:dyDescent="0.3">
      <c r="B9" s="162" t="s">
        <v>28</v>
      </c>
      <c r="C9" s="166">
        <v>3416</v>
      </c>
      <c r="D9" s="164">
        <f>C9*100/C$14</f>
        <v>59.616055846422341</v>
      </c>
      <c r="E9" s="183">
        <v>3172903227.71</v>
      </c>
      <c r="F9" s="164">
        <f>E9*100/E$14</f>
        <v>77.134788181474164</v>
      </c>
      <c r="G9" s="183">
        <v>2625878494.0999999</v>
      </c>
      <c r="H9" s="164">
        <f>G9*100/G$14</f>
        <v>75.26337957878394</v>
      </c>
      <c r="I9" s="184">
        <f t="shared" ref="I9:I14" si="0">(E9-G9)*100/E9</f>
        <v>17.240511114006079</v>
      </c>
      <c r="J9" s="166">
        <v>3523</v>
      </c>
      <c r="K9" s="164">
        <f>J9*100/J$14</f>
        <v>71.605691056910572</v>
      </c>
      <c r="L9" s="183">
        <v>3186830578.46</v>
      </c>
      <c r="M9" s="164">
        <f>L9*100/L$14</f>
        <v>80.695551074415988</v>
      </c>
      <c r="N9" s="183">
        <v>2796897456.29001</v>
      </c>
      <c r="O9" s="164">
        <f>N9*100/N$14</f>
        <v>79.071509300515686</v>
      </c>
      <c r="P9" s="184">
        <f t="shared" ref="P9:P13" si="1">(L9-N9)*100/L9</f>
        <v>12.235765679091132</v>
      </c>
      <c r="Q9" s="166">
        <v>3314</v>
      </c>
      <c r="R9" s="164">
        <f>Q9*100/Q$14</f>
        <v>71.268817204301072</v>
      </c>
      <c r="S9" s="183">
        <v>4171320007.5900002</v>
      </c>
      <c r="T9" s="164">
        <f>S9*100/S$14</f>
        <v>81.375422356654965</v>
      </c>
      <c r="U9" s="183">
        <v>3684001786.5800099</v>
      </c>
      <c r="V9" s="164">
        <f>U9*100/U$14</f>
        <v>80.295816937715301</v>
      </c>
      <c r="W9" s="165">
        <f t="shared" ref="W9:W14" si="2">(S9-U9)*100/S9</f>
        <v>11.682590166261079</v>
      </c>
    </row>
    <row r="10" spans="2:23" x14ac:dyDescent="0.3">
      <c r="B10" s="162" t="s">
        <v>26</v>
      </c>
      <c r="C10" s="166">
        <v>1161</v>
      </c>
      <c r="D10" s="164">
        <f>C10*100/C$14</f>
        <v>20.261780104712042</v>
      </c>
      <c r="E10" s="183">
        <v>245289089.91999999</v>
      </c>
      <c r="F10" s="164">
        <f>E10*100/E$14</f>
        <v>5.9630945655601524</v>
      </c>
      <c r="G10" s="183">
        <v>245219742.06</v>
      </c>
      <c r="H10" s="164">
        <f>G10*100/G$14</f>
        <v>7.0285302874225142</v>
      </c>
      <c r="I10" s="184">
        <f t="shared" si="0"/>
        <v>2.8271889313382027E-2</v>
      </c>
      <c r="J10" s="166">
        <v>76</v>
      </c>
      <c r="K10" s="164">
        <f>J10*100/J$14</f>
        <v>1.5447154471544715</v>
      </c>
      <c r="L10" s="183">
        <v>77287146.420000002</v>
      </c>
      <c r="M10" s="164">
        <f>L10*100/L$14</f>
        <v>1.957031827636349</v>
      </c>
      <c r="N10" s="183">
        <v>77284060.420000002</v>
      </c>
      <c r="O10" s="164">
        <f>N10*100/N$14</f>
        <v>2.1849093139037135</v>
      </c>
      <c r="P10" s="184">
        <f t="shared" si="1"/>
        <v>3.992901980401517E-3</v>
      </c>
      <c r="Q10" s="166">
        <v>44</v>
      </c>
      <c r="R10" s="164">
        <f>Q10*100/Q$14</f>
        <v>0.94623655913978499</v>
      </c>
      <c r="S10" s="183">
        <v>63213094.560000002</v>
      </c>
      <c r="T10" s="164">
        <f>S10*100/S$14</f>
        <v>1.2331809256857122</v>
      </c>
      <c r="U10" s="183">
        <v>62984581.590000004</v>
      </c>
      <c r="V10" s="164">
        <f>U10*100/U$14</f>
        <v>1.3728002118978875</v>
      </c>
      <c r="W10" s="165">
        <f t="shared" si="2"/>
        <v>0.36149625578463185</v>
      </c>
    </row>
    <row r="11" spans="2:23" x14ac:dyDescent="0.3">
      <c r="B11" s="162" t="s">
        <v>29</v>
      </c>
      <c r="C11" s="166">
        <v>629</v>
      </c>
      <c r="D11" s="164">
        <f>C11*100/C$14</f>
        <v>10.977312390924956</v>
      </c>
      <c r="E11" s="183">
        <v>277824288.37</v>
      </c>
      <c r="F11" s="164">
        <f>E11*100/E$14</f>
        <v>6.7540407308783568</v>
      </c>
      <c r="G11" s="183">
        <v>210238611.16</v>
      </c>
      <c r="H11" s="164">
        <f>G11*100/G$14</f>
        <v>6.0258951163978924</v>
      </c>
      <c r="I11" s="184">
        <f t="shared" si="0"/>
        <v>24.326770566578741</v>
      </c>
      <c r="J11" s="166">
        <v>626</v>
      </c>
      <c r="K11" s="164">
        <f>J11*100/J$14</f>
        <v>12.723577235772357</v>
      </c>
      <c r="L11" s="183">
        <v>199605272.56</v>
      </c>
      <c r="M11" s="164">
        <f>L11*100/L$14</f>
        <v>5.0543187251491277</v>
      </c>
      <c r="N11" s="183">
        <v>186271410.15000001</v>
      </c>
      <c r="O11" s="164">
        <f>N11*100/N$14</f>
        <v>5.2661070955504758</v>
      </c>
      <c r="P11" s="184">
        <f t="shared" si="1"/>
        <v>6.6801153291138267</v>
      </c>
      <c r="Q11" s="166">
        <v>720</v>
      </c>
      <c r="R11" s="164">
        <f>Q11*100/Q$14</f>
        <v>15.483870967741936</v>
      </c>
      <c r="S11" s="183">
        <v>432507772.81</v>
      </c>
      <c r="T11" s="164">
        <f>S11*100/S$14</f>
        <v>8.4374976316631933</v>
      </c>
      <c r="U11" s="183">
        <v>410093419.81</v>
      </c>
      <c r="V11" s="164">
        <f>U11*100/U$14</f>
        <v>8.9383198141698941</v>
      </c>
      <c r="W11" s="165">
        <f t="shared" si="2"/>
        <v>5.1824162267360201</v>
      </c>
    </row>
    <row r="12" spans="2:23" x14ac:dyDescent="0.3">
      <c r="B12" s="176" t="s">
        <v>6</v>
      </c>
      <c r="C12" s="166">
        <v>521</v>
      </c>
      <c r="D12" s="164">
        <f>C12*100/C$14</f>
        <v>9.0924956369982546</v>
      </c>
      <c r="E12" s="183">
        <v>417294301.12</v>
      </c>
      <c r="F12" s="164">
        <f>E12*100/E$14</f>
        <v>10.144623146750895</v>
      </c>
      <c r="G12" s="183">
        <v>407460642.37</v>
      </c>
      <c r="H12" s="164">
        <f>G12*100/G$14</f>
        <v>11.678706786705026</v>
      </c>
      <c r="I12" s="184">
        <f t="shared" si="0"/>
        <v>2.3565284077944226</v>
      </c>
      <c r="J12" s="166">
        <v>693</v>
      </c>
      <c r="K12" s="164">
        <f t="shared" ref="K12:K13" si="3">J12*100/J$14</f>
        <v>14.085365853658537</v>
      </c>
      <c r="L12" s="183">
        <v>484728689.27999997</v>
      </c>
      <c r="M12" s="164">
        <f t="shared" ref="M12:M13" si="4">L12*100/L$14</f>
        <v>12.274091056930631</v>
      </c>
      <c r="N12" s="183">
        <v>475971179.29000002</v>
      </c>
      <c r="O12" s="164">
        <f t="shared" ref="O12:O13" si="5">N12*100/N$14</f>
        <v>13.456252908152457</v>
      </c>
      <c r="P12" s="184">
        <f t="shared" si="1"/>
        <v>1.8066828276675901</v>
      </c>
      <c r="Q12" s="166">
        <v>565</v>
      </c>
      <c r="R12" s="164">
        <f t="shared" ref="R12:R13" si="6">Q12*100/Q$14</f>
        <v>12.150537634408602</v>
      </c>
      <c r="S12" s="183">
        <v>372532027.89999998</v>
      </c>
      <c r="T12" s="164">
        <f t="shared" ref="T12:T13" si="7">S12*100/S$14</f>
        <v>7.2674719409164386</v>
      </c>
      <c r="U12" s="183">
        <v>363897435.26999998</v>
      </c>
      <c r="V12" s="164">
        <f t="shared" ref="V12:V13" si="8">U12*100/U$14</f>
        <v>7.931440737348141</v>
      </c>
      <c r="W12" s="165">
        <f t="shared" si="2"/>
        <v>2.3178121566282641</v>
      </c>
    </row>
    <row r="13" spans="2:23" ht="15" thickBot="1" x14ac:dyDescent="0.35">
      <c r="B13" s="176" t="s">
        <v>10</v>
      </c>
      <c r="C13" s="177">
        <v>3</v>
      </c>
      <c r="D13" s="164">
        <f>C13*100/C$14</f>
        <v>5.2356020942408377E-2</v>
      </c>
      <c r="E13" s="185">
        <v>142052.97</v>
      </c>
      <c r="F13" s="164">
        <f>E13*100/E$14</f>
        <v>3.4533753364446394E-3</v>
      </c>
      <c r="G13" s="185">
        <v>121701.55</v>
      </c>
      <c r="H13" s="164">
        <f>G13*100/G$14</f>
        <v>3.4882306906267426E-3</v>
      </c>
      <c r="I13" s="184">
        <f t="shared" si="0"/>
        <v>14.326641674580966</v>
      </c>
      <c r="J13" s="177">
        <v>2</v>
      </c>
      <c r="K13" s="164">
        <f t="shared" si="3"/>
        <v>4.065040650406504E-2</v>
      </c>
      <c r="L13" s="185">
        <v>750637.36</v>
      </c>
      <c r="M13" s="164">
        <f t="shared" si="4"/>
        <v>1.9007315867891554E-2</v>
      </c>
      <c r="N13" s="185">
        <v>750637.36</v>
      </c>
      <c r="O13" s="164">
        <f t="shared" si="5"/>
        <v>2.1221381877648694E-2</v>
      </c>
      <c r="P13" s="184">
        <f t="shared" si="1"/>
        <v>0</v>
      </c>
      <c r="Q13" s="166">
        <v>7</v>
      </c>
      <c r="R13" s="164">
        <f t="shared" si="6"/>
        <v>0.15053763440860216</v>
      </c>
      <c r="S13" s="183">
        <v>86446584.090000004</v>
      </c>
      <c r="T13" s="164">
        <f t="shared" si="7"/>
        <v>1.6864271450797006</v>
      </c>
      <c r="U13" s="183">
        <v>67059771.799999997</v>
      </c>
      <c r="V13" s="164">
        <f t="shared" si="8"/>
        <v>1.461622298868779</v>
      </c>
      <c r="W13" s="165">
        <f t="shared" si="2"/>
        <v>22.426348587488768</v>
      </c>
    </row>
    <row r="14" spans="2:23" ht="15" thickBot="1" x14ac:dyDescent="0.35">
      <c r="B14" s="186" t="s">
        <v>11</v>
      </c>
      <c r="C14" s="187">
        <f t="shared" ref="C14:H14" si="9">SUM(C9:C13)</f>
        <v>5730</v>
      </c>
      <c r="D14" s="188">
        <f t="shared" si="9"/>
        <v>100</v>
      </c>
      <c r="E14" s="172">
        <f t="shared" si="9"/>
        <v>4113452960.0899997</v>
      </c>
      <c r="F14" s="188">
        <f t="shared" si="9"/>
        <v>100.00000000000003</v>
      </c>
      <c r="G14" s="172">
        <f t="shared" si="9"/>
        <v>3488919191.2399998</v>
      </c>
      <c r="H14" s="188">
        <f t="shared" si="9"/>
        <v>99.999999999999986</v>
      </c>
      <c r="I14" s="189">
        <f t="shared" si="0"/>
        <v>15.182713280288382</v>
      </c>
      <c r="J14" s="187">
        <f t="shared" ref="J14:O14" si="10">SUM(J9:J13)</f>
        <v>4920</v>
      </c>
      <c r="K14" s="188">
        <f t="shared" si="10"/>
        <v>100.00000000000001</v>
      </c>
      <c r="L14" s="172">
        <f t="shared" si="10"/>
        <v>3949202324.0800004</v>
      </c>
      <c r="M14" s="188">
        <f t="shared" si="10"/>
        <v>99.999999999999986</v>
      </c>
      <c r="N14" s="172">
        <f t="shared" si="10"/>
        <v>3537174743.5100102</v>
      </c>
      <c r="O14" s="188">
        <f t="shared" si="10"/>
        <v>99.999999999999986</v>
      </c>
      <c r="P14" s="189">
        <f>(L14-N14)*100/L14</f>
        <v>10.43318490059826</v>
      </c>
      <c r="Q14" s="187">
        <f t="shared" ref="Q14:V14" si="11">SUM(Q9:Q13)</f>
        <v>4650</v>
      </c>
      <c r="R14" s="188">
        <f t="shared" si="11"/>
        <v>100.00000000000001</v>
      </c>
      <c r="S14" s="172">
        <f t="shared" si="11"/>
        <v>5126019486.9499998</v>
      </c>
      <c r="T14" s="188">
        <f t="shared" si="11"/>
        <v>100.00000000000001</v>
      </c>
      <c r="U14" s="172">
        <f t="shared" si="11"/>
        <v>4588036995.0500097</v>
      </c>
      <c r="V14" s="188">
        <f t="shared" si="11"/>
        <v>100</v>
      </c>
      <c r="W14" s="181">
        <f t="shared" si="2"/>
        <v>10.495131617614891</v>
      </c>
    </row>
  </sheetData>
  <mergeCells count="7">
    <mergeCell ref="B2:W2"/>
    <mergeCell ref="B4:W4"/>
    <mergeCell ref="B5:W5"/>
    <mergeCell ref="B7:B8"/>
    <mergeCell ref="C7:I7"/>
    <mergeCell ref="J7:P7"/>
    <mergeCell ref="Q7:W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Contratación en 2024</vt:lpstr>
      <vt:lpstr>Contratos menores 2022-2024</vt:lpstr>
      <vt:lpstr>Tipos de contrato 2021-2023</vt:lpstr>
      <vt:lpstr>Procedimientos adjud. 2021-2023</vt:lpstr>
      <vt:lpstr>Formas adjudicación 2021-2023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MORENO, PILAR</dc:creator>
  <cp:lastModifiedBy>MENENDEZ PACHECO, LUIS</cp:lastModifiedBy>
  <dcterms:created xsi:type="dcterms:W3CDTF">2024-10-18T10:01:56Z</dcterms:created>
  <dcterms:modified xsi:type="dcterms:W3CDTF">2024-10-28T08:29:23Z</dcterms:modified>
</cp:coreProperties>
</file>