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ccm-my.sharepoint.com/personal/lmp4558_madrid_org/Documents/Teletrabajo/Internet/Datos Registro de Contratos/"/>
    </mc:Choice>
  </mc:AlternateContent>
  <xr:revisionPtr revIDLastSave="2" documentId="8_{B6DB573C-3203-4647-8CAD-871DFA5E05A6}" xr6:coauthVersionLast="47" xr6:coauthVersionMax="47" xr10:uidLastSave="{C60D314B-602A-467A-A17D-CBB5C0BA5A62}"/>
  <bookViews>
    <workbookView xWindow="-108" yWindow="-108" windowWidth="23256" windowHeight="12456" xr2:uid="{00000000-000D-0000-FFFF-FFFF00000000}"/>
  </bookViews>
  <sheets>
    <sheet name="Contratación en 2024" sheetId="1" r:id="rId1"/>
    <sheet name="Contratos menores 2022-2024" sheetId="2" r:id="rId2"/>
    <sheet name="Tipos de contrato 2021-2023" sheetId="3" r:id="rId3"/>
    <sheet name="Procedimientos adjud. 2021-20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" l="1"/>
  <c r="I35" i="1" s="1"/>
  <c r="L36" i="1"/>
  <c r="K36" i="1" s="1"/>
  <c r="L37" i="1"/>
  <c r="C38" i="1"/>
  <c r="G35" i="1"/>
  <c r="F35" i="1" s="1"/>
  <c r="G36" i="1"/>
  <c r="D36" i="1" s="1"/>
  <c r="G37" i="1"/>
  <c r="F37" i="1" s="1"/>
  <c r="G34" i="1"/>
  <c r="R10" i="1"/>
  <c r="R11" i="1"/>
  <c r="R12" i="1"/>
  <c r="Q10" i="1"/>
  <c r="Q11" i="1"/>
  <c r="Q12" i="1"/>
  <c r="K35" i="1" l="1"/>
  <c r="F36" i="1"/>
  <c r="D37" i="1"/>
  <c r="I36" i="1"/>
  <c r="D35" i="1"/>
  <c r="L51" i="1"/>
  <c r="U16" i="4" l="1"/>
  <c r="V12" i="4" s="1"/>
  <c r="S16" i="4"/>
  <c r="Q16" i="4"/>
  <c r="R15" i="4" s="1"/>
  <c r="N16" i="4"/>
  <c r="O13" i="4" s="1"/>
  <c r="L16" i="4"/>
  <c r="M13" i="4" s="1"/>
  <c r="J16" i="4"/>
  <c r="K10" i="4" s="1"/>
  <c r="G16" i="4"/>
  <c r="H12" i="4" s="1"/>
  <c r="E16" i="4"/>
  <c r="F9" i="4" s="1"/>
  <c r="C16" i="4"/>
  <c r="D13" i="4" s="1"/>
  <c r="W15" i="4"/>
  <c r="P15" i="4"/>
  <c r="I15" i="4"/>
  <c r="W14" i="4"/>
  <c r="P14" i="4"/>
  <c r="O14" i="4"/>
  <c r="I14" i="4"/>
  <c r="R13" i="4"/>
  <c r="I13" i="4"/>
  <c r="W12" i="4"/>
  <c r="P12" i="4"/>
  <c r="K12" i="4"/>
  <c r="I12" i="4"/>
  <c r="W11" i="4"/>
  <c r="R11" i="4"/>
  <c r="P11" i="4"/>
  <c r="I11" i="4"/>
  <c r="W10" i="4"/>
  <c r="R10" i="4"/>
  <c r="P10" i="4"/>
  <c r="I10" i="4"/>
  <c r="H10" i="4"/>
  <c r="W9" i="4"/>
  <c r="P9" i="4"/>
  <c r="K9" i="4"/>
  <c r="I9" i="4"/>
  <c r="U13" i="3"/>
  <c r="V11" i="3" s="1"/>
  <c r="S13" i="3"/>
  <c r="T11" i="3" s="1"/>
  <c r="Q13" i="3"/>
  <c r="R10" i="3" s="1"/>
  <c r="N13" i="3"/>
  <c r="O9" i="3" s="1"/>
  <c r="L13" i="3"/>
  <c r="P13" i="3" s="1"/>
  <c r="J13" i="3"/>
  <c r="K12" i="3" s="1"/>
  <c r="G13" i="3"/>
  <c r="H12" i="3" s="1"/>
  <c r="E13" i="3"/>
  <c r="F12" i="3" s="1"/>
  <c r="C13" i="3"/>
  <c r="D12" i="3" s="1"/>
  <c r="P12" i="3"/>
  <c r="W11" i="3"/>
  <c r="P11" i="3"/>
  <c r="I11" i="3"/>
  <c r="W10" i="3"/>
  <c r="T10" i="3"/>
  <c r="P10" i="3"/>
  <c r="M10" i="3"/>
  <c r="I10" i="3"/>
  <c r="W9" i="3"/>
  <c r="P9" i="3"/>
  <c r="I9" i="3"/>
  <c r="J46" i="2"/>
  <c r="H46" i="2"/>
  <c r="E46" i="2"/>
  <c r="C46" i="2"/>
  <c r="L45" i="2"/>
  <c r="I45" i="2" s="1"/>
  <c r="G45" i="2"/>
  <c r="D45" i="2" s="1"/>
  <c r="L44" i="2"/>
  <c r="K44" i="2" s="1"/>
  <c r="G44" i="2"/>
  <c r="F44" i="2" s="1"/>
  <c r="L43" i="2"/>
  <c r="G43" i="2"/>
  <c r="D43" i="2" s="1"/>
  <c r="M12" i="2"/>
  <c r="N9" i="2" s="1"/>
  <c r="K12" i="2"/>
  <c r="L11" i="2" s="1"/>
  <c r="I12" i="2"/>
  <c r="J11" i="2" s="1"/>
  <c r="G12" i="2"/>
  <c r="H10" i="2" s="1"/>
  <c r="E12" i="2"/>
  <c r="F10" i="2" s="1"/>
  <c r="C12" i="2"/>
  <c r="D9" i="2" s="1"/>
  <c r="D12" i="2" s="1"/>
  <c r="F11" i="2"/>
  <c r="D11" i="2"/>
  <c r="D10" i="2"/>
  <c r="F9" i="2"/>
  <c r="J54" i="1"/>
  <c r="H54" i="1"/>
  <c r="E54" i="1"/>
  <c r="C54" i="1"/>
  <c r="L53" i="1"/>
  <c r="I53" i="1" s="1"/>
  <c r="G53" i="1"/>
  <c r="D53" i="1" s="1"/>
  <c r="G51" i="1"/>
  <c r="L52" i="1"/>
  <c r="G52" i="1"/>
  <c r="L50" i="1"/>
  <c r="G50" i="1"/>
  <c r="L49" i="1"/>
  <c r="G49" i="1"/>
  <c r="L48" i="1"/>
  <c r="G48" i="1"/>
  <c r="L47" i="1"/>
  <c r="G47" i="1"/>
  <c r="F47" i="1" s="1"/>
  <c r="J38" i="1"/>
  <c r="H38" i="1"/>
  <c r="E38" i="1"/>
  <c r="L34" i="1"/>
  <c r="K34" i="1" s="1"/>
  <c r="F34" i="1"/>
  <c r="D3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9" i="1"/>
  <c r="Q9" i="1"/>
  <c r="F12" i="2" l="1"/>
  <c r="F14" i="4"/>
  <c r="M11" i="3"/>
  <c r="K11" i="4"/>
  <c r="K14" i="4"/>
  <c r="O12" i="3"/>
  <c r="H9" i="3"/>
  <c r="R9" i="4"/>
  <c r="F15" i="4"/>
  <c r="D52" i="1"/>
  <c r="F52" i="1"/>
  <c r="K52" i="1"/>
  <c r="I52" i="1"/>
  <c r="D51" i="1"/>
  <c r="F51" i="1"/>
  <c r="K48" i="1"/>
  <c r="I48" i="1"/>
  <c r="D48" i="1"/>
  <c r="F48" i="1"/>
  <c r="F49" i="1"/>
  <c r="D49" i="1"/>
  <c r="K50" i="1"/>
  <c r="I50" i="1"/>
  <c r="K49" i="1"/>
  <c r="I49" i="1"/>
  <c r="D50" i="1"/>
  <c r="F50" i="1"/>
  <c r="L46" i="2"/>
  <c r="I44" i="2"/>
  <c r="G46" i="2"/>
  <c r="D46" i="2" s="1"/>
  <c r="D44" i="2"/>
  <c r="K43" i="2"/>
  <c r="K45" i="2"/>
  <c r="F43" i="2"/>
  <c r="F45" i="2"/>
  <c r="N10" i="2"/>
  <c r="L10" i="2"/>
  <c r="J10" i="2"/>
  <c r="W16" i="4"/>
  <c r="V14" i="4"/>
  <c r="V15" i="4"/>
  <c r="T13" i="4"/>
  <c r="T14" i="4"/>
  <c r="T15" i="4"/>
  <c r="R12" i="4"/>
  <c r="O15" i="4"/>
  <c r="K15" i="4"/>
  <c r="K13" i="4"/>
  <c r="K16" i="4" s="1"/>
  <c r="H11" i="4"/>
  <c r="H9" i="4"/>
  <c r="H13" i="4"/>
  <c r="F13" i="4"/>
  <c r="I16" i="4"/>
  <c r="F12" i="4"/>
  <c r="F11" i="4"/>
  <c r="F10" i="4"/>
  <c r="D15" i="4"/>
  <c r="D14" i="4"/>
  <c r="T12" i="3"/>
  <c r="T9" i="3"/>
  <c r="T13" i="3" s="1"/>
  <c r="R9" i="3"/>
  <c r="R11" i="3"/>
  <c r="R12" i="3"/>
  <c r="O11" i="3"/>
  <c r="O10" i="3"/>
  <c r="M9" i="3"/>
  <c r="M12" i="3"/>
  <c r="K10" i="3"/>
  <c r="K11" i="3"/>
  <c r="K9" i="3"/>
  <c r="K13" i="3" s="1"/>
  <c r="H10" i="3"/>
  <c r="H11" i="3"/>
  <c r="I13" i="3"/>
  <c r="G54" i="1"/>
  <c r="D54" i="1" s="1"/>
  <c r="G38" i="1"/>
  <c r="F38" i="1" s="1"/>
  <c r="I34" i="1"/>
  <c r="L38" i="1"/>
  <c r="K38" i="1" s="1"/>
  <c r="Q13" i="1"/>
  <c r="L54" i="1"/>
  <c r="K54" i="1" s="1"/>
  <c r="D47" i="1"/>
  <c r="R13" i="1"/>
  <c r="T9" i="4"/>
  <c r="T10" i="4"/>
  <c r="T11" i="4"/>
  <c r="T12" i="4"/>
  <c r="V13" i="4"/>
  <c r="V9" i="4"/>
  <c r="V10" i="4"/>
  <c r="V11" i="4"/>
  <c r="P16" i="4"/>
  <c r="D9" i="4"/>
  <c r="D10" i="4"/>
  <c r="D11" i="4"/>
  <c r="D12" i="4"/>
  <c r="H14" i="4"/>
  <c r="H15" i="4"/>
  <c r="M14" i="4"/>
  <c r="M15" i="4"/>
  <c r="M9" i="4"/>
  <c r="M10" i="4"/>
  <c r="M11" i="4"/>
  <c r="M12" i="4"/>
  <c r="O9" i="4"/>
  <c r="O10" i="4"/>
  <c r="O11" i="4"/>
  <c r="O12" i="4"/>
  <c r="R14" i="4"/>
  <c r="R16" i="4" s="1"/>
  <c r="W13" i="3"/>
  <c r="V12" i="3"/>
  <c r="V9" i="3"/>
  <c r="V10" i="3"/>
  <c r="D9" i="3"/>
  <c r="D10" i="3"/>
  <c r="D11" i="3"/>
  <c r="F9" i="3"/>
  <c r="F10" i="3"/>
  <c r="F11" i="3"/>
  <c r="I46" i="2"/>
  <c r="F46" i="2"/>
  <c r="K46" i="2"/>
  <c r="I43" i="2"/>
  <c r="H11" i="2"/>
  <c r="J9" i="2"/>
  <c r="J12" i="2" s="1"/>
  <c r="L9" i="2"/>
  <c r="L12" i="2" s="1"/>
  <c r="H9" i="2"/>
  <c r="H12" i="2" s="1"/>
  <c r="N11" i="2"/>
  <c r="I47" i="1"/>
  <c r="K47" i="1"/>
  <c r="H16" i="4" l="1"/>
  <c r="F16" i="4"/>
  <c r="M13" i="3"/>
  <c r="N12" i="2"/>
  <c r="H13" i="3"/>
  <c r="O13" i="3"/>
  <c r="F54" i="1"/>
  <c r="O16" i="4"/>
  <c r="D16" i="4"/>
  <c r="V13" i="3"/>
  <c r="R13" i="3"/>
  <c r="D38" i="1"/>
  <c r="I38" i="1"/>
  <c r="I54" i="1"/>
  <c r="V16" i="4"/>
  <c r="M16" i="4"/>
  <c r="T16" i="4"/>
  <c r="F13" i="3"/>
  <c r="D13" i="3"/>
</calcChain>
</file>

<file path=xl/sharedStrings.xml><?xml version="1.0" encoding="utf-8"?>
<sst xmlns="http://schemas.openxmlformats.org/spreadsheetml/2006/main" count="181" uniqueCount="39">
  <si>
    <t>ESTADÍSTICAS DEL REGISTRO DE CONTRATOS DE LA COMUNIDAD DE MADRID</t>
  </si>
  <si>
    <t>PROCEDIMIENTO DE ADJUDICACIÓN POR TIPOS DE CONTRATOS EN 2024</t>
  </si>
  <si>
    <t>TIPO DE CONTRATO</t>
  </si>
  <si>
    <t>Abierto</t>
  </si>
  <si>
    <t>Abierto simplificado</t>
  </si>
  <si>
    <t>Negociado sin publicidad</t>
  </si>
  <si>
    <t>Tram. de emergencia</t>
  </si>
  <si>
    <t>Basado en acuerdo marco del Estado</t>
  </si>
  <si>
    <t>Restringido</t>
  </si>
  <si>
    <t>Licitación con negociación</t>
  </si>
  <si>
    <t>TOTAL</t>
  </si>
  <si>
    <t>Nº CONTR.</t>
  </si>
  <si>
    <t>PRECIOS</t>
  </si>
  <si>
    <t>Suministros</t>
  </si>
  <si>
    <t>Servicios</t>
  </si>
  <si>
    <t>Obras</t>
  </si>
  <si>
    <t>TOTALES</t>
  </si>
  <si>
    <t>TIPOS DE CONTRATOS EN 2024 SEGÚN EL TAMAÑO DE LAS EMPRESAS CONTRATISTAS</t>
  </si>
  <si>
    <t>Nº DE CONTRATOS</t>
  </si>
  <si>
    <t>PRECIOS DE LOS CONTRATOS</t>
  </si>
  <si>
    <t>GRANDES EMPRESAS</t>
  </si>
  <si>
    <t>%</t>
  </si>
  <si>
    <t>PYMES</t>
  </si>
  <si>
    <t>PROCEDIMIENTOS DE ADJUDICACIÓN EN 2024 SEGÚN EL TAMAÑO DE LAS EMPRESAS CONTRATISTAS</t>
  </si>
  <si>
    <t>PROCEDIMIENTO DE ADJUDICACIÓN</t>
  </si>
  <si>
    <t>Tramitación de emergencia</t>
  </si>
  <si>
    <t>CONTRATOS MENORES POR TIPOS DE CONTRATOS EN 2022, 2023 Y 2024</t>
  </si>
  <si>
    <t>Nº CONTRATOS</t>
  </si>
  <si>
    <t>PRECIO DE LOS
CONTRATOS</t>
  </si>
  <si>
    <t>CONTRATOS MENORES EN 2024 SEGÚN EL TAMAÑO DE LAS EMPRESAS CONTRATISTAS</t>
  </si>
  <si>
    <t>COMPARATIVO DE TIPOS DE CONTRATO 2021, 2022 Y 2023</t>
  </si>
  <si>
    <t>PRESUPUESTOS</t>
  </si>
  <si>
    <t>% BAJA</t>
  </si>
  <si>
    <t>Concesión de servicios</t>
  </si>
  <si>
    <t>COMPARATIVO DE PROCEDIMIENTOS DE ADJUDICACIÓN 2021, 2022 Y 2023</t>
  </si>
  <si>
    <t>2021</t>
  </si>
  <si>
    <t>2022</t>
  </si>
  <si>
    <t>2023</t>
  </si>
  <si>
    <t>(datos a 31 de diciembre de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</si>
</sst>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333333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DFD"/>
        <bgColor rgb="FFFFFFFF"/>
      </patternFill>
    </fill>
    <fill>
      <patternFill patternType="solid">
        <fgColor rgb="FFF8FBFC"/>
        <bgColor rgb="FFFFFFFF"/>
      </patternFill>
    </fill>
  </fills>
  <borders count="9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2" fontId="5" fillId="0" borderId="0" xfId="0" applyNumberFormat="1" applyFont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3" fontId="3" fillId="0" borderId="12" xfId="0" applyNumberFormat="1" applyFont="1" applyBorder="1"/>
    <xf numFmtId="4" fontId="3" fillId="0" borderId="2" xfId="0" applyNumberFormat="1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4" fontId="3" fillId="0" borderId="4" xfId="0" applyNumberFormat="1" applyFont="1" applyBorder="1"/>
    <xf numFmtId="3" fontId="7" fillId="0" borderId="12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/>
    </xf>
    <xf numFmtId="3" fontId="3" fillId="0" borderId="15" xfId="0" applyNumberFormat="1" applyFont="1" applyBorder="1"/>
    <xf numFmtId="4" fontId="3" fillId="0" borderId="16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4" fontId="3" fillId="0" borderId="17" xfId="0" applyNumberFormat="1" applyFont="1" applyBorder="1"/>
    <xf numFmtId="0" fontId="3" fillId="0" borderId="7" xfId="0" applyFont="1" applyBorder="1" applyAlignment="1">
      <alignment horizontal="left"/>
    </xf>
    <xf numFmtId="3" fontId="3" fillId="0" borderId="10" xfId="0" applyNumberFormat="1" applyFont="1" applyBorder="1"/>
    <xf numFmtId="4" fontId="3" fillId="0" borderId="9" xfId="0" applyNumberFormat="1" applyFont="1" applyBorder="1"/>
    <xf numFmtId="3" fontId="3" fillId="0" borderId="9" xfId="0" applyNumberFormat="1" applyFont="1" applyBorder="1"/>
    <xf numFmtId="3" fontId="3" fillId="0" borderId="8" xfId="0" applyNumberFormat="1" applyFont="1" applyBorder="1"/>
    <xf numFmtId="4" fontId="3" fillId="0" borderId="8" xfId="0" applyNumberFormat="1" applyFont="1" applyBorder="1"/>
    <xf numFmtId="0" fontId="6" fillId="0" borderId="18" xfId="0" applyFont="1" applyBorder="1" applyAlignment="1">
      <alignment horizontal="left" vertical="center" indent="1"/>
    </xf>
    <xf numFmtId="3" fontId="6" fillId="0" borderId="19" xfId="0" applyNumberFormat="1" applyFont="1" applyBorder="1" applyAlignment="1">
      <alignment horizontal="right" vertical="center"/>
    </xf>
    <xf numFmtId="4" fontId="6" fillId="0" borderId="20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33" xfId="0" applyFont="1" applyBorder="1"/>
    <xf numFmtId="3" fontId="7" fillId="0" borderId="34" xfId="0" applyNumberFormat="1" applyFont="1" applyBorder="1"/>
    <xf numFmtId="2" fontId="7" fillId="0" borderId="35" xfId="0" applyNumberFormat="1" applyFont="1" applyBorder="1"/>
    <xf numFmtId="3" fontId="7" fillId="0" borderId="35" xfId="0" applyNumberFormat="1" applyFont="1" applyBorder="1"/>
    <xf numFmtId="4" fontId="7" fillId="0" borderId="36" xfId="0" applyNumberFormat="1" applyFont="1" applyBorder="1"/>
    <xf numFmtId="4" fontId="7" fillId="0" borderId="35" xfId="0" applyNumberFormat="1" applyFont="1" applyBorder="1"/>
    <xf numFmtId="4" fontId="7" fillId="0" borderId="37" xfId="0" applyNumberFormat="1" applyFont="1" applyBorder="1"/>
    <xf numFmtId="2" fontId="3" fillId="0" borderId="0" xfId="0" applyNumberFormat="1" applyFont="1"/>
    <xf numFmtId="0" fontId="7" fillId="0" borderId="38" xfId="0" applyFont="1" applyBorder="1"/>
    <xf numFmtId="3" fontId="7" fillId="0" borderId="17" xfId="0" applyNumberFormat="1" applyFont="1" applyBorder="1"/>
    <xf numFmtId="2" fontId="7" fillId="0" borderId="16" xfId="0" applyNumberFormat="1" applyFont="1" applyBorder="1"/>
    <xf numFmtId="3" fontId="7" fillId="0" borderId="16" xfId="0" applyNumberFormat="1" applyFont="1" applyBorder="1"/>
    <xf numFmtId="4" fontId="7" fillId="0" borderId="39" xfId="0" applyNumberFormat="1" applyFont="1" applyBorder="1"/>
    <xf numFmtId="4" fontId="7" fillId="0" borderId="16" xfId="0" applyNumberFormat="1" applyFont="1" applyBorder="1"/>
    <xf numFmtId="4" fontId="7" fillId="0" borderId="23" xfId="0" applyNumberFormat="1" applyFont="1" applyBorder="1"/>
    <xf numFmtId="0" fontId="7" fillId="0" borderId="40" xfId="0" applyFont="1" applyBorder="1"/>
    <xf numFmtId="3" fontId="7" fillId="0" borderId="41" xfId="0" applyNumberFormat="1" applyFont="1" applyBorder="1"/>
    <xf numFmtId="2" fontId="7" fillId="0" borderId="42" xfId="0" applyNumberFormat="1" applyFont="1" applyBorder="1"/>
    <xf numFmtId="3" fontId="7" fillId="0" borderId="42" xfId="0" applyNumberFormat="1" applyFont="1" applyBorder="1"/>
    <xf numFmtId="4" fontId="7" fillId="0" borderId="43" xfId="0" applyNumberFormat="1" applyFont="1" applyBorder="1"/>
    <xf numFmtId="4" fontId="7" fillId="0" borderId="42" xfId="0" applyNumberFormat="1" applyFont="1" applyBorder="1"/>
    <xf numFmtId="4" fontId="7" fillId="0" borderId="44" xfId="0" applyNumberFormat="1" applyFont="1" applyBorder="1"/>
    <xf numFmtId="0" fontId="6" fillId="0" borderId="45" xfId="0" applyFont="1" applyBorder="1"/>
    <xf numFmtId="3" fontId="6" fillId="0" borderId="46" xfId="0" applyNumberFormat="1" applyFont="1" applyBorder="1"/>
    <xf numFmtId="2" fontId="6" fillId="0" borderId="47" xfId="0" applyNumberFormat="1" applyFont="1" applyBorder="1"/>
    <xf numFmtId="3" fontId="6" fillId="0" borderId="47" xfId="0" applyNumberFormat="1" applyFont="1" applyBorder="1"/>
    <xf numFmtId="4" fontId="6" fillId="0" borderId="48" xfId="0" applyNumberFormat="1" applyFont="1" applyBorder="1"/>
    <xf numFmtId="4" fontId="6" fillId="0" borderId="47" xfId="0" applyNumberFormat="1" applyFont="1" applyBorder="1"/>
    <xf numFmtId="4" fontId="6" fillId="0" borderId="49" xfId="0" applyNumberFormat="1" applyFont="1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3" fontId="7" fillId="0" borderId="36" xfId="0" applyNumberFormat="1" applyFont="1" applyBorder="1"/>
    <xf numFmtId="3" fontId="7" fillId="0" borderId="53" xfId="0" applyNumberFormat="1" applyFont="1" applyBorder="1"/>
    <xf numFmtId="4" fontId="7" fillId="0" borderId="34" xfId="0" applyNumberFormat="1" applyFont="1" applyBorder="1"/>
    <xf numFmtId="4" fontId="7" fillId="0" borderId="0" xfId="0" applyNumberFormat="1" applyFont="1"/>
    <xf numFmtId="3" fontId="7" fillId="0" borderId="39" xfId="0" applyNumberFormat="1" applyFont="1" applyBorder="1"/>
    <xf numFmtId="3" fontId="7" fillId="0" borderId="54" xfId="0" applyNumberFormat="1" applyFont="1" applyBorder="1"/>
    <xf numFmtId="4" fontId="7" fillId="0" borderId="17" xfId="0" applyNumberFormat="1" applyFont="1" applyBorder="1"/>
    <xf numFmtId="0" fontId="7" fillId="0" borderId="27" xfId="0" applyFont="1" applyBorder="1"/>
    <xf numFmtId="3" fontId="7" fillId="0" borderId="31" xfId="0" applyNumberFormat="1" applyFont="1" applyBorder="1"/>
    <xf numFmtId="4" fontId="7" fillId="0" borderId="28" xfId="0" applyNumberFormat="1" applyFont="1" applyBorder="1"/>
    <xf numFmtId="4" fontId="7" fillId="0" borderId="29" xfId="0" applyNumberFormat="1" applyFont="1" applyBorder="1"/>
    <xf numFmtId="3" fontId="7" fillId="0" borderId="43" xfId="0" applyNumberFormat="1" applyFont="1" applyBorder="1"/>
    <xf numFmtId="3" fontId="7" fillId="0" borderId="55" xfId="0" applyNumberFormat="1" applyFont="1" applyBorder="1"/>
    <xf numFmtId="4" fontId="7" fillId="0" borderId="41" xfId="0" applyNumberFormat="1" applyFont="1" applyBorder="1"/>
    <xf numFmtId="3" fontId="6" fillId="0" borderId="48" xfId="0" applyNumberFormat="1" applyFont="1" applyBorder="1"/>
    <xf numFmtId="3" fontId="6" fillId="0" borderId="56" xfId="0" applyNumberFormat="1" applyFont="1" applyBorder="1"/>
    <xf numFmtId="4" fontId="6" fillId="0" borderId="46" xfId="0" applyNumberFormat="1" applyFont="1" applyBorder="1"/>
    <xf numFmtId="0" fontId="0" fillId="0" borderId="61" xfId="0" applyBorder="1" applyAlignment="1">
      <alignment horizontal="center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4" fontId="0" fillId="0" borderId="0" xfId="0" applyNumberFormat="1"/>
    <xf numFmtId="0" fontId="3" fillId="0" borderId="66" xfId="0" applyFont="1" applyBorder="1" applyAlignment="1">
      <alignment horizontal="left"/>
    </xf>
    <xf numFmtId="3" fontId="3" fillId="0" borderId="67" xfId="1" applyNumberFormat="1" applyFont="1" applyFill="1" applyBorder="1"/>
    <xf numFmtId="2" fontId="3" fillId="0" borderId="68" xfId="1" applyNumberFormat="1" applyFont="1" applyFill="1" applyBorder="1"/>
    <xf numFmtId="4" fontId="3" fillId="0" borderId="68" xfId="1" applyNumberFormat="1" applyFont="1" applyFill="1" applyBorder="1"/>
    <xf numFmtId="2" fontId="3" fillId="0" borderId="69" xfId="0" applyNumberFormat="1" applyFont="1" applyBorder="1" applyAlignment="1">
      <alignment horizontal="right" vertical="center"/>
    </xf>
    <xf numFmtId="0" fontId="3" fillId="0" borderId="70" xfId="0" applyFont="1" applyBorder="1" applyAlignment="1">
      <alignment horizontal="left"/>
    </xf>
    <xf numFmtId="3" fontId="3" fillId="0" borderId="39" xfId="1" applyNumberFormat="1" applyFont="1" applyFill="1" applyBorder="1"/>
    <xf numFmtId="4" fontId="3" fillId="0" borderId="16" xfId="1" applyNumberFormat="1" applyFont="1" applyFill="1" applyBorder="1"/>
    <xf numFmtId="0" fontId="3" fillId="0" borderId="71" xfId="0" applyFont="1" applyBorder="1" applyAlignment="1">
      <alignment horizontal="left"/>
    </xf>
    <xf numFmtId="3" fontId="3" fillId="0" borderId="31" xfId="1" applyNumberFormat="1" applyFont="1" applyFill="1" applyBorder="1"/>
    <xf numFmtId="4" fontId="3" fillId="0" borderId="29" xfId="1" applyNumberFormat="1" applyFont="1" applyFill="1" applyBorder="1"/>
    <xf numFmtId="4" fontId="2" fillId="0" borderId="0" xfId="0" applyNumberFormat="1" applyFont="1"/>
    <xf numFmtId="0" fontId="4" fillId="0" borderId="58" xfId="0" applyFont="1" applyBorder="1" applyAlignment="1">
      <alignment horizontal="left"/>
    </xf>
    <xf numFmtId="3" fontId="4" fillId="0" borderId="63" xfId="0" applyNumberFormat="1" applyFont="1" applyBorder="1"/>
    <xf numFmtId="2" fontId="4" fillId="0" borderId="64" xfId="1" applyNumberFormat="1" applyFont="1" applyFill="1" applyBorder="1"/>
    <xf numFmtId="4" fontId="4" fillId="0" borderId="63" xfId="0" applyNumberFormat="1" applyFont="1" applyBorder="1"/>
    <xf numFmtId="4" fontId="4" fillId="0" borderId="64" xfId="0" applyNumberFormat="1" applyFont="1" applyBorder="1"/>
    <xf numFmtId="2" fontId="4" fillId="0" borderId="65" xfId="0" applyNumberFormat="1" applyFont="1" applyBorder="1" applyAlignment="1">
      <alignment horizontal="right"/>
    </xf>
    <xf numFmtId="2" fontId="4" fillId="0" borderId="65" xfId="1" applyNumberFormat="1" applyFont="1" applyFill="1" applyBorder="1"/>
    <xf numFmtId="2" fontId="0" fillId="0" borderId="0" xfId="0" applyNumberFormat="1"/>
    <xf numFmtId="49" fontId="9" fillId="0" borderId="43" xfId="0" applyNumberFormat="1" applyFont="1" applyBorder="1" applyAlignment="1">
      <alignment horizontal="center" vertical="center" wrapText="1"/>
    </xf>
    <xf numFmtId="49" fontId="9" fillId="0" borderId="42" xfId="0" applyNumberFormat="1" applyFont="1" applyBorder="1" applyAlignment="1">
      <alignment horizontal="center" vertical="center" wrapText="1"/>
    </xf>
    <xf numFmtId="49" fontId="9" fillId="0" borderId="42" xfId="0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49" fontId="10" fillId="0" borderId="77" xfId="0" applyNumberFormat="1" applyFont="1" applyBorder="1" applyAlignment="1">
      <alignment horizontal="left"/>
    </xf>
    <xf numFmtId="3" fontId="11" fillId="3" borderId="36" xfId="0" applyNumberFormat="1" applyFont="1" applyFill="1" applyBorder="1" applyAlignment="1">
      <alignment horizontal="right"/>
    </xf>
    <xf numFmtId="2" fontId="10" fillId="0" borderId="35" xfId="0" applyNumberFormat="1" applyFont="1" applyBorder="1" applyAlignment="1">
      <alignment horizontal="right"/>
    </xf>
    <xf numFmtId="4" fontId="10" fillId="0" borderId="35" xfId="0" applyNumberFormat="1" applyFont="1" applyBorder="1" applyAlignment="1">
      <alignment horizontal="right"/>
    </xf>
    <xf numFmtId="2" fontId="10" fillId="0" borderId="53" xfId="0" applyNumberFormat="1" applyFont="1" applyBorder="1" applyAlignment="1">
      <alignment horizontal="right"/>
    </xf>
    <xf numFmtId="3" fontId="10" fillId="0" borderId="36" xfId="0" applyNumberFormat="1" applyFont="1" applyBorder="1" applyAlignment="1">
      <alignment horizontal="right"/>
    </xf>
    <xf numFmtId="3" fontId="10" fillId="0" borderId="39" xfId="1" applyNumberFormat="1" applyFont="1" applyFill="1" applyBorder="1" applyAlignment="1">
      <alignment horizontal="right"/>
    </xf>
    <xf numFmtId="4" fontId="10" fillId="0" borderId="16" xfId="0" applyNumberFormat="1" applyFont="1" applyBorder="1" applyAlignment="1">
      <alignment horizontal="right"/>
    </xf>
    <xf numFmtId="49" fontId="10" fillId="0" borderId="78" xfId="0" applyNumberFormat="1" applyFont="1" applyBorder="1" applyAlignment="1">
      <alignment horizontal="left"/>
    </xf>
    <xf numFmtId="3" fontId="11" fillId="4" borderId="39" xfId="0" applyNumberFormat="1" applyFont="1" applyFill="1" applyBorder="1" applyAlignment="1">
      <alignment horizontal="right"/>
    </xf>
    <xf numFmtId="2" fontId="10" fillId="0" borderId="16" xfId="0" applyNumberFormat="1" applyFont="1" applyBorder="1" applyAlignment="1">
      <alignment horizontal="right"/>
    </xf>
    <xf numFmtId="2" fontId="10" fillId="0" borderId="54" xfId="0" applyNumberFormat="1" applyFont="1" applyBorder="1" applyAlignment="1">
      <alignment horizontal="right"/>
    </xf>
    <xf numFmtId="3" fontId="10" fillId="0" borderId="39" xfId="0" applyNumberFormat="1" applyFont="1" applyBorder="1" applyAlignment="1">
      <alignment horizontal="right"/>
    </xf>
    <xf numFmtId="0" fontId="8" fillId="0" borderId="0" xfId="0" applyFont="1"/>
    <xf numFmtId="3" fontId="11" fillId="3" borderId="39" xfId="0" applyNumberFormat="1" applyFont="1" applyFill="1" applyBorder="1" applyAlignment="1">
      <alignment horizontal="right"/>
    </xf>
    <xf numFmtId="49" fontId="9" fillId="0" borderId="79" xfId="0" applyNumberFormat="1" applyFont="1" applyBorder="1" applyAlignment="1">
      <alignment horizontal="left" vertical="center"/>
    </xf>
    <xf numFmtId="3" fontId="9" fillId="0" borderId="63" xfId="0" applyNumberFormat="1" applyFont="1" applyBorder="1"/>
    <xf numFmtId="2" fontId="9" fillId="0" borderId="64" xfId="0" applyNumberFormat="1" applyFont="1" applyBorder="1"/>
    <xf numFmtId="164" fontId="9" fillId="0" borderId="64" xfId="0" applyNumberFormat="1" applyFont="1" applyBorder="1" applyAlignment="1">
      <alignment horizontal="right"/>
    </xf>
    <xf numFmtId="2" fontId="9" fillId="0" borderId="65" xfId="0" applyNumberFormat="1" applyFont="1" applyBorder="1"/>
    <xf numFmtId="3" fontId="9" fillId="0" borderId="80" xfId="0" applyNumberFormat="1" applyFont="1" applyBorder="1"/>
    <xf numFmtId="49" fontId="9" fillId="0" borderId="29" xfId="0" applyNumberFormat="1" applyFont="1" applyBorder="1" applyAlignment="1">
      <alignment horizontal="center" vertical="center" wrapText="1"/>
    </xf>
    <xf numFmtId="49" fontId="10" fillId="0" borderId="81" xfId="0" applyNumberFormat="1" applyFont="1" applyBorder="1" applyAlignment="1">
      <alignment horizontal="left"/>
    </xf>
    <xf numFmtId="3" fontId="10" fillId="0" borderId="31" xfId="0" applyNumberFormat="1" applyFont="1" applyBorder="1" applyAlignment="1">
      <alignment horizontal="right"/>
    </xf>
    <xf numFmtId="4" fontId="10" fillId="0" borderId="29" xfId="0" applyNumberFormat="1" applyFont="1" applyBorder="1" applyAlignment="1">
      <alignment horizontal="right"/>
    </xf>
    <xf numFmtId="3" fontId="9" fillId="0" borderId="80" xfId="0" applyNumberFormat="1" applyFont="1" applyBorder="1" applyAlignment="1">
      <alignment horizontal="right"/>
    </xf>
    <xf numFmtId="4" fontId="9" fillId="0" borderId="80" xfId="0" applyNumberFormat="1" applyFont="1" applyBorder="1" applyAlignment="1">
      <alignment horizontal="right"/>
    </xf>
    <xf numFmtId="2" fontId="9" fillId="0" borderId="65" xfId="0" applyNumberFormat="1" applyFont="1" applyBorder="1" applyAlignment="1">
      <alignment horizontal="right"/>
    </xf>
    <xf numFmtId="4" fontId="9" fillId="0" borderId="59" xfId="0" applyNumberFormat="1" applyFont="1" applyBorder="1" applyAlignment="1">
      <alignment horizontal="right"/>
    </xf>
    <xf numFmtId="0" fontId="0" fillId="0" borderId="0" xfId="0"/>
    <xf numFmtId="0" fontId="3" fillId="0" borderId="0" xfId="0" applyFont="1"/>
    <xf numFmtId="0" fontId="3" fillId="0" borderId="82" xfId="0" applyFont="1" applyBorder="1" applyAlignment="1">
      <alignment horizontal="left"/>
    </xf>
    <xf numFmtId="3" fontId="3" fillId="0" borderId="83" xfId="0" applyNumberFormat="1" applyFont="1" applyBorder="1"/>
    <xf numFmtId="4" fontId="3" fillId="0" borderId="68" xfId="0" applyNumberFormat="1" applyFont="1" applyBorder="1"/>
    <xf numFmtId="3" fontId="3" fillId="0" borderId="68" xfId="0" applyNumberFormat="1" applyFont="1" applyBorder="1"/>
    <xf numFmtId="3" fontId="3" fillId="0" borderId="84" xfId="0" applyNumberFormat="1" applyFont="1" applyBorder="1"/>
    <xf numFmtId="4" fontId="7" fillId="0" borderId="68" xfId="0" applyNumberFormat="1" applyFont="1" applyBorder="1"/>
    <xf numFmtId="3" fontId="7" fillId="0" borderId="68" xfId="0" applyNumberFormat="1" applyFont="1" applyBorder="1"/>
    <xf numFmtId="0" fontId="7" fillId="0" borderId="85" xfId="0" applyFont="1" applyBorder="1"/>
    <xf numFmtId="3" fontId="7" fillId="0" borderId="84" xfId="0" applyNumberFormat="1" applyFont="1" applyBorder="1"/>
    <xf numFmtId="4" fontId="7" fillId="0" borderId="67" xfId="0" applyNumberFormat="1" applyFont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3" fontId="7" fillId="0" borderId="52" xfId="0" applyNumberFormat="1" applyFont="1" applyFill="1" applyBorder="1"/>
    <xf numFmtId="3" fontId="6" fillId="0" borderId="86" xfId="0" applyNumberFormat="1" applyFont="1" applyBorder="1"/>
    <xf numFmtId="164" fontId="12" fillId="0" borderId="2" xfId="0" applyNumberFormat="1" applyFont="1" applyFill="1" applyBorder="1" applyAlignment="1">
      <alignment horizontal="right" vertical="center"/>
    </xf>
    <xf numFmtId="0" fontId="6" fillId="0" borderId="8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right" vertical="center" wrapText="1"/>
    </xf>
    <xf numFmtId="4" fontId="7" fillId="0" borderId="23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7" xfId="0" applyFont="1" applyBorder="1"/>
    <xf numFmtId="0" fontId="6" fillId="0" borderId="0" xfId="0" applyFont="1" applyAlignment="1">
      <alignment horizontal="center" vertical="center"/>
    </xf>
    <xf numFmtId="0" fontId="6" fillId="0" borderId="88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0" xfId="0"/>
    <xf numFmtId="0" fontId="4" fillId="2" borderId="0" xfId="0" applyFont="1" applyFill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3" fillId="0" borderId="0" xfId="0" applyFont="1"/>
    <xf numFmtId="49" fontId="9" fillId="0" borderId="72" xfId="0" applyNumberFormat="1" applyFont="1" applyBorder="1" applyAlignment="1">
      <alignment horizontal="center" vertical="center"/>
    </xf>
    <xf numFmtId="49" fontId="9" fillId="0" borderId="76" xfId="0" applyNumberFormat="1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3" fontId="7" fillId="0" borderId="29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D6C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strike="noStrike">
                <a:solidFill>
                  <a:srgbClr val="000000"/>
                </a:solidFill>
                <a:latin typeface="Arial"/>
                <a:cs typeface="Arial"/>
              </a:rPr>
              <a:t>PROCEDIMIENTOS DE ADJUDICACIÓN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% POR </a:t>
            </a:r>
            <a:r>
              <a:rPr lang="es-ES" sz="800" b="1" i="0" u="none" strike="noStrike" baseline="0">
                <a:solidFill>
                  <a:srgbClr val="000000"/>
                </a:solidFill>
                <a:effectLst/>
                <a:latin typeface="Arial"/>
                <a:cs typeface="Arial"/>
              </a:rPr>
              <a:t>PRECIO DE LOS</a:t>
            </a:r>
            <a:r>
              <a:rPr lang="es-ES" sz="800" b="1" i="0" u="none" strike="noStrike" baseline="0">
                <a:effectLst/>
              </a:rPr>
              <a:t> </a:t>
            </a: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21855127812003455"/>
          <c:y val="3.45434056325204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8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18452777777777"/>
          <c:y val="0.23279545454545456"/>
          <c:w val="0.41720472222222221"/>
          <c:h val="0.25949531102215184"/>
        </c:manualLayout>
      </c:layout>
      <c:pie3DChart>
        <c:varyColors val="1"/>
        <c:ser>
          <c:idx val="0"/>
          <c:order val="0"/>
          <c:spPr>
            <a:ln w="635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D758-4FE8-8C3C-9E3779B1696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D758-4FE8-8C3C-9E3779B1696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D758-4FE8-8C3C-9E3779B1696D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D758-4FE8-8C3C-9E3779B1696D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85A-416D-A619-B8EA3FD636CA}"/>
              </c:ext>
            </c:extLst>
          </c:dPt>
          <c:dPt>
            <c:idx val="5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4-D758-4FE8-8C3C-9E3779B1696D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D758-4FE8-8C3C-9E3779B1696D}"/>
              </c:ext>
            </c:extLst>
          </c:dPt>
          <c:dLbls>
            <c:dLbl>
              <c:idx val="0"/>
              <c:layout>
                <c:manualLayout>
                  <c:x val="-0.16175472222222229"/>
                  <c:y val="2.55035353535353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758-4FE8-8C3C-9E3779B1696D}"/>
                </c:ext>
              </c:extLst>
            </c:dLbl>
            <c:dLbl>
              <c:idx val="1"/>
              <c:layout>
                <c:manualLayout>
                  <c:x val="0.19906708333333334"/>
                  <c:y val="2.47959595959596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758-4FE8-8C3C-9E3779B1696D}"/>
                </c:ext>
              </c:extLst>
            </c:dLbl>
            <c:dLbl>
              <c:idx val="2"/>
              <c:layout>
                <c:manualLayout>
                  <c:x val="0.16202902777777778"/>
                  <c:y val="9.4135353535353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758-4FE8-8C3C-9E3779B1696D}"/>
                </c:ext>
              </c:extLst>
            </c:dLbl>
            <c:dLbl>
              <c:idx val="3"/>
              <c:layout>
                <c:manualLayout>
                  <c:x val="0.15874999999999995"/>
                  <c:y val="0.140418939393939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aseline="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6333454129847"/>
                      <c:h val="6.31861229343237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D758-4FE8-8C3C-9E3779B1696D}"/>
                </c:ext>
              </c:extLst>
            </c:dLbl>
            <c:dLbl>
              <c:idx val="4"/>
              <c:layout>
                <c:manualLayout>
                  <c:x val="5.0393888888888891E-2"/>
                  <c:y val="0.140418686868686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5A-416D-A619-B8EA3FD636CA}"/>
                </c:ext>
              </c:extLst>
            </c:dLbl>
            <c:dLbl>
              <c:idx val="5"/>
              <c:layout>
                <c:manualLayout>
                  <c:x val="-0.12242388888888889"/>
                  <c:y val="0.125986868686868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758-4FE8-8C3C-9E3779B1696D}"/>
                </c:ext>
              </c:extLst>
            </c:dLbl>
            <c:dLbl>
              <c:idx val="6"/>
              <c:layout>
                <c:manualLayout>
                  <c:x val="-0.21957291666666667"/>
                  <c:y val="5.156717171717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758-4FE8-8C3C-9E3779B1696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('Contratación en 2024'!$C$7,'Contratación en 2024'!$E$7,'Contratación en 2024'!$G$7,'Contratación en 2024'!$I$7,'Contratación en 2024'!$K$7,'Contratación en 2024'!$M$7,'Contratación en 2024'!$O$7)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Tram. de emergencia</c:v>
                </c:pt>
                <c:pt idx="4">
                  <c:v>Restringido</c:v>
                </c:pt>
                <c:pt idx="5">
                  <c:v>Basado en acuerdo marco del Estado</c:v>
                </c:pt>
                <c:pt idx="6">
                  <c:v>Licitación con negociación</c:v>
                </c:pt>
              </c:strCache>
            </c:strRef>
          </c:cat>
          <c:val>
            <c:numRef>
              <c:f>('Contratación en 2024'!$D$13,'Contratación en 2024'!$F$13,'Contratación en 2024'!$H$13,'Contratación en 2024'!$J$13,'Contratación en 2024'!$L$13,'Contratación en 2024'!$N$13,'Contratación en 2024'!$P$13)</c:f>
              <c:numCache>
                <c:formatCode>#,##0.00</c:formatCode>
                <c:ptCount val="7"/>
                <c:pt idx="0">
                  <c:v>2953466174.8500004</c:v>
                </c:pt>
                <c:pt idx="1">
                  <c:v>77131678.840000004</c:v>
                </c:pt>
                <c:pt idx="2">
                  <c:v>262303477.12</c:v>
                </c:pt>
                <c:pt idx="3">
                  <c:v>40688312.939999998</c:v>
                </c:pt>
                <c:pt idx="4">
                  <c:v>0</c:v>
                </c:pt>
                <c:pt idx="5">
                  <c:v>39208000</c:v>
                </c:pt>
                <c:pt idx="6">
                  <c:v>216941.96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758-4FE8-8C3C-9E3779B169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1897566291318562E-3"/>
          <c:y val="0.70989191919191919"/>
          <c:w val="0.98851260443152922"/>
          <c:h val="0.27275101010101016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anchor="t" anchorCtr="0"/>
        <a:lstStyle/>
        <a:p>
          <a:pPr rtl="0">
            <a:defRPr sz="7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1"/>
              <a:t>CONTRATOS</a:t>
            </a:r>
            <a:r>
              <a:rPr lang="en-US" sz="1000" b="1" baseline="0"/>
              <a:t> PÚBLICOS EN GENERAL </a:t>
            </a:r>
          </a:p>
          <a:p>
            <a:pPr>
              <a:defRPr/>
            </a:pPr>
            <a:r>
              <a:rPr lang="en-US" sz="800" b="1" baseline="0"/>
              <a:t>POR PRECIOS DE LOS CONTRATOS</a:t>
            </a:r>
            <a:endParaRPr lang="en-US" sz="800" b="1"/>
          </a:p>
        </c:rich>
      </c:tx>
      <c:layout>
        <c:manualLayout>
          <c:xMode val="edge"/>
          <c:yMode val="edge"/>
          <c:x val="0.29723164416933534"/>
          <c:y val="8.3425058033084996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5940496531554"/>
          <c:y val="0.23966104051082188"/>
          <c:w val="0.83736872563468223"/>
          <c:h val="0.63763385939921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'Tipos de contrato 2021-2023'!$C$7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  <a:ln w="63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37AE-4D0B-838C-6B630A281CC5}"/>
              </c:ext>
            </c:extLst>
          </c:dPt>
          <c:dLbls>
            <c:dLbl>
              <c:idx val="0"/>
              <c:layout>
                <c:manualLayout>
                  <c:x val="-2.576479486990689E-2"/>
                  <c:y val="5.1261706898826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93101511070138"/>
                      <c:h val="0.141678282828282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7AE-4D0B-838C-6B630A281CC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2021-2023'!$G$13</c:f>
              <c:numCache>
                <c:formatCode>#,##0.00_ ;\-#,##0.00\ </c:formatCode>
                <c:ptCount val="1"/>
                <c:pt idx="0">
                  <c:v>3489482364.6800003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E-4D0B-838C-6B630A281CC5}"/>
            </c:ext>
          </c:extLst>
        </c:ser>
        <c:ser>
          <c:idx val="1"/>
          <c:order val="1"/>
          <c:tx>
            <c:strRef>
              <c:f>'Tipos de contrato 2021-2023'!$J$7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5.1216770022665704E-4"/>
                  <c:y val="3.6562300589748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63045455356028"/>
                      <c:h val="0.123022090285222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7AE-4D0B-838C-6B630A281CC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2021-2023'!$N$13</c:f>
              <c:numCache>
                <c:formatCode>#,##0.00_ ;\-#,##0.00\ </c:formatCode>
                <c:ptCount val="1"/>
                <c:pt idx="0">
                  <c:v>3537237230.3299999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E-4D0B-838C-6B630A281CC5}"/>
            </c:ext>
          </c:extLst>
        </c:ser>
        <c:ser>
          <c:idx val="2"/>
          <c:order val="2"/>
          <c:tx>
            <c:strRef>
              <c:f>'Tipos de contrato 2021-2023'!$Q$7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  <a:ln w="952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3.274855591248653E-4"/>
                  <c:y val="5.14249999999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91601185737932"/>
                      <c:h val="0.12742065971332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7AE-4D0B-838C-6B630A281CC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2021-2023'!$U$13</c:f>
              <c:numCache>
                <c:formatCode>#,##0.00_ ;\-#,##0.00\ </c:formatCode>
                <c:ptCount val="1"/>
                <c:pt idx="0">
                  <c:v>4596659142.6199999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E-4D0B-838C-6B630A281C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4527128"/>
        <c:axId val="194529872"/>
      </c:barChart>
      <c:catAx>
        <c:axId val="194527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529872"/>
        <c:crosses val="autoZero"/>
        <c:auto val="1"/>
        <c:lblAlgn val="ctr"/>
        <c:lblOffset val="100"/>
        <c:noMultiLvlLbl val="0"/>
      </c:catAx>
      <c:valAx>
        <c:axId val="194529872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94527128"/>
        <c:crosses val="autoZero"/>
        <c:crossBetween val="between"/>
        <c:majorUnit val="500000000"/>
      </c:valAx>
      <c:spPr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ayout>
        <c:manualLayout>
          <c:xMode val="edge"/>
          <c:yMode val="edge"/>
          <c:x val="0.28135343314747763"/>
          <c:y val="0.88804774572039158"/>
          <c:w val="0.6614526178999045"/>
          <c:h val="9.0331525939736507E-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COMPARATIVO DE TIPOS DE CONTRATOS</a:t>
            </a:r>
          </a:p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600" b="1" i="0" strike="noStrike">
                <a:solidFill>
                  <a:srgbClr val="000000"/>
                </a:solidFill>
                <a:latin typeface="Arial"/>
                <a:cs typeface="Arial"/>
              </a:rPr>
              <a:t>POR NÚMERO DE CONTRATOS</a:t>
            </a:r>
          </a:p>
        </c:rich>
      </c:tx>
      <c:layout>
        <c:manualLayout>
          <c:xMode val="edge"/>
          <c:yMode val="edge"/>
          <c:x val="0.32817364583012532"/>
          <c:y val="3.53697749196141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1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670143415906047E-2"/>
          <c:y val="0.12605840773809521"/>
          <c:w val="0.9256844850065189"/>
          <c:h val="0.661394779265872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'Tipos de contrato 2021-2023'!$B$9</c:f>
              <c:strCache>
                <c:ptCount val="1"/>
                <c:pt idx="0">
                  <c:v>Suministros</c:v>
                </c:pt>
              </c:strCache>
            </c:strRef>
          </c:tx>
          <c:spPr>
            <a:solidFill>
              <a:srgbClr val="0070C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2021-2023'!$C$9,'Tipos de contrato 2021-2023'!$J$9,'Tipos de contrato 2021-2023'!$Q$9)</c:f>
              <c:numCache>
                <c:formatCode>#,##0</c:formatCode>
                <c:ptCount val="3"/>
                <c:pt idx="0">
                  <c:v>3639</c:v>
                </c:pt>
                <c:pt idx="1">
                  <c:v>2774</c:v>
                </c:pt>
                <c:pt idx="2">
                  <c:v>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F-4E5A-9DAD-89D7BB7294FE}"/>
            </c:ext>
          </c:extLst>
        </c:ser>
        <c:ser>
          <c:idx val="1"/>
          <c:order val="1"/>
          <c:tx>
            <c:strRef>
              <c:f>'Tipos de contrato 2021-2023'!$B$10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00B0F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2021-2023'!$C$10,'Tipos de contrato 2021-2023'!$J$10,'Tipos de contrato 2021-2023'!$Q$10)</c:f>
              <c:numCache>
                <c:formatCode>#,##0</c:formatCode>
                <c:ptCount val="3"/>
                <c:pt idx="0">
                  <c:v>1831</c:v>
                </c:pt>
                <c:pt idx="1">
                  <c:v>1895</c:v>
                </c:pt>
                <c:pt idx="2">
                  <c:v>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F-4E5A-9DAD-89D7BB7294FE}"/>
            </c:ext>
          </c:extLst>
        </c:ser>
        <c:ser>
          <c:idx val="3"/>
          <c:order val="2"/>
          <c:tx>
            <c:strRef>
              <c:f>'Tipos de contrato 2021-2023'!$B$11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2021-2023'!$C$11,'Tipos de contrato 2021-2023'!$J$11,'Tipos de contrato 2021-2023'!$Q$11)</c:f>
              <c:numCache>
                <c:formatCode>#,##0</c:formatCode>
                <c:ptCount val="3"/>
                <c:pt idx="0">
                  <c:v>259</c:v>
                </c:pt>
                <c:pt idx="1">
                  <c:v>250</c:v>
                </c:pt>
                <c:pt idx="2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CF-4E5A-9DAD-89D7BB7294FE}"/>
            </c:ext>
          </c:extLst>
        </c:ser>
        <c:ser>
          <c:idx val="2"/>
          <c:order val="3"/>
          <c:tx>
            <c:strRef>
              <c:f>'Tipos de contrato 2021-2023'!$B$12</c:f>
              <c:strCache>
                <c:ptCount val="1"/>
                <c:pt idx="0">
                  <c:v>Concesión de servicios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2021-2023'!$C$12,'Tipos de contrato 2021-2023'!$J$12,'Tipos de contrato 2021-2023'!$Q$12)</c:f>
              <c:numCache>
                <c:formatCode>#,##0</c:formatCode>
                <c:ptCount val="3"/>
                <c:pt idx="0">
                  <c:v>3</c:v>
                </c:pt>
                <c:pt idx="1">
                  <c:v>3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CF-4E5A-9DAD-89D7BB729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761648"/>
        <c:axId val="194757336"/>
        <c:axId val="0"/>
      </c:bar3DChart>
      <c:catAx>
        <c:axId val="19476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757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757336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761648"/>
        <c:crosses val="autoZero"/>
        <c:crossBetween val="between"/>
        <c:majorUnit val="1000"/>
      </c:valAx>
    </c:plotArea>
    <c:legend>
      <c:legendPos val="b"/>
      <c:legendEntry>
        <c:idx val="0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0867111111111111"/>
          <c:y val="0.84198686868686856"/>
          <c:w val="0.83515194444444463"/>
          <c:h val="0.117038888888888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COMPARATIVO DE TIPOS DE CONTRATOS</a:t>
            </a:r>
          </a:p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600" b="1" i="0" strike="noStrike">
                <a:solidFill>
                  <a:srgbClr val="000000"/>
                </a:solidFill>
                <a:latin typeface="Arial"/>
                <a:cs typeface="Arial"/>
              </a:rPr>
              <a:t>POR</a:t>
            </a:r>
            <a:r>
              <a:rPr lang="es-ES" sz="6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PRECIO DE LOS CONTRATOS</a:t>
            </a:r>
            <a:endParaRPr lang="es-ES" sz="6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2017857961930307"/>
          <c:y val="3.25674966566269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67632444002754"/>
          <c:y val="0.1488343019382517"/>
          <c:w val="0.82060390763765545"/>
          <c:h val="0.610779336024261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'Tipos de contrato 2021-2023'!$B$9</c:f>
              <c:strCache>
                <c:ptCount val="1"/>
                <c:pt idx="0">
                  <c:v>Suministros</c:v>
                </c:pt>
              </c:strCache>
            </c:strRef>
          </c:tx>
          <c:spPr>
            <a:solidFill>
              <a:srgbClr val="0070C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2021-2023'!$G$9,'Tipos de contrato 2021-2023'!$N$9,'Tipos de contrato 2021-2023'!$U$9)</c:f>
              <c:numCache>
                <c:formatCode>#,##0.00</c:formatCode>
                <c:ptCount val="3"/>
                <c:pt idx="0">
                  <c:v>952502584.46000004</c:v>
                </c:pt>
                <c:pt idx="1">
                  <c:v>885471626.10000002</c:v>
                </c:pt>
                <c:pt idx="2">
                  <c:v>1521644595.1099999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4-4B25-A885-FEF8E2FF2909}"/>
            </c:ext>
          </c:extLst>
        </c:ser>
        <c:ser>
          <c:idx val="1"/>
          <c:order val="1"/>
          <c:tx>
            <c:strRef>
              <c:f>'Tipos de contrato 2021-2023'!$B$10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00B0F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2021-2023'!$G$10,'Tipos de contrato 2021-2023'!$N$10,'Tipos de contrato 2021-2023'!$U$10)</c:f>
              <c:numCache>
                <c:formatCode>#,##0.00</c:formatCode>
                <c:ptCount val="3"/>
                <c:pt idx="0">
                  <c:v>1255433280.72</c:v>
                </c:pt>
                <c:pt idx="1">
                  <c:v>1462513722.3699999</c:v>
                </c:pt>
                <c:pt idx="2">
                  <c:v>2178358560.98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94-4B25-A885-FEF8E2FF2909}"/>
            </c:ext>
          </c:extLst>
        </c:ser>
        <c:ser>
          <c:idx val="2"/>
          <c:order val="2"/>
          <c:tx>
            <c:strRef>
              <c:f>'Tipos de contrato 2021-2023'!$B$11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2021-2023'!$G$11,'Tipos de contrato 2021-2023'!$N$11,'Tipos de contrato 2021-2023'!$U$11)</c:f>
              <c:numCache>
                <c:formatCode>#,##0.00</c:formatCode>
                <c:ptCount val="3"/>
                <c:pt idx="0">
                  <c:v>1281546499.5</c:v>
                </c:pt>
                <c:pt idx="1">
                  <c:v>1189084901.8599999</c:v>
                </c:pt>
                <c:pt idx="2">
                  <c:v>896655986.52999997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94-4B25-A885-FEF8E2FF2909}"/>
            </c:ext>
          </c:extLst>
        </c:ser>
        <c:ser>
          <c:idx val="3"/>
          <c:order val="3"/>
          <c:tx>
            <c:strRef>
              <c:f>'Tipos de contrato 2021-2023'!$B$12</c:f>
              <c:strCache>
                <c:ptCount val="1"/>
                <c:pt idx="0">
                  <c:v>Concesión de servicios</c:v>
                </c:pt>
              </c:strCache>
            </c:strRef>
          </c:tx>
          <c:spPr>
            <a:solidFill>
              <a:srgbClr val="FFC00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2021-2023'!$G$12,'Tipos de contrato 2021-2023'!$N$12,'Tipos de contrato 2021-2023'!$U$12)</c:f>
              <c:numCache>
                <c:formatCode>#,##0.00</c:formatCode>
                <c:ptCount val="3"/>
                <c:pt idx="0">
                  <c:v>0</c:v>
                </c:pt>
                <c:pt idx="1">
                  <c:v>166980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94-4B25-A885-FEF8E2FF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30656"/>
        <c:axId val="194531832"/>
        <c:axId val="0"/>
      </c:bar3DChart>
      <c:catAx>
        <c:axId val="1945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531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94531832"/>
        <c:scaling>
          <c:orientation val="minMax"/>
          <c:max val="25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530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6684444444444443"/>
          <c:y val="0.84263383838383843"/>
          <c:w val="0.81279638888888894"/>
          <c:h val="0.1235373737373737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2021
% POR Nº DE CONTRATOS</a:t>
            </a:r>
          </a:p>
        </c:rich>
      </c:tx>
      <c:layout>
        <c:manualLayout>
          <c:xMode val="edge"/>
          <c:yMode val="edge"/>
          <c:x val="0.31831093125679466"/>
          <c:y val="2.272718164512575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49999999998"/>
          <c:y val="0.25703787878787876"/>
          <c:w val="0.4202367008914395"/>
          <c:h val="0.23343594101814821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1B-44F2-A5D8-1BCE4667F11D}"/>
              </c:ext>
            </c:extLst>
          </c:dPt>
          <c:dPt>
            <c:idx val="1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1B-44F2-A5D8-1BCE4667F11D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1B-44F2-A5D8-1BCE4667F11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1B-44F2-A5D8-1BCE4667F11D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41B-44F2-A5D8-1BCE4667F11D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41B-44F2-A5D8-1BCE4667F11D}"/>
              </c:ext>
            </c:extLst>
          </c:dPt>
          <c:dPt>
            <c:idx val="6"/>
            <c:bubble3D val="0"/>
            <c:spPr>
              <a:solidFill>
                <a:srgbClr val="FF33CC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41B-44F2-A5D8-1BCE4667F11D}"/>
              </c:ext>
            </c:extLst>
          </c:dPt>
          <c:dLbls>
            <c:dLbl>
              <c:idx val="0"/>
              <c:layout>
                <c:manualLayout>
                  <c:x val="-0.12737758209555947"/>
                  <c:y val="-6.05166666666666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B-44F2-A5D8-1BCE4667F11D}"/>
                </c:ext>
              </c:extLst>
            </c:dLbl>
            <c:dLbl>
              <c:idx val="1"/>
              <c:layout>
                <c:manualLayout>
                  <c:x val="9.6902164894018261E-2"/>
                  <c:y val="-7.23828282828282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B-44F2-A5D8-1BCE4667F11D}"/>
                </c:ext>
              </c:extLst>
            </c:dLbl>
            <c:dLbl>
              <c:idx val="2"/>
              <c:layout>
                <c:manualLayout>
                  <c:x val="0.18179416666666667"/>
                  <c:y val="-2.15939393939393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B-44F2-A5D8-1BCE4667F11D}"/>
                </c:ext>
              </c:extLst>
            </c:dLbl>
            <c:dLbl>
              <c:idx val="3"/>
              <c:layout>
                <c:manualLayout>
                  <c:x val="0.25982416666666652"/>
                  <c:y val="6.64924242424242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B-44F2-A5D8-1BCE4667F11D}"/>
                </c:ext>
              </c:extLst>
            </c:dLbl>
            <c:dLbl>
              <c:idx val="4"/>
              <c:layout>
                <c:manualLayout>
                  <c:x val="0.22037795930045975"/>
                  <c:y val="0.100285858585858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B-44F2-A5D8-1BCE4667F11D}"/>
                </c:ext>
              </c:extLst>
            </c:dLbl>
            <c:dLbl>
              <c:idx val="5"/>
              <c:layout>
                <c:manualLayout>
                  <c:x val="6.2208637090776162E-2"/>
                  <c:y val="0.106733333333333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B-44F2-A5D8-1BCE4667F11D}"/>
                </c:ext>
              </c:extLst>
            </c:dLbl>
            <c:dLbl>
              <c:idx val="6"/>
              <c:layout>
                <c:manualLayout>
                  <c:x val="-7.9442773020259677E-2"/>
                  <c:y val="9.71186868686868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1B-44F2-A5D8-1BCE4667F1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'Procedimientos adjud. 2021-2023'!$B$9:$B$15</c:f>
              <c:strCache>
                <c:ptCount val="7"/>
                <c:pt idx="0">
                  <c:v>Abierto</c:v>
                </c:pt>
                <c:pt idx="1">
                  <c:v>Tramitación de emergencia</c:v>
                </c:pt>
                <c:pt idx="2">
                  <c:v>Abierto simplificado</c:v>
                </c:pt>
                <c:pt idx="3">
                  <c:v>Negociado sin publicidad</c:v>
                </c:pt>
                <c:pt idx="4">
                  <c:v>Restringido</c:v>
                </c:pt>
                <c:pt idx="5">
                  <c:v>Licitación con negociación</c:v>
                </c:pt>
                <c:pt idx="6">
                  <c:v>Basado en acuerdo marco del Estado</c:v>
                </c:pt>
              </c:strCache>
            </c:strRef>
          </c:cat>
          <c:val>
            <c:numRef>
              <c:f>'Procedimientos adjud. 2021-2023'!$C$9:$C$15</c:f>
              <c:numCache>
                <c:formatCode>#,##0</c:formatCode>
                <c:ptCount val="7"/>
                <c:pt idx="0">
                  <c:v>3063</c:v>
                </c:pt>
                <c:pt idx="1">
                  <c:v>1161</c:v>
                </c:pt>
                <c:pt idx="2">
                  <c:v>977</c:v>
                </c:pt>
                <c:pt idx="3">
                  <c:v>521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B1-47D1-8B1B-4B151E4C8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1575555555555556E-2"/>
          <c:y val="0.73771767676767674"/>
          <c:w val="0.95393944444444456"/>
          <c:h val="0.2373232323232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2022
% POR Nº DE CONTRATOS</a:t>
            </a:r>
          </a:p>
        </c:rich>
      </c:tx>
      <c:layout>
        <c:manualLayout>
          <c:xMode val="edge"/>
          <c:yMode val="edge"/>
          <c:x val="0.31662420264581975"/>
          <c:y val="2.27270240356577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2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59858714054"/>
          <c:y val="0.25399065249957259"/>
          <c:w val="0.42010058375730591"/>
          <c:h val="0.23203584927004414"/>
        </c:manualLayout>
      </c:layout>
      <c:pie3DChart>
        <c:varyColors val="1"/>
        <c:ser>
          <c:idx val="0"/>
          <c:order val="0"/>
          <c:spPr>
            <a:ln w="635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53-4BBE-A520-3AFA77EC95A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F153-4BBE-A520-3AFA77EC95A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153-4BBE-A520-3AFA77EC95AC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F153-4BBE-A520-3AFA77EC95AC}"/>
              </c:ext>
            </c:extLst>
          </c:dPt>
          <c:dPt>
            <c:idx val="4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F153-4BBE-A520-3AFA77EC95AC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A-F153-4BBE-A520-3AFA77EC95AC}"/>
              </c:ext>
            </c:extLst>
          </c:dPt>
          <c:dPt>
            <c:idx val="6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F153-4BBE-A520-3AFA77EC95AC}"/>
              </c:ext>
            </c:extLst>
          </c:dPt>
          <c:dLbls>
            <c:dLbl>
              <c:idx val="0"/>
              <c:layout>
                <c:manualLayout>
                  <c:x val="-6.9021111111111116E-2"/>
                  <c:y val="-5.6862626262626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53-4BBE-A520-3AFA77EC95AC}"/>
                </c:ext>
              </c:extLst>
            </c:dLbl>
            <c:dLbl>
              <c:idx val="1"/>
              <c:layout>
                <c:manualLayout>
                  <c:x val="7.2608888888888889E-2"/>
                  <c:y val="-9.28434343434343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153-4BBE-A520-3AFA77EC95AC}"/>
                </c:ext>
              </c:extLst>
            </c:dLbl>
            <c:dLbl>
              <c:idx val="2"/>
              <c:layout>
                <c:manualLayout>
                  <c:x val="0.12664666666666666"/>
                  <c:y val="7.750909090909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53-4BBE-A520-3AFA77EC95AC}"/>
                </c:ext>
              </c:extLst>
            </c:dLbl>
            <c:dLbl>
              <c:idx val="3"/>
              <c:layout>
                <c:manualLayout>
                  <c:x val="0.16357055555555555"/>
                  <c:y val="9.04631313131313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153-4BBE-A520-3AFA77EC95AC}"/>
                </c:ext>
              </c:extLst>
            </c:dLbl>
            <c:dLbl>
              <c:idx val="4"/>
              <c:layout>
                <c:manualLayout>
                  <c:x val="-3.2924861111111113E-2"/>
                  <c:y val="0.113758585858585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153-4BBE-A520-3AFA77EC95AC}"/>
                </c:ext>
              </c:extLst>
            </c:dLbl>
            <c:dLbl>
              <c:idx val="5"/>
              <c:layout>
                <c:manualLayout>
                  <c:x val="-0.12611388888888889"/>
                  <c:y val="5.2004040404040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153-4BBE-A520-3AFA77EC95AC}"/>
                </c:ext>
              </c:extLst>
            </c:dLbl>
            <c:dLbl>
              <c:idx val="6"/>
              <c:layout>
                <c:manualLayout>
                  <c:x val="-0.20063819444444445"/>
                  <c:y val="-1.85515151515151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153-4BBE-A520-3AFA77EC95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('Procedimientos adjud. 2021-2023'!$B$9,'Procedimientos adjud. 2021-2023'!$B$11,'Procedimientos adjud. 2021-2023'!$B$12,'Procedimientos adjud. 2021-2023'!$B$10,'Procedimientos adjud. 2021-2023'!$B$15,'Procedimientos adjud. 2021-2023'!$B$14,'Procedimientos adjud. 2021-2023'!$B$13)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Tramitación de emergencia</c:v>
                </c:pt>
                <c:pt idx="4">
                  <c:v>Basado en acuerdo marco del Estado</c:v>
                </c:pt>
                <c:pt idx="5">
                  <c:v>Licitación con negociación</c:v>
                </c:pt>
                <c:pt idx="6">
                  <c:v>Restringido</c:v>
                </c:pt>
              </c:strCache>
            </c:strRef>
          </c:cat>
          <c:val>
            <c:numRef>
              <c:f>('Procedimientos adjud. 2021-2023'!$J$9,'Procedimientos adjud. 2021-2023'!$J$11,'Procedimientos adjud. 2021-2023'!$J$12,'Procedimientos adjud. 2021-2023'!$J$10,'Procedimientos adjud. 2021-2023'!$J$15,'Procedimientos adjud. 2021-2023'!$J$14,'Procedimientos adjud. 2021-2023'!$J$13)</c:f>
              <c:numCache>
                <c:formatCode>#,##0</c:formatCode>
                <c:ptCount val="7"/>
                <c:pt idx="0">
                  <c:v>3054</c:v>
                </c:pt>
                <c:pt idx="1">
                  <c:v>1042</c:v>
                </c:pt>
                <c:pt idx="2">
                  <c:v>693</c:v>
                </c:pt>
                <c:pt idx="3">
                  <c:v>76</c:v>
                </c:pt>
                <c:pt idx="4">
                  <c:v>54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153-4BBE-A520-3AFA77EC95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2384722222222219E-2"/>
          <c:y val="0.73155707070707066"/>
          <c:w val="0.95393944444444456"/>
          <c:h val="0.230909090909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32" r="0.75000000000001232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2023
% POR Nº DE CONTRATOS</a:t>
            </a:r>
          </a:p>
        </c:rich>
      </c:tx>
      <c:layout>
        <c:manualLayout>
          <c:xMode val="edge"/>
          <c:yMode val="edge"/>
          <c:x val="0.29072098219600562"/>
          <c:y val="3.718472144378007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62803234532"/>
          <c:y val="0.29193807880215888"/>
          <c:w val="0.42372023724248614"/>
          <c:h val="0.23702057643859115"/>
        </c:manualLayout>
      </c:layout>
      <c:pie3DChart>
        <c:varyColors val="1"/>
        <c:ser>
          <c:idx val="2"/>
          <c:order val="0"/>
          <c:spPr>
            <a:ln w="6350"/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B50-4070-BE19-A265037B8E4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B50-4070-BE19-A265037B8E4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B50-4070-BE19-A265037B8E48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B50-4070-BE19-A265037B8E48}"/>
              </c:ext>
            </c:extLst>
          </c:dPt>
          <c:dPt>
            <c:idx val="4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B50-4070-BE19-A265037B8E48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B50-4070-BE19-A265037B8E48}"/>
              </c:ext>
            </c:extLst>
          </c:dPt>
          <c:dPt>
            <c:idx val="6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B50-4070-BE19-A265037B8E48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B50-4070-BE19-A265037B8E48}"/>
              </c:ext>
            </c:extLst>
          </c:dPt>
          <c:dLbls>
            <c:dLbl>
              <c:idx val="0"/>
              <c:layout>
                <c:manualLayout>
                  <c:x val="-0.1076136111111111"/>
                  <c:y val="-5.27474747474747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50-4070-BE19-A265037B8E48}"/>
                </c:ext>
              </c:extLst>
            </c:dLbl>
            <c:dLbl>
              <c:idx val="1"/>
              <c:layout>
                <c:manualLayout>
                  <c:x val="9.3605555555555553E-2"/>
                  <c:y val="1.07212121212121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0-4070-BE19-A265037B8E48}"/>
                </c:ext>
              </c:extLst>
            </c:dLbl>
            <c:dLbl>
              <c:idx val="2"/>
              <c:layout>
                <c:manualLayout>
                  <c:x val="0.12474222222222223"/>
                  <c:y val="7.40686868686868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0-4070-BE19-A265037B8E48}"/>
                </c:ext>
              </c:extLst>
            </c:dLbl>
            <c:dLbl>
              <c:idx val="4"/>
              <c:layout>
                <c:manualLayout>
                  <c:x val="-2.0724027777777779E-2"/>
                  <c:y val="9.44459595959595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0-4070-BE19-A265037B8E48}"/>
                </c:ext>
              </c:extLst>
            </c:dLbl>
            <c:dLbl>
              <c:idx val="5"/>
              <c:layout>
                <c:manualLayout>
                  <c:x val="-0.13259277777777778"/>
                  <c:y val="6.76479797979798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0-4070-BE19-A265037B8E48}"/>
                </c:ext>
              </c:extLst>
            </c:dLbl>
            <c:dLbl>
              <c:idx val="6"/>
              <c:layout>
                <c:manualLayout>
                  <c:x val="-0.15470986111111112"/>
                  <c:y val="-9.319696969697028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0-4070-BE19-A265037B8E48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('Procedimientos adjud. 2021-2023'!$B$9,'Procedimientos adjud. 2021-2023'!$B$11,'Procedimientos adjud. 2021-2023'!$B$12,'Procedimientos adjud. 2021-2023'!$B$13,'Procedimientos adjud. 2021-2023'!$B$10,'Procedimientos adjud. 2021-2023'!$B$14,'Procedimientos adjud. 2021-2023'!$B$15)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Restringido</c:v>
                </c:pt>
                <c:pt idx="4">
                  <c:v>Tramitación de emergencia</c:v>
                </c:pt>
                <c:pt idx="5">
                  <c:v>Licitación con negociación</c:v>
                </c:pt>
                <c:pt idx="6">
                  <c:v>Basado en acuerdo marco del Estado</c:v>
                </c:pt>
              </c:strCache>
            </c:strRef>
          </c:cat>
          <c:val>
            <c:numRef>
              <c:f>('Procedimientos adjud. 2021-2023'!$Q$9,'Procedimientos adjud. 2021-2023'!$Q$11,'Procedimientos adjud. 2021-2023'!$Q$12,'Procedimientos adjud. 2021-2023'!$Q$13,'Procedimientos adjud. 2021-2023'!$Q$10,'Procedimientos adjud. 2021-2023'!$Q$14,'Procedimientos adjud. 2021-2023'!$Q$15)</c:f>
              <c:numCache>
                <c:formatCode>#,##0</c:formatCode>
                <c:ptCount val="7"/>
                <c:pt idx="0">
                  <c:v>2869</c:v>
                </c:pt>
                <c:pt idx="1">
                  <c:v>1134</c:v>
                </c:pt>
                <c:pt idx="2">
                  <c:v>566</c:v>
                </c:pt>
                <c:pt idx="3">
                  <c:v>47</c:v>
                </c:pt>
                <c:pt idx="4">
                  <c:v>44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B50-4070-BE19-A265037B8E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21925E-2"/>
          <c:y val="0.74086060606060611"/>
          <c:w val="0.95439361111111121"/>
          <c:h val="0.23369494949494951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55" r="0.7500000000000125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2021
% POR PRECIO DE LOS CONTRATOS</a:t>
            </a:r>
          </a:p>
        </c:rich>
      </c:tx>
      <c:layout>
        <c:manualLayout>
          <c:xMode val="edge"/>
          <c:yMode val="edge"/>
          <c:x val="0.23152550853057363"/>
          <c:y val="2.852447791852105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105111111111111"/>
          <c:y val="0.24514343434343433"/>
          <c:w val="0.42780416910696129"/>
          <c:h val="0.23891583273206418"/>
        </c:manualLayout>
      </c:layout>
      <c:pie3DChart>
        <c:varyColors val="1"/>
        <c:ser>
          <c:idx val="2"/>
          <c:order val="0"/>
          <c:spPr>
            <a:solidFill>
              <a:srgbClr val="FFFFCC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00-454B-90BA-DDC43723BAFC}"/>
              </c:ext>
            </c:extLst>
          </c:dPt>
          <c:dPt>
            <c:idx val="1"/>
            <c:bubble3D val="0"/>
            <c:spPr>
              <a:solidFill>
                <a:srgbClr val="D6C2D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00-454B-90BA-DDC43723BAFC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00-454B-90BA-DDC43723BA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00-454B-90BA-DDC43723BAFC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00-454B-90BA-DDC43723BAFC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500-454B-90BA-DDC43723BAFC}"/>
              </c:ext>
            </c:extLst>
          </c:dPt>
          <c:dPt>
            <c:idx val="6"/>
            <c:bubble3D val="0"/>
            <c:spPr>
              <a:solidFill>
                <a:srgbClr val="FF33CC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500-454B-90BA-DDC43723BAFC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500-454B-90BA-DDC43723BAFC}"/>
              </c:ext>
            </c:extLst>
          </c:dPt>
          <c:dLbls>
            <c:dLbl>
              <c:idx val="0"/>
              <c:layout>
                <c:manualLayout>
                  <c:x val="-0.1360102313069172"/>
                  <c:y val="-6.9678280593986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00-454B-90BA-DDC43723BAFC}"/>
                </c:ext>
              </c:extLst>
            </c:dLbl>
            <c:dLbl>
              <c:idx val="1"/>
              <c:layout>
                <c:manualLayout>
                  <c:x val="0.14613310297327889"/>
                  <c:y val="7.93489708078559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00-454B-90BA-DDC43723BAFC}"/>
                </c:ext>
              </c:extLst>
            </c:dLbl>
            <c:dLbl>
              <c:idx val="2"/>
              <c:layout>
                <c:manualLayout>
                  <c:x val="6.1974637046721841E-2"/>
                  <c:y val="7.73501120065372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00-454B-90BA-DDC43723BAFC}"/>
                </c:ext>
              </c:extLst>
            </c:dLbl>
            <c:dLbl>
              <c:idx val="3"/>
              <c:layout>
                <c:manualLayout>
                  <c:x val="8.0346889036755145E-2"/>
                  <c:y val="0.117383203246076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00-454B-90BA-DDC43723BAFC}"/>
                </c:ext>
              </c:extLst>
            </c:dLbl>
            <c:dLbl>
              <c:idx val="4"/>
              <c:layout>
                <c:manualLayout>
                  <c:x val="-6.7275771855345307E-2"/>
                  <c:y val="0.121044108737918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00-454B-90BA-DDC43723BAFC}"/>
                </c:ext>
              </c:extLst>
            </c:dLbl>
            <c:dLbl>
              <c:idx val="5"/>
              <c:layout>
                <c:manualLayout>
                  <c:x val="-0.11494084701420423"/>
                  <c:y val="3.1965450562145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00-454B-90BA-DDC43723BAFC}"/>
                </c:ext>
              </c:extLst>
            </c:dLbl>
            <c:dLbl>
              <c:idx val="6"/>
              <c:layout>
                <c:manualLayout>
                  <c:x val="6.1318577837961873E-2"/>
                  <c:y val="0.12649430105102991"/>
                </c:manualLayout>
              </c:layout>
              <c:numFmt formatCode="0.00%" sourceLinked="0"/>
              <c:spPr>
                <a:noFill/>
                <a:ln w="3175">
                  <a:solidFill>
                    <a:schemeClr val="bg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00-454B-90BA-DDC43723BAFC}"/>
                </c:ext>
              </c:extLst>
            </c:dLbl>
            <c:dLbl>
              <c:idx val="7"/>
              <c:layout>
                <c:manualLayout>
                  <c:x val="-0.15515636634400595"/>
                  <c:y val="1.472055888223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00-454B-90BA-DDC43723BAFC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'Procedimientos adjud. 2021-2023'!$B$9:$B$15</c:f>
              <c:strCache>
                <c:ptCount val="7"/>
                <c:pt idx="0">
                  <c:v>Abierto</c:v>
                </c:pt>
                <c:pt idx="1">
                  <c:v>Tramitación de emergencia</c:v>
                </c:pt>
                <c:pt idx="2">
                  <c:v>Abierto simplificado</c:v>
                </c:pt>
                <c:pt idx="3">
                  <c:v>Negociado sin publicidad</c:v>
                </c:pt>
                <c:pt idx="4">
                  <c:v>Restringido</c:v>
                </c:pt>
                <c:pt idx="5">
                  <c:v>Licitación con negociación</c:v>
                </c:pt>
                <c:pt idx="6">
                  <c:v>Basado en acuerdo marco del Estado</c:v>
                </c:pt>
              </c:strCache>
            </c:strRef>
          </c:cat>
          <c:val>
            <c:numRef>
              <c:f>'Procedimientos adjud. 2021-2023'!$G$9:$G$15</c:f>
              <c:numCache>
                <c:formatCode>#,##0.00</c:formatCode>
                <c:ptCount val="7"/>
                <c:pt idx="0">
                  <c:v>2745617038.27</c:v>
                </c:pt>
                <c:pt idx="1">
                  <c:v>245219742.06</c:v>
                </c:pt>
                <c:pt idx="2">
                  <c:v>76698025.430000007</c:v>
                </c:pt>
                <c:pt idx="3">
                  <c:v>407460642.37</c:v>
                </c:pt>
                <c:pt idx="4">
                  <c:v>2337615</c:v>
                </c:pt>
                <c:pt idx="5">
                  <c:v>121701.55</c:v>
                </c:pt>
                <c:pt idx="6">
                  <c:v>12027600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500-454B-90BA-DDC43723BA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1916944444444444E-2"/>
          <c:y val="0.75253434343434344"/>
          <c:w val="0.9487322222222222"/>
          <c:h val="0.221809090909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2022
% POR PRECIO DE LOS CONTRATOS</a:t>
            </a:r>
          </a:p>
        </c:rich>
      </c:tx>
      <c:layout>
        <c:manualLayout>
          <c:xMode val="edge"/>
          <c:yMode val="edge"/>
          <c:x val="0.23425958979912873"/>
          <c:y val="2.272716221078941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3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59858714054"/>
          <c:y val="0.23405707070707071"/>
          <c:w val="0.42763241694240645"/>
          <c:h val="0.23717425333539191"/>
        </c:manualLayout>
      </c:layout>
      <c:pie3DChart>
        <c:varyColors val="1"/>
        <c:ser>
          <c:idx val="2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E70-4914-898D-308B7BA038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E70-4914-898D-308B7BA038D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E70-4914-898D-308B7BA038DC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E70-4914-898D-308B7BA038DC}"/>
              </c:ext>
            </c:extLst>
          </c:dPt>
          <c:dPt>
            <c:idx val="4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E70-4914-898D-308B7BA038DC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70-4914-898D-308B7BA038DC}"/>
              </c:ext>
            </c:extLst>
          </c:dPt>
          <c:dPt>
            <c:idx val="6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70-4914-898D-308B7BA038DC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E70-4914-898D-308B7BA038DC}"/>
              </c:ext>
            </c:extLst>
          </c:dPt>
          <c:dLbls>
            <c:dLbl>
              <c:idx val="0"/>
              <c:layout>
                <c:manualLayout>
                  <c:x val="-0.1356111111111111"/>
                  <c:y val="1.7679797979797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70-4914-898D-308B7BA038DC}"/>
                </c:ext>
              </c:extLst>
            </c:dLbl>
            <c:dLbl>
              <c:idx val="1"/>
              <c:layout>
                <c:manualLayout>
                  <c:x val="9.4330972222222226E-2"/>
                  <c:y val="5.86353535353535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70-4914-898D-308B7BA038DC}"/>
                </c:ext>
              </c:extLst>
            </c:dLbl>
            <c:dLbl>
              <c:idx val="2"/>
              <c:layout>
                <c:manualLayout>
                  <c:x val="6.8523333333333339E-2"/>
                  <c:y val="8.60530303030302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70-4914-898D-308B7BA038DC}"/>
                </c:ext>
              </c:extLst>
            </c:dLbl>
            <c:dLbl>
              <c:idx val="3"/>
              <c:layout>
                <c:manualLayout>
                  <c:x val="8.035055555555555E-2"/>
                  <c:y val="7.8015656565656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70-4914-898D-308B7BA038DC}"/>
                </c:ext>
              </c:extLst>
            </c:dLbl>
            <c:dLbl>
              <c:idx val="4"/>
              <c:layout>
                <c:manualLayout>
                  <c:x val="1.3545E-2"/>
                  <c:y val="0.129814141414141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70-4914-898D-308B7BA038DC}"/>
                </c:ext>
              </c:extLst>
            </c:dLbl>
            <c:dLbl>
              <c:idx val="5"/>
              <c:layout>
                <c:manualLayout>
                  <c:x val="-0.11808472222222222"/>
                  <c:y val="0.154203030303030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70-4914-898D-308B7BA038DC}"/>
                </c:ext>
              </c:extLst>
            </c:dLbl>
            <c:dLbl>
              <c:idx val="6"/>
              <c:layout>
                <c:manualLayout>
                  <c:x val="-0.14630694444444445"/>
                  <c:y val="6.6008585858585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70-4914-898D-308B7BA038DC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('Procedimientos adjud. 2021-2023'!$B$9,'Procedimientos adjud. 2021-2023'!$B$11,'Procedimientos adjud. 2021-2023'!$B$12,'Procedimientos adjud. 2021-2023'!$B$10,'Procedimientos adjud. 2021-2023'!$B$15,'Procedimientos adjud. 2021-2023'!$B$14,'Procedimientos adjud. 2021-2023'!$B$13)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Tramitación de emergencia</c:v>
                </c:pt>
                <c:pt idx="4">
                  <c:v>Basado en acuerdo marco del Estado</c:v>
                </c:pt>
                <c:pt idx="5">
                  <c:v>Licitación con negociación</c:v>
                </c:pt>
                <c:pt idx="6">
                  <c:v>Restringido</c:v>
                </c:pt>
              </c:strCache>
            </c:strRef>
          </c:cat>
          <c:val>
            <c:numRef>
              <c:f>('Procedimientos adjud. 2021-2023'!$N$9,'Procedimientos adjud. 2021-2023'!$N$11,'Procedimientos adjud. 2021-2023'!$N$12,'Procedimientos adjud. 2021-2023'!$N$10,'Procedimientos adjud. 2021-2023'!$N$15,'Procedimientos adjud. 2021-2023'!$N$14,'Procedimientos adjud. 2021-2023'!$N$13)</c:f>
              <c:numCache>
                <c:formatCode>#,##0.00</c:formatCode>
                <c:ptCount val="7"/>
                <c:pt idx="0">
                  <c:v>2749613775.4400101</c:v>
                </c:pt>
                <c:pt idx="1">
                  <c:v>91273449.329999998</c:v>
                </c:pt>
                <c:pt idx="2">
                  <c:v>475971179.29000002</c:v>
                </c:pt>
                <c:pt idx="3">
                  <c:v>77284060.420000002</c:v>
                </c:pt>
                <c:pt idx="4">
                  <c:v>142344128.49000001</c:v>
                </c:pt>
                <c:pt idx="5">
                  <c:v>750637.36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E70-4914-898D-308B7BA03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2317777777777777E-2"/>
          <c:y val="0.7393515151515152"/>
          <c:w val="0.95782250000000002"/>
          <c:h val="0.233621212121212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55" r="0.7500000000000125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2023
% POR PRECIO DE LOS CONTRATOS</a:t>
            </a:r>
          </a:p>
        </c:rich>
      </c:tx>
      <c:layout>
        <c:manualLayout>
          <c:xMode val="edge"/>
          <c:yMode val="edge"/>
          <c:x val="0.25362777777777779"/>
          <c:y val="2.81858585858585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49999999998"/>
          <c:y val="0.25828333333333331"/>
          <c:w val="0.42001556703393106"/>
          <c:h val="0.23218996125247734"/>
        </c:manualLayout>
      </c:layout>
      <c:pie3DChart>
        <c:varyColors val="1"/>
        <c:ser>
          <c:idx val="2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F6C-4866-AF50-47BE78BB053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F6C-4866-AF50-47BE78BB053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F6C-4866-AF50-47BE78BB0531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F6C-4866-AF50-47BE78BB0531}"/>
              </c:ext>
            </c:extLst>
          </c:dPt>
          <c:dPt>
            <c:idx val="4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F6C-4866-AF50-47BE78BB0531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F6C-4866-AF50-47BE78BB0531}"/>
              </c:ext>
            </c:extLst>
          </c:dPt>
          <c:dPt>
            <c:idx val="6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F6C-4866-AF50-47BE78BB0531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F6C-4866-AF50-47BE78BB0531}"/>
              </c:ext>
            </c:extLst>
          </c:dPt>
          <c:dLbls>
            <c:dLbl>
              <c:idx val="0"/>
              <c:layout>
                <c:manualLayout>
                  <c:x val="-0.14452416666666668"/>
                  <c:y val="3.5590909090909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6C-4866-AF50-47BE78BB0531}"/>
                </c:ext>
              </c:extLst>
            </c:dLbl>
            <c:dLbl>
              <c:idx val="1"/>
              <c:layout>
                <c:manualLayout>
                  <c:x val="9.5001805555555555E-2"/>
                  <c:y val="8.51267676767676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6C-4866-AF50-47BE78BB0531}"/>
                </c:ext>
              </c:extLst>
            </c:dLbl>
            <c:dLbl>
              <c:idx val="2"/>
              <c:layout>
                <c:manualLayout>
                  <c:x val="3.9821111111111043E-2"/>
                  <c:y val="0.111673232323232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6C-4866-AF50-47BE78BB0531}"/>
                </c:ext>
              </c:extLst>
            </c:dLbl>
            <c:dLbl>
              <c:idx val="3"/>
              <c:layout>
                <c:manualLayout>
                  <c:x val="7.073694444444438E-2"/>
                  <c:y val="0.120537373737373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6C-4866-AF50-47BE78BB0531}"/>
                </c:ext>
              </c:extLst>
            </c:dLbl>
            <c:dLbl>
              <c:idx val="4"/>
              <c:layout>
                <c:manualLayout>
                  <c:x val="-4.2666666666666665E-2"/>
                  <c:y val="0.126951515151515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6C-4866-AF50-47BE78BB0531}"/>
                </c:ext>
              </c:extLst>
            </c:dLbl>
            <c:dLbl>
              <c:idx val="5"/>
              <c:layout>
                <c:manualLayout>
                  <c:x val="-0.11947944444444444"/>
                  <c:y val="7.20166666666666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6C-4866-AF50-47BE78BB0531}"/>
                </c:ext>
              </c:extLst>
            </c:dLbl>
            <c:dLbl>
              <c:idx val="6"/>
              <c:layout>
                <c:manualLayout>
                  <c:x val="-0.17169375000000001"/>
                  <c:y val="-1.9189898989898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6C-4866-AF50-47BE78BB0531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('Procedimientos adjud. 2021-2023'!$B$9,'Procedimientos adjud. 2021-2023'!$B$11,'Procedimientos adjud. 2021-2023'!$B$12,'Procedimientos adjud. 2021-2023'!$B$13,'Procedimientos adjud. 2021-2023'!$B$10,'Procedimientos adjud. 2021-2023'!$B$14,'Procedimientos adjud. 2021-2023'!$B$15)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Restringido</c:v>
                </c:pt>
                <c:pt idx="4">
                  <c:v>Tramitación de emergencia</c:v>
                </c:pt>
                <c:pt idx="5">
                  <c:v>Licitación con negociación</c:v>
                </c:pt>
                <c:pt idx="6">
                  <c:v>Basado en acuerdo marco del Estado</c:v>
                </c:pt>
              </c:strCache>
            </c:strRef>
          </c:cat>
          <c:val>
            <c:numRef>
              <c:f>('Procedimientos adjud. 2021-2023'!$U$9,'Procedimientos adjud. 2021-2023'!$U$11,'Procedimientos adjud. 2021-2023'!$U$12,'Procedimientos adjud. 2021-2023'!$U$13,'Procedimientos adjud. 2021-2023'!$U$10,'Procedimientos adjud. 2021-2023'!$U$14,'Procedimientos adjud. 2021-2023'!$U$15)</c:f>
              <c:numCache>
                <c:formatCode>#,##0.00</c:formatCode>
                <c:ptCount val="7"/>
                <c:pt idx="0">
                  <c:v>3974326855.75001</c:v>
                </c:pt>
                <c:pt idx="1">
                  <c:v>109382979.01000001</c:v>
                </c:pt>
                <c:pt idx="2">
                  <c:v>363956435.26999998</c:v>
                </c:pt>
                <c:pt idx="3">
                  <c:v>0</c:v>
                </c:pt>
                <c:pt idx="4">
                  <c:v>62984581.590000004</c:v>
                </c:pt>
                <c:pt idx="5">
                  <c:v>67059771.799999997</c:v>
                </c:pt>
                <c:pt idx="6">
                  <c:v>18948519.199999999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F6C-4866-AF50-47BE78BB053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1.8790000000000001E-2"/>
          <c:y val="0.75112777777777773"/>
          <c:w val="0.95389833333333329"/>
          <c:h val="0.239595959595959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PROCEDIMIENTOS DE ADJUDICACIÓN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% POR </a:t>
            </a:r>
            <a:r>
              <a:rPr lang="es-ES" sz="800" b="1" i="0" u="none" strike="noStrike" baseline="0">
                <a:solidFill>
                  <a:srgbClr val="000000"/>
                </a:solidFill>
                <a:effectLst/>
                <a:latin typeface="Arial"/>
                <a:cs typeface="Arial"/>
              </a:rPr>
              <a:t>Nº DE</a:t>
            </a:r>
            <a:r>
              <a:rPr lang="es-ES" sz="800" b="1" i="0" u="none" strike="noStrike" baseline="0">
                <a:effectLst/>
              </a:rPr>
              <a:t> </a:t>
            </a:r>
            <a:r>
              <a:rPr lang="es-ES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21147061063084988"/>
          <c:y val="4.086218671523188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18452777777777"/>
          <c:y val="0.22638131313131313"/>
          <c:w val="0.41720472222222221"/>
          <c:h val="0.25949531102215184"/>
        </c:manualLayout>
      </c:layout>
      <c:pie3DChart>
        <c:varyColors val="1"/>
        <c:ser>
          <c:idx val="0"/>
          <c:order val="0"/>
          <c:spPr>
            <a:ln w="635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853-44A8-9E5C-C2B2E158226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853-44A8-9E5C-C2B2E158226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853-44A8-9E5C-C2B2E158226D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853-44A8-9E5C-C2B2E158226D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853-44A8-9E5C-C2B2E158226D}"/>
              </c:ext>
            </c:extLst>
          </c:dPt>
          <c:dPt>
            <c:idx val="5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853-44A8-9E5C-C2B2E158226D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853-44A8-9E5C-C2B2E158226D}"/>
              </c:ext>
            </c:extLst>
          </c:dPt>
          <c:dLbls>
            <c:dLbl>
              <c:idx val="0"/>
              <c:layout>
                <c:manualLayout>
                  <c:x val="-6.2936191564686536E-2"/>
                  <c:y val="-5.3049974252898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53-44A8-9E5C-C2B2E158226D}"/>
                </c:ext>
              </c:extLst>
            </c:dLbl>
            <c:dLbl>
              <c:idx val="1"/>
              <c:layout>
                <c:manualLayout>
                  <c:x val="8.9161486354639982E-2"/>
                  <c:y val="-9.67817367228293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53-44A8-9E5C-C2B2E158226D}"/>
                </c:ext>
              </c:extLst>
            </c:dLbl>
            <c:dLbl>
              <c:idx val="2"/>
              <c:layout>
                <c:manualLayout>
                  <c:x val="0.12477824547709977"/>
                  <c:y val="4.404620049902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53-44A8-9E5C-C2B2E158226D}"/>
                </c:ext>
              </c:extLst>
            </c:dLbl>
            <c:dLbl>
              <c:idx val="3"/>
              <c:layout>
                <c:manualLayout>
                  <c:x val="0.1895095196944778"/>
                  <c:y val="5.86824947075402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53-44A8-9E5C-C2B2E158226D}"/>
                </c:ext>
              </c:extLst>
            </c:dLbl>
            <c:dLbl>
              <c:idx val="4"/>
              <c:layout>
                <c:manualLayout>
                  <c:x val="5.8953112368633792E-2"/>
                  <c:y val="9.7540965255095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53-44A8-9E5C-C2B2E158226D}"/>
                </c:ext>
              </c:extLst>
            </c:dLbl>
            <c:dLbl>
              <c:idx val="5"/>
              <c:layout>
                <c:manualLayout>
                  <c:x val="-6.9260446575418841E-2"/>
                  <c:y val="9.28020060350210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53-44A8-9E5C-C2B2E158226D}"/>
                </c:ext>
              </c:extLst>
            </c:dLbl>
            <c:dLbl>
              <c:idx val="6"/>
              <c:layout>
                <c:manualLayout>
                  <c:x val="-0.17515513059961532"/>
                  <c:y val="-1.4614402953329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53-44A8-9E5C-C2B2E158226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('Contratación en 2024'!$C$7,'Contratación en 2024'!$E$7,'Contratación en 2024'!$G$7,'Contratación en 2024'!$I$7,'Contratación en 2024'!$K$7,'Contratación en 2024'!$M$7,'Contratación en 2024'!$O$7)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Tram. de emergencia</c:v>
                </c:pt>
                <c:pt idx="4">
                  <c:v>Restringido</c:v>
                </c:pt>
                <c:pt idx="5">
                  <c:v>Basado en acuerdo marco del Estado</c:v>
                </c:pt>
                <c:pt idx="6">
                  <c:v>Licitación con negociación</c:v>
                </c:pt>
              </c:strCache>
            </c:strRef>
          </c:cat>
          <c:val>
            <c:numRef>
              <c:f>('Contratación en 2024'!$C$13,'Contratación en 2024'!$E$13,'Contratación en 2024'!$G$13,'Contratación en 2024'!$I$13,'Contratación en 2024'!$K$13,'Contratación en 2024'!$M$13,'Contratación en 2024'!$O$13)</c:f>
              <c:numCache>
                <c:formatCode>#,##0</c:formatCode>
                <c:ptCount val="7"/>
                <c:pt idx="0">
                  <c:v>1915</c:v>
                </c:pt>
                <c:pt idx="1">
                  <c:v>822</c:v>
                </c:pt>
                <c:pt idx="2">
                  <c:v>401</c:v>
                </c:pt>
                <c:pt idx="3">
                  <c:v>17</c:v>
                </c:pt>
                <c:pt idx="4">
                  <c:v>7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53-44A8-9E5C-C2B2E15822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 rot="0" anchor="t" anchorCtr="0"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3.879880054732306E-3"/>
          <c:y val="0.73573770491803281"/>
          <c:w val="0.98861451570642522"/>
          <c:h val="0.25087525252525256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anchor="t" anchorCtr="0"/>
        <a:lstStyle/>
        <a:p>
          <a:pPr rtl="0">
            <a:defRPr sz="7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2022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Nº DE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31944833333333333"/>
          <c:y val="2.27273148148148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769861111111118"/>
          <c:y val="0.28897159312880483"/>
          <c:w val="0.43744222222222223"/>
          <c:h val="0.2531489898989898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F55-40ED-A0CA-8FF91FDB612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F55-40ED-A0CA-8FF91FDB6120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F55-40ED-A0CA-8FF91FDB6120}"/>
              </c:ext>
            </c:extLst>
          </c:dPt>
          <c:dLbls>
            <c:dLbl>
              <c:idx val="0"/>
              <c:layout>
                <c:manualLayout>
                  <c:x val="-5.9348562825151857E-2"/>
                  <c:y val="-4.09141414141420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55-40ED-A0CA-8FF91FDB6120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55-40ED-A0CA-8FF91FDB6120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55-40ED-A0CA-8FF91FDB61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2022-2024'!$C$9,'Contratos menores 2022-2024'!$C$10,'Contratos menores 2022-2024'!$C$11)</c:f>
              <c:numCache>
                <c:formatCode>#,##0</c:formatCode>
                <c:ptCount val="3"/>
                <c:pt idx="0">
                  <c:v>395341</c:v>
                </c:pt>
                <c:pt idx="1">
                  <c:v>28296</c:v>
                </c:pt>
                <c:pt idx="2">
                  <c:v>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D0-4FCF-9784-C1E1E229C7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5975888888888889"/>
          <c:y val="0.75341969696969702"/>
          <c:w val="0.67798916666666664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2023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Nº DE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31944833333333333"/>
          <c:y val="2.27273148148148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18097222222222"/>
          <c:y val="0.28897159312880483"/>
          <c:w val="0.41980333333333331"/>
          <c:h val="0.2531489898989898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E20-4A38-AF47-FC0056F10CD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E20-4A38-AF47-FC0056F10CD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E20-4A38-AF47-FC0056F10CDD}"/>
              </c:ext>
            </c:extLst>
          </c:dPt>
          <c:dLbls>
            <c:dLbl>
              <c:idx val="0"/>
              <c:layout>
                <c:manualLayout>
                  <c:x val="-9.1335555555555559E-2"/>
                  <c:y val="2.32272727272727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20-4A38-AF47-FC0056F10CDD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20-4A38-AF47-FC0056F10CDD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20-4A38-AF47-FC0056F10CD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2022-2024'!$G$9,'Contratos menores 2022-2024'!$G$10,'Contratos menores 2022-2024'!$G$11)</c:f>
              <c:numCache>
                <c:formatCode>#,##0</c:formatCode>
                <c:ptCount val="3"/>
                <c:pt idx="0">
                  <c:v>399381</c:v>
                </c:pt>
                <c:pt idx="1">
                  <c:v>29584</c:v>
                </c:pt>
                <c:pt idx="2">
                  <c:v>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DC-4DE5-BBC1-D616CBE2F5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7387004829723562"/>
          <c:y val="0.7405913978494626"/>
          <c:w val="0.66035046120846141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2024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Nº DE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31944833333333333"/>
          <c:y val="2.27273148148148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475416666666666"/>
          <c:y val="0.28897159312880483"/>
          <c:w val="0.4233311111111111"/>
          <c:h val="0.2531489898989898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283-45A6-B2EE-F852ED018D0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283-45A6-B2EE-F852ED018D06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283-45A6-B2EE-F852ED018D06}"/>
              </c:ext>
            </c:extLst>
          </c:dPt>
          <c:dLbls>
            <c:dLbl>
              <c:idx val="0"/>
              <c:layout>
                <c:manualLayout>
                  <c:x val="-9.1335555555555559E-2"/>
                  <c:y val="2.32272727272727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83-45A6-B2EE-F852ED018D06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3-45A6-B2EE-F852ED018D06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3-45A6-B2EE-F852ED018D0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2022-2024'!$K$9,'Contratos menores 2022-2024'!$K$10,'Contratos menores 2022-2024'!$K$11)</c:f>
              <c:numCache>
                <c:formatCode>#,##0</c:formatCode>
                <c:ptCount val="3"/>
                <c:pt idx="0">
                  <c:v>235531</c:v>
                </c:pt>
                <c:pt idx="1">
                  <c:v>19365</c:v>
                </c:pt>
                <c:pt idx="2">
                  <c:v>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FA-427D-83CB-A91F2FCECA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5975888888888889"/>
          <c:y val="0.7405913978494626"/>
          <c:w val="0.67798916666666664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2022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PRECIO DE LOS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22855826034796345"/>
          <c:y val="2.272727272727272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533737323723138"/>
          <c:y val="0.28897159312880483"/>
          <c:w val="0.41980343080398025"/>
          <c:h val="0.2531488846174857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EA4-4BE4-BD9E-A0883DDBC93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EA4-4BE4-BD9E-A0883DDBC93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EA4-4BE4-BD9E-A0883DDBC931}"/>
              </c:ext>
            </c:extLst>
          </c:dPt>
          <c:dLbls>
            <c:dLbl>
              <c:idx val="0"/>
              <c:layout>
                <c:manualLayout>
                  <c:x val="-8.4000600819689714E-2"/>
                  <c:y val="-2.77890899497547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4-4BE4-BD9E-A0883DDBC931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4-4BE4-BD9E-A0883DDBC931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4-4BE4-BD9E-A0883DDBC93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2022-2024'!$E$9,'Contratos menores 2022-2024'!$E$10,'Contratos menores 2022-2024'!$E$11)</c:f>
              <c:numCache>
                <c:formatCode>#,##0.00</c:formatCode>
                <c:ptCount val="3"/>
                <c:pt idx="0">
                  <c:v>859471173.33998621</c:v>
                </c:pt>
                <c:pt idx="1">
                  <c:v>93490008.939999416</c:v>
                </c:pt>
                <c:pt idx="2">
                  <c:v>56104559.140000023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81A-4E77-96B2-59D3C17EC3B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703422222222222"/>
          <c:y val="0.7405913978494626"/>
          <c:w val="0.67446138888888907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2023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PRECIO DE LOS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22855826034796345"/>
          <c:y val="2.272727272727272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533737323723138"/>
          <c:y val="0.28897159312880483"/>
          <c:w val="0.41980343080398025"/>
          <c:h val="0.2531488846174857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B7F-4B1B-A14A-4B5A76ECBD2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B7F-4B1B-A14A-4B5A76ECBD2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B7F-4B1B-A14A-4B5A76ECBD21}"/>
              </c:ext>
            </c:extLst>
          </c:dPt>
          <c:dLbls>
            <c:dLbl>
              <c:idx val="0"/>
              <c:layout>
                <c:manualLayout>
                  <c:x val="-9.839111111111111E-2"/>
                  <c:y val="2.32272727272727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7F-4B1B-A14A-4B5A76ECBD21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7F-4B1B-A14A-4B5A76ECBD21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7F-4B1B-A14A-4B5A76ECBD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2022-2024'!$I$9,'Contratos menores 2022-2024'!$I$10,'Contratos menores 2022-2024'!$I$11)</c:f>
              <c:numCache>
                <c:formatCode>#,##0.00</c:formatCode>
                <c:ptCount val="3"/>
                <c:pt idx="0">
                  <c:v>980532751.83993948</c:v>
                </c:pt>
                <c:pt idx="1">
                  <c:v>101113690.86000127</c:v>
                </c:pt>
                <c:pt idx="2">
                  <c:v>48029711.13000007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8A-4033-B725-C06C8AEBD6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8092560581266828"/>
          <c:y val="0.7405913978494626"/>
          <c:w val="0.64976712493531252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2024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PRECIO DE LOS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24419305555555557"/>
          <c:y val="1.60297979797979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475416666666666"/>
          <c:y val="0.28897159312880483"/>
          <c:w val="0.41980333333333331"/>
          <c:h val="0.2531489898989898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CB2-4C00-A020-B36370E44C09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CB2-4C00-A020-B36370E44C0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CB2-4C00-A020-B36370E44C09}"/>
              </c:ext>
            </c:extLst>
          </c:dPt>
          <c:dLbls>
            <c:dLbl>
              <c:idx val="0"/>
              <c:layout>
                <c:manualLayout>
                  <c:x val="-9.1335555555555559E-2"/>
                  <c:y val="2.32272727272727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B2-4C00-A020-B36370E44C09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B2-4C00-A020-B36370E44C09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B2-4C00-A020-B36370E44C0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2022-2024'!$M$9,'Contratos menores 2022-2024'!$M$10,'Contratos menores 2022-2024'!$M$11)</c:f>
              <c:numCache>
                <c:formatCode>#,##0.00</c:formatCode>
                <c:ptCount val="3"/>
                <c:pt idx="0">
                  <c:v>695499237.32000577</c:v>
                </c:pt>
                <c:pt idx="1">
                  <c:v>73567757.72000055</c:v>
                </c:pt>
                <c:pt idx="2">
                  <c:v>28990749.85000002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1D9-4277-85F6-4EA87D229F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6681444444444443"/>
          <c:y val="0.77907626262626262"/>
          <c:w val="0.68151694444444444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1"/>
              <a:t>CONTRATOS</a:t>
            </a:r>
            <a:r>
              <a:rPr lang="en-US" sz="1000" b="1" baseline="0"/>
              <a:t> PÚBLICOS EN GENERAL </a:t>
            </a:r>
          </a:p>
          <a:p>
            <a:pPr>
              <a:defRPr/>
            </a:pPr>
            <a:r>
              <a:rPr lang="en-US" sz="800" b="1" baseline="0"/>
              <a:t>POR NÚMERO DE CONTRATOS</a:t>
            </a:r>
            <a:endParaRPr lang="en-US" sz="800" b="1"/>
          </a:p>
        </c:rich>
      </c:tx>
      <c:layout>
        <c:manualLayout>
          <c:xMode val="edge"/>
          <c:yMode val="edge"/>
          <c:x val="0.30316500000000002"/>
          <c:y val="6.2126262626262625E-3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5940496531554"/>
          <c:y val="0.19502804831719506"/>
          <c:w val="0.83736872563468223"/>
          <c:h val="0.67653330277812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'Tipos de contrato 2021-2023'!$C$7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  <a:ln w="952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2021-2023'!$C$13</c:f>
              <c:numCache>
                <c:formatCode>#,##0</c:formatCode>
                <c:ptCount val="1"/>
                <c:pt idx="0">
                  <c:v>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51-4A5D-8CB7-59F6282A8AC1}"/>
            </c:ext>
          </c:extLst>
        </c:ser>
        <c:ser>
          <c:idx val="1"/>
          <c:order val="1"/>
          <c:tx>
            <c:strRef>
              <c:f>'Tipos de contrato 2021-2023'!$J$7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2021-2023'!$J$13</c:f>
              <c:numCache>
                <c:formatCode>#,##0</c:formatCode>
                <c:ptCount val="1"/>
                <c:pt idx="0">
                  <c:v>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51-4A5D-8CB7-59F6282A8AC1}"/>
            </c:ext>
          </c:extLst>
        </c:ser>
        <c:ser>
          <c:idx val="2"/>
          <c:order val="2"/>
          <c:tx>
            <c:strRef>
              <c:f>'Tipos de contrato 2021-2023'!$Q$7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  <a:ln w="952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2021-2023'!$Q$13</c:f>
              <c:numCache>
                <c:formatCode>#,##0</c:formatCode>
                <c:ptCount val="1"/>
                <c:pt idx="0">
                  <c:v>4670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1-4A5D-8CB7-59F6282A8A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4532616"/>
        <c:axId val="194525560"/>
      </c:barChart>
      <c:catAx>
        <c:axId val="194532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525560"/>
        <c:crosses val="autoZero"/>
        <c:auto val="1"/>
        <c:lblAlgn val="ctr"/>
        <c:lblOffset val="100"/>
        <c:noMultiLvlLbl val="0"/>
      </c:catAx>
      <c:valAx>
        <c:axId val="194525560"/>
        <c:scaling>
          <c:orientation val="minMax"/>
          <c:max val="6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4532616"/>
        <c:crosses val="autoZero"/>
        <c:crossBetween val="between"/>
        <c:majorUnit val="1000"/>
      </c:valAx>
    </c:plotArea>
    <c:legend>
      <c:legendPos val="t"/>
      <c:legendEntry>
        <c:idx val="0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ayout>
        <c:manualLayout>
          <c:xMode val="edge"/>
          <c:yMode val="edge"/>
          <c:x val="0.18362764807424115"/>
          <c:y val="0.88804800417427587"/>
          <c:w val="0.71544809220309979"/>
          <c:h val="0.11195199582572397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710751</xdr:colOff>
      <xdr:row>14</xdr:row>
      <xdr:rowOff>78789</xdr:rowOff>
    </xdr:from>
    <xdr:to>
      <xdr:col>13</xdr:col>
      <xdr:colOff>138801</xdr:colOff>
      <xdr:row>24</xdr:row>
      <xdr:rowOff>153789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C0A720D-0F36-4B46-8AE3-8DD23B238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3175</xdr:colOff>
      <xdr:row>14</xdr:row>
      <xdr:rowOff>73025</xdr:rowOff>
    </xdr:from>
    <xdr:to>
      <xdr:col>6</xdr:col>
      <xdr:colOff>212275</xdr:colOff>
      <xdr:row>24</xdr:row>
      <xdr:rowOff>148025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9AA66D5-8FC7-45CF-9800-A83117716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</xdr:colOff>
      <xdr:row>13</xdr:row>
      <xdr:rowOff>7795</xdr:rowOff>
    </xdr:from>
    <xdr:to>
      <xdr:col>5</xdr:col>
      <xdr:colOff>743107</xdr:colOff>
      <xdr:row>23</xdr:row>
      <xdr:rowOff>153350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4837B5-6AA7-4007-832A-4DD8C7834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117955</xdr:colOff>
      <xdr:row>13</xdr:row>
      <xdr:rowOff>6669</xdr:rowOff>
    </xdr:from>
    <xdr:to>
      <xdr:col>9</xdr:col>
      <xdr:colOff>775788</xdr:colOff>
      <xdr:row>23</xdr:row>
      <xdr:rowOff>152224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D59EFF4-C0FA-4BE6-B526-5AC1C3E63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25976</xdr:colOff>
      <xdr:row>13</xdr:row>
      <xdr:rowOff>8885</xdr:rowOff>
    </xdr:from>
    <xdr:to>
      <xdr:col>13</xdr:col>
      <xdr:colOff>712032</xdr:colOff>
      <xdr:row>23</xdr:row>
      <xdr:rowOff>154440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2AB8F83-5040-45D3-A96A-10C9BAED6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1316277</xdr:colOff>
      <xdr:row>24</xdr:row>
      <xdr:rowOff>181680</xdr:rowOff>
    </xdr:from>
    <xdr:to>
      <xdr:col>5</xdr:col>
      <xdr:colOff>711166</xdr:colOff>
      <xdr:row>35</xdr:row>
      <xdr:rowOff>143791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C8F522F-9A2C-4B6B-BBC8-6B4257B86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117219</xdr:colOff>
      <xdr:row>24</xdr:row>
      <xdr:rowOff>182065</xdr:rowOff>
    </xdr:from>
    <xdr:to>
      <xdr:col>9</xdr:col>
      <xdr:colOff>775052</xdr:colOff>
      <xdr:row>35</xdr:row>
      <xdr:rowOff>144176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15BD2C23-9C5E-4A22-8198-9995B2E65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22578</xdr:colOff>
      <xdr:row>24</xdr:row>
      <xdr:rowOff>114105</xdr:rowOff>
    </xdr:from>
    <xdr:to>
      <xdr:col>13</xdr:col>
      <xdr:colOff>708634</xdr:colOff>
      <xdr:row>35</xdr:row>
      <xdr:rowOff>76216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5C4EF5DD-F03C-498C-9CAD-04DED6C20D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865908</xdr:colOff>
      <xdr:row>14</xdr:row>
      <xdr:rowOff>17318</xdr:rowOff>
    </xdr:from>
    <xdr:to>
      <xdr:col>11</xdr:col>
      <xdr:colOff>243158</xdr:colOff>
      <xdr:row>26</xdr:row>
      <xdr:rowOff>57518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4BE8CE62-F7A1-424E-A390-C029D5BE0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25977</xdr:colOff>
      <xdr:row>14</xdr:row>
      <xdr:rowOff>15586</xdr:rowOff>
    </xdr:from>
    <xdr:to>
      <xdr:col>18</xdr:col>
      <xdr:colOff>768477</xdr:colOff>
      <xdr:row>26</xdr:row>
      <xdr:rowOff>57150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E610D52-4DF9-4E1A-A0F7-66F2DC2CA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854939</xdr:colOff>
      <xdr:row>28</xdr:row>
      <xdr:rowOff>15008</xdr:rowOff>
    </xdr:from>
    <xdr:to>
      <xdr:col>11</xdr:col>
      <xdr:colOff>232189</xdr:colOff>
      <xdr:row>38</xdr:row>
      <xdr:rowOff>153508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558B96-95F0-46E0-BFC0-673C52BC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17895</xdr:colOff>
      <xdr:row>28</xdr:row>
      <xdr:rowOff>15587</xdr:rowOff>
    </xdr:from>
    <xdr:to>
      <xdr:col>18</xdr:col>
      <xdr:colOff>760395</xdr:colOff>
      <xdr:row>38</xdr:row>
      <xdr:rowOff>154087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11A3E10C-AD21-481F-A640-C120E086F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17319</xdr:colOff>
      <xdr:row>17</xdr:row>
      <xdr:rowOff>8657</xdr:rowOff>
    </xdr:from>
    <xdr:to>
      <xdr:col>8</xdr:col>
      <xdr:colOff>207369</xdr:colOff>
      <xdr:row>27</xdr:row>
      <xdr:rowOff>83657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F392AE-D6C3-494C-B2BD-D75AC0929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47047</xdr:colOff>
      <xdr:row>17</xdr:row>
      <xdr:rowOff>41275</xdr:rowOff>
    </xdr:from>
    <xdr:to>
      <xdr:col>15</xdr:col>
      <xdr:colOff>208522</xdr:colOff>
      <xdr:row>27</xdr:row>
      <xdr:rowOff>116275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43CA9C9-AA5A-4197-9E7F-7452E3A2A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14431</xdr:colOff>
      <xdr:row>17</xdr:row>
      <xdr:rowOff>25399</xdr:rowOff>
    </xdr:from>
    <xdr:to>
      <xdr:col>22</xdr:col>
      <xdr:colOff>214006</xdr:colOff>
      <xdr:row>27</xdr:row>
      <xdr:rowOff>100399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ADBAD15-AC01-460E-ABAA-151654C03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7794</xdr:colOff>
      <xdr:row>30</xdr:row>
      <xdr:rowOff>3752</xdr:rowOff>
    </xdr:from>
    <xdr:to>
      <xdr:col>8</xdr:col>
      <xdr:colOff>197844</xdr:colOff>
      <xdr:row>40</xdr:row>
      <xdr:rowOff>78752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725229F6-17BE-4005-8D35-154A9A35B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25687</xdr:colOff>
      <xdr:row>30</xdr:row>
      <xdr:rowOff>33194</xdr:rowOff>
    </xdr:from>
    <xdr:to>
      <xdr:col>15</xdr:col>
      <xdr:colOff>187162</xdr:colOff>
      <xdr:row>40</xdr:row>
      <xdr:rowOff>108194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E6667B07-6ED7-4CBB-AB9E-B3B598F15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43872</xdr:colOff>
      <xdr:row>30</xdr:row>
      <xdr:rowOff>7792</xdr:rowOff>
    </xdr:from>
    <xdr:to>
      <xdr:col>22</xdr:col>
      <xdr:colOff>243447</xdr:colOff>
      <xdr:row>40</xdr:row>
      <xdr:rowOff>82792</xdr:rowOff>
    </xdr:to>
    <xdr:graphicFrame macro="">
      <xdr:nvGraphicFramePr>
        <xdr:cNvPr id="7" name="4 Gráfico">
          <a:extLst>
            <a:ext uri="{FF2B5EF4-FFF2-40B4-BE49-F238E27FC236}">
              <a16:creationId xmlns:a16="http://schemas.microsoft.com/office/drawing/2014/main" id="{F3EC01CC-233C-4A5A-A7F4-9BE148494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R57"/>
  <sheetViews>
    <sheetView tabSelected="1" zoomScaleNormal="100" workbookViewId="0">
      <selection activeCell="B2" sqref="B2:R2"/>
    </sheetView>
  </sheetViews>
  <sheetFormatPr baseColWidth="10" defaultRowHeight="14.4" x14ac:dyDescent="0.3"/>
  <cols>
    <col min="1" max="1" width="6.33203125" customWidth="1"/>
    <col min="2" max="2" width="32.109375" customWidth="1"/>
    <col min="3" max="3" width="11.109375" bestFit="1" customWidth="1"/>
    <col min="4" max="4" width="15.33203125" bestFit="1" customWidth="1"/>
    <col min="5" max="5" width="10.6640625" bestFit="1" customWidth="1"/>
    <col min="6" max="6" width="13.6640625" bestFit="1" customWidth="1"/>
    <col min="7" max="7" width="10.6640625" bestFit="1" customWidth="1"/>
    <col min="8" max="8" width="15.33203125" bestFit="1" customWidth="1"/>
    <col min="9" max="9" width="10.6640625" bestFit="1" customWidth="1"/>
    <col min="10" max="10" width="15.33203125" bestFit="1" customWidth="1"/>
    <col min="11" max="11" width="10.6640625" bestFit="1" customWidth="1"/>
    <col min="12" max="12" width="15.33203125" bestFit="1" customWidth="1"/>
    <col min="13" max="13" width="10.5546875" customWidth="1"/>
    <col min="14" max="14" width="16.5546875" customWidth="1"/>
    <col min="15" max="15" width="11.44140625" customWidth="1"/>
    <col min="16" max="16" width="10.109375" bestFit="1" customWidth="1"/>
    <col min="17" max="17" width="10.6640625" bestFit="1" customWidth="1"/>
    <col min="18" max="18" width="15.33203125" bestFit="1" customWidth="1"/>
  </cols>
  <sheetData>
    <row r="1" spans="2:18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x14ac:dyDescent="0.3">
      <c r="B2" s="174" t="s">
        <v>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6"/>
      <c r="P2" s="176"/>
      <c r="Q2" s="176"/>
      <c r="R2" s="176"/>
    </row>
    <row r="3" spans="2:18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x14ac:dyDescent="0.3">
      <c r="B4" s="177" t="s">
        <v>1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6"/>
      <c r="P4" s="176"/>
      <c r="Q4" s="176"/>
      <c r="R4" s="176"/>
    </row>
    <row r="5" spans="2:18" x14ac:dyDescent="0.3">
      <c r="B5" s="177" t="s">
        <v>38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6"/>
      <c r="P5" s="176"/>
      <c r="Q5" s="176"/>
      <c r="R5" s="176"/>
    </row>
    <row r="6" spans="2:18" ht="15" thickBo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"/>
      <c r="R6" s="3"/>
    </row>
    <row r="7" spans="2:18" ht="24" customHeight="1" thickTop="1" x14ac:dyDescent="0.3">
      <c r="B7" s="183" t="s">
        <v>2</v>
      </c>
      <c r="C7" s="182" t="s">
        <v>3</v>
      </c>
      <c r="D7" s="180"/>
      <c r="E7" s="179" t="s">
        <v>4</v>
      </c>
      <c r="F7" s="180"/>
      <c r="G7" s="179" t="s">
        <v>5</v>
      </c>
      <c r="H7" s="180"/>
      <c r="I7" s="179" t="s">
        <v>6</v>
      </c>
      <c r="J7" s="180"/>
      <c r="K7" s="179" t="s">
        <v>8</v>
      </c>
      <c r="L7" s="180"/>
      <c r="M7" s="179" t="s">
        <v>7</v>
      </c>
      <c r="N7" s="180"/>
      <c r="O7" s="179" t="s">
        <v>9</v>
      </c>
      <c r="P7" s="181"/>
      <c r="Q7" s="182" t="s">
        <v>10</v>
      </c>
      <c r="R7" s="181"/>
    </row>
    <row r="8" spans="2:18" ht="27" thickBot="1" x14ac:dyDescent="0.35">
      <c r="B8" s="184"/>
      <c r="C8" s="4" t="s">
        <v>11</v>
      </c>
      <c r="D8" s="5" t="s">
        <v>12</v>
      </c>
      <c r="E8" s="6" t="s">
        <v>11</v>
      </c>
      <c r="F8" s="5" t="s">
        <v>12</v>
      </c>
      <c r="G8" s="6" t="s">
        <v>11</v>
      </c>
      <c r="H8" s="5" t="s">
        <v>12</v>
      </c>
      <c r="I8" s="6" t="s">
        <v>11</v>
      </c>
      <c r="J8" s="5" t="s">
        <v>12</v>
      </c>
      <c r="K8" s="6" t="s">
        <v>11</v>
      </c>
      <c r="L8" s="5" t="s">
        <v>12</v>
      </c>
      <c r="M8" s="6" t="s">
        <v>11</v>
      </c>
      <c r="N8" s="5" t="s">
        <v>12</v>
      </c>
      <c r="O8" s="6" t="s">
        <v>11</v>
      </c>
      <c r="P8" s="5" t="s">
        <v>12</v>
      </c>
      <c r="Q8" s="168" t="s">
        <v>11</v>
      </c>
      <c r="R8" s="169" t="s">
        <v>12</v>
      </c>
    </row>
    <row r="9" spans="2:18" ht="15" thickTop="1" x14ac:dyDescent="0.3">
      <c r="B9" s="7" t="s">
        <v>13</v>
      </c>
      <c r="C9" s="8">
        <v>1304</v>
      </c>
      <c r="D9" s="9">
        <v>734512476.70000005</v>
      </c>
      <c r="E9" s="10">
        <v>544</v>
      </c>
      <c r="F9" s="9">
        <v>23485004.02</v>
      </c>
      <c r="G9" s="10">
        <v>192</v>
      </c>
      <c r="H9" s="9">
        <v>188276071.34</v>
      </c>
      <c r="I9" s="10">
        <v>5</v>
      </c>
      <c r="J9" s="9">
        <v>3052155.16</v>
      </c>
      <c r="K9" s="10">
        <v>3</v>
      </c>
      <c r="L9" s="9">
        <v>0</v>
      </c>
      <c r="M9" s="10">
        <v>4</v>
      </c>
      <c r="N9" s="167">
        <v>39208000</v>
      </c>
      <c r="O9" s="11"/>
      <c r="P9" s="12"/>
      <c r="Q9" s="13">
        <f>C9+E9+G9+I9+K9+M9+O9</f>
        <v>2052</v>
      </c>
      <c r="R9" s="14">
        <f>D9+F9+H9+J9+L9+N9+P9</f>
        <v>988533707.22000003</v>
      </c>
    </row>
    <row r="10" spans="2:18" s="151" customFormat="1" x14ac:dyDescent="0.3">
      <c r="B10" s="153" t="s">
        <v>14</v>
      </c>
      <c r="C10" s="154">
        <v>567</v>
      </c>
      <c r="D10" s="155">
        <v>1059737468.9299999</v>
      </c>
      <c r="E10" s="156">
        <v>199</v>
      </c>
      <c r="F10" s="155">
        <v>10712248.810000001</v>
      </c>
      <c r="G10" s="156">
        <v>189</v>
      </c>
      <c r="H10" s="155">
        <v>39135205.100000001</v>
      </c>
      <c r="I10" s="156">
        <v>9</v>
      </c>
      <c r="J10" s="155">
        <v>2608481.12</v>
      </c>
      <c r="K10" s="156"/>
      <c r="L10" s="155"/>
      <c r="M10" s="156"/>
      <c r="N10" s="155"/>
      <c r="O10" s="157">
        <v>1</v>
      </c>
      <c r="P10" s="20">
        <v>216941.96</v>
      </c>
      <c r="Q10" s="170">
        <f t="shared" ref="Q10:Q12" si="0">C10+E10+G10+I10+K10+M10+O10</f>
        <v>965</v>
      </c>
      <c r="R10" s="171">
        <f t="shared" ref="R10:R12" si="1">D10+F10+H10+J10+L10+N10+P10</f>
        <v>1112410345.9199998</v>
      </c>
    </row>
    <row r="11" spans="2:18" x14ac:dyDescent="0.3">
      <c r="B11" s="15" t="s">
        <v>15</v>
      </c>
      <c r="C11" s="16">
        <v>43</v>
      </c>
      <c r="D11" s="17">
        <v>1159216229.22</v>
      </c>
      <c r="E11" s="18">
        <v>79</v>
      </c>
      <c r="F11" s="17">
        <v>42934426.009999998</v>
      </c>
      <c r="G11" s="18">
        <v>5</v>
      </c>
      <c r="H11" s="17">
        <v>34892200.68</v>
      </c>
      <c r="I11" s="18">
        <v>3</v>
      </c>
      <c r="J11" s="17">
        <v>35027676.659999996</v>
      </c>
      <c r="K11" s="18"/>
      <c r="L11" s="17"/>
      <c r="M11" s="18"/>
      <c r="N11" s="17"/>
      <c r="O11" s="19"/>
      <c r="Q11" s="170">
        <f t="shared" si="0"/>
        <v>130</v>
      </c>
      <c r="R11" s="171">
        <f t="shared" si="1"/>
        <v>1272070532.5700002</v>
      </c>
    </row>
    <row r="12" spans="2:18" ht="15" thickBot="1" x14ac:dyDescent="0.35">
      <c r="B12" s="21" t="s">
        <v>33</v>
      </c>
      <c r="C12" s="22">
        <v>1</v>
      </c>
      <c r="D12" s="23">
        <v>0</v>
      </c>
      <c r="E12" s="24"/>
      <c r="F12" s="23"/>
      <c r="G12" s="24">
        <v>15</v>
      </c>
      <c r="H12" s="23">
        <v>0</v>
      </c>
      <c r="I12" s="24"/>
      <c r="J12" s="23"/>
      <c r="K12" s="24">
        <v>4</v>
      </c>
      <c r="L12" s="23">
        <v>0</v>
      </c>
      <c r="M12" s="24"/>
      <c r="N12" s="23"/>
      <c r="O12" s="25"/>
      <c r="P12" s="26"/>
      <c r="Q12" s="172">
        <f t="shared" si="0"/>
        <v>20</v>
      </c>
      <c r="R12" s="173">
        <f t="shared" si="1"/>
        <v>0</v>
      </c>
    </row>
    <row r="13" spans="2:18" ht="15.6" thickTop="1" thickBot="1" x14ac:dyDescent="0.35">
      <c r="B13" s="27" t="s">
        <v>16</v>
      </c>
      <c r="C13" s="28">
        <f t="shared" ref="C13:L13" si="2">SUM(C9:C12)</f>
        <v>1915</v>
      </c>
      <c r="D13" s="29">
        <f t="shared" si="2"/>
        <v>2953466174.8500004</v>
      </c>
      <c r="E13" s="30">
        <f t="shared" si="2"/>
        <v>822</v>
      </c>
      <c r="F13" s="29">
        <f t="shared" si="2"/>
        <v>77131678.840000004</v>
      </c>
      <c r="G13" s="30">
        <f t="shared" si="2"/>
        <v>401</v>
      </c>
      <c r="H13" s="29">
        <f t="shared" si="2"/>
        <v>262303477.12</v>
      </c>
      <c r="I13" s="30">
        <f t="shared" si="2"/>
        <v>17</v>
      </c>
      <c r="J13" s="29">
        <f t="shared" si="2"/>
        <v>40688312.939999998</v>
      </c>
      <c r="K13" s="30">
        <f t="shared" si="2"/>
        <v>7</v>
      </c>
      <c r="L13" s="29">
        <f t="shared" si="2"/>
        <v>0</v>
      </c>
      <c r="M13" s="30">
        <f t="shared" ref="M13:R13" si="3">SUM(M9:M12)</f>
        <v>4</v>
      </c>
      <c r="N13" s="29">
        <f t="shared" si="3"/>
        <v>39208000</v>
      </c>
      <c r="O13" s="28">
        <f t="shared" si="3"/>
        <v>1</v>
      </c>
      <c r="P13" s="31">
        <f t="shared" si="3"/>
        <v>216941.96</v>
      </c>
      <c r="Q13" s="32">
        <f t="shared" si="3"/>
        <v>3167</v>
      </c>
      <c r="R13" s="33">
        <f t="shared" si="3"/>
        <v>3373014585.71</v>
      </c>
    </row>
    <row r="14" spans="2:18" ht="15" thickTop="1" x14ac:dyDescent="0.3"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</row>
    <row r="29" spans="2:14" x14ac:dyDescent="0.3">
      <c r="B29" s="185" t="s">
        <v>17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34"/>
      <c r="N29" s="34"/>
    </row>
    <row r="30" spans="2:14" x14ac:dyDescent="0.3">
      <c r="B30" s="177" t="s">
        <v>38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35"/>
      <c r="N30" s="35"/>
    </row>
    <row r="31" spans="2:14" ht="15" thickBot="1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ht="15" thickTop="1" x14ac:dyDescent="0.3">
      <c r="B32" s="186" t="s">
        <v>2</v>
      </c>
      <c r="C32" s="193" t="s">
        <v>18</v>
      </c>
      <c r="D32" s="189"/>
      <c r="E32" s="189"/>
      <c r="F32" s="189"/>
      <c r="G32" s="179"/>
      <c r="H32" s="194" t="s">
        <v>19</v>
      </c>
      <c r="I32" s="191"/>
      <c r="J32" s="191"/>
      <c r="K32" s="191"/>
      <c r="L32" s="192"/>
      <c r="M32" s="36"/>
      <c r="N32" s="36"/>
    </row>
    <row r="33" spans="2:14" ht="27" thickBot="1" x14ac:dyDescent="0.35">
      <c r="B33" s="187"/>
      <c r="C33" s="37" t="s">
        <v>20</v>
      </c>
      <c r="D33" s="38" t="s">
        <v>21</v>
      </c>
      <c r="E33" s="38" t="s">
        <v>22</v>
      </c>
      <c r="F33" s="38" t="s">
        <v>21</v>
      </c>
      <c r="G33" s="39" t="s">
        <v>10</v>
      </c>
      <c r="H33" s="40" t="s">
        <v>20</v>
      </c>
      <c r="I33" s="38" t="s">
        <v>21</v>
      </c>
      <c r="J33" s="38" t="s">
        <v>22</v>
      </c>
      <c r="K33" s="38" t="s">
        <v>21</v>
      </c>
      <c r="L33" s="41" t="s">
        <v>10</v>
      </c>
      <c r="M33" s="1"/>
      <c r="N33" s="1"/>
    </row>
    <row r="34" spans="2:14" x14ac:dyDescent="0.3">
      <c r="B34" s="42" t="s">
        <v>13</v>
      </c>
      <c r="C34" s="43">
        <v>699</v>
      </c>
      <c r="D34" s="44">
        <f>C34*100/G34</f>
        <v>34.064327485380119</v>
      </c>
      <c r="E34" s="45">
        <v>1353</v>
      </c>
      <c r="F34" s="44">
        <f>E34*100/G34</f>
        <v>65.935672514619881</v>
      </c>
      <c r="G34" s="163">
        <f>C34+E34</f>
        <v>2052</v>
      </c>
      <c r="H34" s="46">
        <v>782259354.15999985</v>
      </c>
      <c r="I34" s="44">
        <f>H34*100/L34</f>
        <v>79.133301014075229</v>
      </c>
      <c r="J34" s="47">
        <v>206274353.06000027</v>
      </c>
      <c r="K34" s="44">
        <f>J34*100/L34</f>
        <v>20.866698985924767</v>
      </c>
      <c r="L34" s="48">
        <f>H34+J34</f>
        <v>988533707.22000015</v>
      </c>
      <c r="M34" s="1"/>
      <c r="N34" s="49"/>
    </row>
    <row r="35" spans="2:14" s="151" customFormat="1" x14ac:dyDescent="0.3">
      <c r="B35" s="160" t="s">
        <v>14</v>
      </c>
      <c r="C35" s="161">
        <v>384</v>
      </c>
      <c r="D35" s="52">
        <f>C35*100/G35</f>
        <v>39.792746113989637</v>
      </c>
      <c r="E35" s="159">
        <v>581</v>
      </c>
      <c r="F35" s="52">
        <f>E35*100/G35</f>
        <v>60.207253886010363</v>
      </c>
      <c r="G35" s="164">
        <f>C35+E35</f>
        <v>965</v>
      </c>
      <c r="H35" s="162">
        <v>902913659.16999924</v>
      </c>
      <c r="I35" s="52">
        <f>H35*100/L35</f>
        <v>81.167319459192967</v>
      </c>
      <c r="J35" s="158">
        <v>209496686.75</v>
      </c>
      <c r="K35" s="52">
        <f>J35*100/L35</f>
        <v>18.832680540807043</v>
      </c>
      <c r="L35" s="56">
        <f>H35+J35</f>
        <v>1112410345.9199991</v>
      </c>
      <c r="M35" s="152"/>
      <c r="N35" s="49"/>
    </row>
    <row r="36" spans="2:14" x14ac:dyDescent="0.3">
      <c r="B36" s="50" t="s">
        <v>15</v>
      </c>
      <c r="C36" s="51">
        <v>44</v>
      </c>
      <c r="D36" s="52">
        <f>C36*100/G36</f>
        <v>33.846153846153847</v>
      </c>
      <c r="E36" s="53">
        <v>86</v>
      </c>
      <c r="F36" s="52">
        <f>E36*100/G36</f>
        <v>66.15384615384616</v>
      </c>
      <c r="G36" s="164">
        <f>C36+E36</f>
        <v>130</v>
      </c>
      <c r="H36" s="54">
        <v>222931774.08999997</v>
      </c>
      <c r="I36" s="52">
        <f>H36*100/L36</f>
        <v>17.52511109895806</v>
      </c>
      <c r="J36" s="55">
        <v>1049138758.4799999</v>
      </c>
      <c r="K36" s="52">
        <f>J36*100/L36</f>
        <v>82.474888901041936</v>
      </c>
      <c r="L36" s="56">
        <f>H36+J36</f>
        <v>1272070532.5699999</v>
      </c>
      <c r="M36" s="1"/>
      <c r="N36" s="49"/>
    </row>
    <row r="37" spans="2:14" ht="15" thickBot="1" x14ac:dyDescent="0.35">
      <c r="B37" s="57" t="s">
        <v>33</v>
      </c>
      <c r="C37" s="58">
        <v>1</v>
      </c>
      <c r="D37" s="59">
        <f>C37*100/G37</f>
        <v>5</v>
      </c>
      <c r="E37" s="60">
        <v>19</v>
      </c>
      <c r="F37" s="59">
        <f>E37*100/G37</f>
        <v>95</v>
      </c>
      <c r="G37" s="165">
        <f>C37+E37</f>
        <v>20</v>
      </c>
      <c r="H37" s="61">
        <v>0</v>
      </c>
      <c r="I37" s="59"/>
      <c r="J37" s="62">
        <v>0</v>
      </c>
      <c r="K37" s="59"/>
      <c r="L37" s="63">
        <f>H37+J37</f>
        <v>0</v>
      </c>
      <c r="M37" s="1"/>
      <c r="N37" s="49"/>
    </row>
    <row r="38" spans="2:14" ht="15" thickBot="1" x14ac:dyDescent="0.35">
      <c r="B38" s="64" t="s">
        <v>10</v>
      </c>
      <c r="C38" s="65">
        <f>SUM(C34:C37)</f>
        <v>1128</v>
      </c>
      <c r="D38" s="66">
        <f t="shared" ref="D38" si="4">C38*100/G38</f>
        <v>35.617303441742976</v>
      </c>
      <c r="E38" s="67">
        <f>SUM(E34:E37)</f>
        <v>2039</v>
      </c>
      <c r="F38" s="66">
        <f t="shared" ref="F38" si="5">E38*100/G38</f>
        <v>64.382696558257024</v>
      </c>
      <c r="G38" s="166">
        <f>C38+E38</f>
        <v>3167</v>
      </c>
      <c r="H38" s="68">
        <f>SUM(H34:H37)</f>
        <v>1908104787.4199989</v>
      </c>
      <c r="I38" s="66">
        <f>H38*100/L38</f>
        <v>56.569716463836585</v>
      </c>
      <c r="J38" s="69">
        <f>SUM(J34:J37)</f>
        <v>1464909798.2900002</v>
      </c>
      <c r="K38" s="66">
        <f>J38*100/L38</f>
        <v>43.430283536163415</v>
      </c>
      <c r="L38" s="70">
        <f>SUM(L34:L37)</f>
        <v>3373014585.7099991</v>
      </c>
      <c r="M38" s="1"/>
      <c r="N38" s="49"/>
    </row>
    <row r="39" spans="2:14" ht="15" thickTop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"/>
      <c r="C40" s="1"/>
      <c r="D40" s="49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49"/>
      <c r="M41" s="1"/>
      <c r="N41" s="1"/>
    </row>
    <row r="42" spans="2:14" x14ac:dyDescent="0.3">
      <c r="B42" s="185" t="s">
        <v>23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34"/>
      <c r="N42" s="34"/>
    </row>
    <row r="43" spans="2:14" x14ac:dyDescent="0.3">
      <c r="B43" s="177" t="s">
        <v>38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35"/>
      <c r="N43" s="35"/>
    </row>
    <row r="44" spans="2:14" ht="15" thickBot="1" x14ac:dyDescent="0.35"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</row>
    <row r="45" spans="2:14" ht="15.75" customHeight="1" thickTop="1" x14ac:dyDescent="0.3">
      <c r="B45" s="186" t="s">
        <v>24</v>
      </c>
      <c r="C45" s="188" t="s">
        <v>18</v>
      </c>
      <c r="D45" s="189"/>
      <c r="E45" s="189"/>
      <c r="F45" s="189"/>
      <c r="G45" s="190"/>
      <c r="H45" s="191" t="s">
        <v>19</v>
      </c>
      <c r="I45" s="191"/>
      <c r="J45" s="191"/>
      <c r="K45" s="191"/>
      <c r="L45" s="192"/>
      <c r="M45" s="36"/>
      <c r="N45" s="36"/>
    </row>
    <row r="46" spans="2:14" ht="27" thickBot="1" x14ac:dyDescent="0.35">
      <c r="B46" s="187"/>
      <c r="C46" s="40" t="s">
        <v>20</v>
      </c>
      <c r="D46" s="38" t="s">
        <v>21</v>
      </c>
      <c r="E46" s="38" t="s">
        <v>22</v>
      </c>
      <c r="F46" s="38" t="s">
        <v>21</v>
      </c>
      <c r="G46" s="73" t="s">
        <v>10</v>
      </c>
      <c r="H46" s="37" t="s">
        <v>20</v>
      </c>
      <c r="I46" s="38" t="s">
        <v>21</v>
      </c>
      <c r="J46" s="38" t="s">
        <v>22</v>
      </c>
      <c r="K46" s="38" t="s">
        <v>21</v>
      </c>
      <c r="L46" s="41" t="s">
        <v>10</v>
      </c>
      <c r="M46" s="1"/>
      <c r="N46" s="1"/>
    </row>
    <row r="47" spans="2:14" x14ac:dyDescent="0.3">
      <c r="B47" s="42" t="s">
        <v>3</v>
      </c>
      <c r="C47" s="74">
        <v>703</v>
      </c>
      <c r="D47" s="44">
        <f t="shared" ref="D47:D53" si="6">C47*100/G47</f>
        <v>36.710182767624019</v>
      </c>
      <c r="E47" s="45">
        <v>1212</v>
      </c>
      <c r="F47" s="44">
        <f t="shared" ref="F47:F52" si="7">E47*100/G47</f>
        <v>63.289817232375981</v>
      </c>
      <c r="G47" s="75">
        <f t="shared" ref="G47:G54" si="8">C47+E47</f>
        <v>1915</v>
      </c>
      <c r="H47" s="76">
        <v>1598647084.7300003</v>
      </c>
      <c r="I47" s="44">
        <f>H47*100/L47</f>
        <v>54.127827782256261</v>
      </c>
      <c r="J47" s="47">
        <v>1354819090.1200011</v>
      </c>
      <c r="K47" s="44">
        <f>J47*100/L47</f>
        <v>45.872172217743739</v>
      </c>
      <c r="L47" s="48">
        <f t="shared" ref="L47:L53" si="9">H47+J47</f>
        <v>2953466174.8500013</v>
      </c>
      <c r="M47" s="1"/>
      <c r="N47" s="77"/>
    </row>
    <row r="48" spans="2:14" x14ac:dyDescent="0.3">
      <c r="B48" s="50" t="s">
        <v>4</v>
      </c>
      <c r="C48" s="78">
        <v>245</v>
      </c>
      <c r="D48" s="52">
        <f t="shared" si="6"/>
        <v>29.805352798053526</v>
      </c>
      <c r="E48" s="53">
        <v>577</v>
      </c>
      <c r="F48" s="52">
        <f t="shared" si="7"/>
        <v>70.194647201946466</v>
      </c>
      <c r="G48" s="79">
        <f t="shared" si="8"/>
        <v>822</v>
      </c>
      <c r="H48" s="80">
        <v>30001172.209999979</v>
      </c>
      <c r="I48" s="52">
        <f>H48*100/L48</f>
        <v>38.896044609937334</v>
      </c>
      <c r="J48" s="55">
        <v>47130506.62999998</v>
      </c>
      <c r="K48" s="52">
        <f>J48*100/L48</f>
        <v>61.103955390062666</v>
      </c>
      <c r="L48" s="56">
        <f t="shared" si="9"/>
        <v>77131678.839999959</v>
      </c>
      <c r="M48" s="1"/>
      <c r="N48" s="1"/>
    </row>
    <row r="49" spans="2:14" x14ac:dyDescent="0.3">
      <c r="B49" s="50" t="s">
        <v>5</v>
      </c>
      <c r="C49" s="78">
        <v>169</v>
      </c>
      <c r="D49" s="52">
        <f t="shared" si="6"/>
        <v>42.144638403990022</v>
      </c>
      <c r="E49" s="53">
        <v>232</v>
      </c>
      <c r="F49" s="52">
        <f t="shared" si="7"/>
        <v>57.855361596009978</v>
      </c>
      <c r="G49" s="79">
        <f t="shared" si="8"/>
        <v>401</v>
      </c>
      <c r="H49" s="80">
        <v>216052954.9300001</v>
      </c>
      <c r="I49" s="52">
        <f>H49*100/L49</f>
        <v>82.36755276833749</v>
      </c>
      <c r="J49" s="55">
        <v>46250522.189999998</v>
      </c>
      <c r="K49" s="52">
        <f>J49*100/L49</f>
        <v>17.632447231662525</v>
      </c>
      <c r="L49" s="56">
        <f t="shared" si="9"/>
        <v>262303477.12000009</v>
      </c>
      <c r="M49" s="1"/>
      <c r="N49" s="1"/>
    </row>
    <row r="50" spans="2:14" x14ac:dyDescent="0.3">
      <c r="B50" s="50" t="s">
        <v>25</v>
      </c>
      <c r="C50" s="78">
        <v>5</v>
      </c>
      <c r="D50" s="52">
        <f t="shared" si="6"/>
        <v>29.411764705882351</v>
      </c>
      <c r="E50" s="53">
        <v>12</v>
      </c>
      <c r="F50" s="52">
        <f t="shared" si="7"/>
        <v>70.588235294117652</v>
      </c>
      <c r="G50" s="79">
        <f t="shared" si="8"/>
        <v>17</v>
      </c>
      <c r="H50" s="80">
        <v>37228233.589999996</v>
      </c>
      <c r="I50" s="52">
        <f>H50*100/L50</f>
        <v>91.49613463919647</v>
      </c>
      <c r="J50" s="55">
        <v>3460079.3500000006</v>
      </c>
      <c r="K50" s="52">
        <f>J50*100/L50</f>
        <v>8.5038653608035304</v>
      </c>
      <c r="L50" s="56">
        <f t="shared" si="9"/>
        <v>40688312.939999998</v>
      </c>
      <c r="M50" s="1"/>
      <c r="N50" s="1"/>
    </row>
    <row r="51" spans="2:14" x14ac:dyDescent="0.3">
      <c r="B51" s="81" t="s">
        <v>8</v>
      </c>
      <c r="C51" s="82">
        <v>2</v>
      </c>
      <c r="D51" s="52">
        <f t="shared" si="6"/>
        <v>28.571428571428573</v>
      </c>
      <c r="E51" s="217">
        <v>5</v>
      </c>
      <c r="F51" s="52">
        <f t="shared" si="7"/>
        <v>71.428571428571431</v>
      </c>
      <c r="G51" s="79">
        <f t="shared" si="8"/>
        <v>7</v>
      </c>
      <c r="H51" s="83">
        <v>0</v>
      </c>
      <c r="I51" s="52"/>
      <c r="J51" s="84">
        <v>0</v>
      </c>
      <c r="K51" s="52"/>
      <c r="L51" s="56">
        <f t="shared" si="9"/>
        <v>0</v>
      </c>
      <c r="M51" s="1"/>
      <c r="N51" s="1"/>
    </row>
    <row r="52" spans="2:14" x14ac:dyDescent="0.3">
      <c r="B52" s="81" t="s">
        <v>7</v>
      </c>
      <c r="C52" s="82">
        <v>3</v>
      </c>
      <c r="D52" s="52">
        <f t="shared" si="6"/>
        <v>75</v>
      </c>
      <c r="E52" s="217">
        <v>1</v>
      </c>
      <c r="F52" s="52">
        <f t="shared" si="7"/>
        <v>25</v>
      </c>
      <c r="G52" s="79">
        <f t="shared" si="8"/>
        <v>4</v>
      </c>
      <c r="H52" s="83">
        <v>25958400</v>
      </c>
      <c r="I52" s="52">
        <f>H52*100/L52</f>
        <v>66.206896551724142</v>
      </c>
      <c r="J52" s="84">
        <v>13249600</v>
      </c>
      <c r="K52" s="52">
        <f>J52*100/L52</f>
        <v>33.793103448275865</v>
      </c>
      <c r="L52" s="56">
        <f t="shared" si="9"/>
        <v>39208000</v>
      </c>
      <c r="M52" s="1"/>
      <c r="N52" s="1"/>
    </row>
    <row r="53" spans="2:14" ht="15" thickBot="1" x14ac:dyDescent="0.35">
      <c r="B53" s="57" t="s">
        <v>9</v>
      </c>
      <c r="C53" s="85">
        <v>1</v>
      </c>
      <c r="D53" s="59">
        <f t="shared" si="6"/>
        <v>100</v>
      </c>
      <c r="E53" s="60"/>
      <c r="F53" s="59"/>
      <c r="G53" s="86">
        <f t="shared" si="8"/>
        <v>1</v>
      </c>
      <c r="H53" s="87">
        <v>216941.96</v>
      </c>
      <c r="I53" s="59">
        <f>H53*100/L53</f>
        <v>100</v>
      </c>
      <c r="J53" s="62"/>
      <c r="K53" s="59"/>
      <c r="L53" s="63">
        <f t="shared" si="9"/>
        <v>216941.96</v>
      </c>
      <c r="M53" s="1"/>
      <c r="N53" s="1"/>
    </row>
    <row r="54" spans="2:14" ht="15" thickBot="1" x14ac:dyDescent="0.35">
      <c r="B54" s="64" t="s">
        <v>10</v>
      </c>
      <c r="C54" s="88">
        <f>SUM(C47:C53)</f>
        <v>1128</v>
      </c>
      <c r="D54" s="66">
        <f t="shared" ref="D54" si="10">C54*100/G54</f>
        <v>35.617303441742976</v>
      </c>
      <c r="E54" s="67">
        <f>SUM(E47:E53)</f>
        <v>2039</v>
      </c>
      <c r="F54" s="66">
        <f t="shared" ref="F54" si="11">E54*100/G54</f>
        <v>64.382696558257024</v>
      </c>
      <c r="G54" s="89">
        <f t="shared" si="8"/>
        <v>3167</v>
      </c>
      <c r="H54" s="90">
        <f>SUM(H47:H53)</f>
        <v>1908104787.4200003</v>
      </c>
      <c r="I54" s="66">
        <f>H54*100/L54</f>
        <v>56.569716463836592</v>
      </c>
      <c r="J54" s="69">
        <f>SUM(J47:J53)</f>
        <v>1464909798.2900009</v>
      </c>
      <c r="K54" s="66">
        <f t="shared" ref="K54" si="12">J54*100/L54</f>
        <v>43.430283536163401</v>
      </c>
      <c r="L54" s="70">
        <f>SUM(L47:L53)</f>
        <v>3373014585.7100015</v>
      </c>
      <c r="M54" s="1"/>
      <c r="N54" s="1"/>
    </row>
    <row r="55" spans="2:14" ht="15" thickTop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</sheetData>
  <sortState xmlns:xlrd2="http://schemas.microsoft.com/office/spreadsheetml/2017/richdata2" ref="B48:L53">
    <sortCondition descending="1" ref="G47:G53"/>
  </sortState>
  <mergeCells count="22">
    <mergeCell ref="B29:L29"/>
    <mergeCell ref="B30:L30"/>
    <mergeCell ref="B32:B33"/>
    <mergeCell ref="C32:G32"/>
    <mergeCell ref="H32:L32"/>
    <mergeCell ref="B42:L42"/>
    <mergeCell ref="B43:L43"/>
    <mergeCell ref="B45:B46"/>
    <mergeCell ref="C45:G45"/>
    <mergeCell ref="H45:L45"/>
    <mergeCell ref="B2:R2"/>
    <mergeCell ref="B4:R4"/>
    <mergeCell ref="B5:R5"/>
    <mergeCell ref="E7:F7"/>
    <mergeCell ref="G7:H7"/>
    <mergeCell ref="I7:J7"/>
    <mergeCell ref="K7:L7"/>
    <mergeCell ref="M7:N7"/>
    <mergeCell ref="O7:P7"/>
    <mergeCell ref="Q7:R7"/>
    <mergeCell ref="B7:B8"/>
    <mergeCell ref="C7:D7"/>
  </mergeCells>
  <pageMargins left="0.7" right="0.7" top="0.75" bottom="0.75" header="0.3" footer="0.3"/>
  <pageSetup paperSize="9" orientation="portrait" horizontalDpi="1200" verticalDpi="1200" r:id="rId1"/>
  <ignoredErrors>
    <ignoredError sqref="I54 D54 K54 I38 K38 D3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47"/>
  <sheetViews>
    <sheetView zoomScaleNormal="100" workbookViewId="0">
      <selection activeCell="B2" sqref="B2:N2"/>
    </sheetView>
  </sheetViews>
  <sheetFormatPr baseColWidth="10" defaultRowHeight="14.4" x14ac:dyDescent="0.3"/>
  <cols>
    <col min="1" max="1" width="6.44140625" customWidth="1"/>
    <col min="2" max="2" width="19.33203125" bestFit="1" customWidth="1"/>
    <col min="3" max="3" width="12.5546875" bestFit="1" customWidth="1"/>
    <col min="4" max="4" width="12.88671875" customWidth="1"/>
    <col min="5" max="5" width="16.33203125" bestFit="1" customWidth="1"/>
    <col min="6" max="6" width="11.109375" customWidth="1"/>
    <col min="7" max="7" width="12.5546875" bestFit="1" customWidth="1"/>
    <col min="8" max="8" width="14.6640625" bestFit="1" customWidth="1"/>
    <col min="9" max="9" width="16.33203125" bestFit="1" customWidth="1"/>
    <col min="10" max="10" width="14.6640625" bestFit="1" customWidth="1"/>
    <col min="11" max="11" width="12.5546875" bestFit="1" customWidth="1"/>
    <col min="12" max="12" width="14.6640625" bestFit="1" customWidth="1"/>
    <col min="13" max="13" width="15.44140625" bestFit="1" customWidth="1"/>
    <col min="14" max="14" width="13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B2" s="177" t="s">
        <v>0</v>
      </c>
      <c r="C2" s="177"/>
      <c r="D2" s="177"/>
      <c r="E2" s="177"/>
      <c r="F2" s="177"/>
      <c r="G2" s="177"/>
      <c r="H2" s="177"/>
      <c r="I2" s="177"/>
      <c r="J2" s="177"/>
      <c r="K2" s="195"/>
      <c r="L2" s="195"/>
      <c r="M2" s="195"/>
      <c r="N2" s="195"/>
    </row>
    <row r="3" spans="1:14" x14ac:dyDescent="0.3">
      <c r="B3" s="2"/>
      <c r="C3" s="2"/>
      <c r="D3" s="2"/>
      <c r="E3" s="2"/>
      <c r="F3" s="2"/>
      <c r="G3" s="2"/>
      <c r="H3" s="2"/>
      <c r="I3" s="2"/>
      <c r="J3" s="2"/>
      <c r="M3" s="1"/>
      <c r="N3" s="1"/>
    </row>
    <row r="4" spans="1:14" x14ac:dyDescent="0.3">
      <c r="B4" s="174" t="s">
        <v>26</v>
      </c>
      <c r="C4" s="174"/>
      <c r="D4" s="174"/>
      <c r="E4" s="174"/>
      <c r="F4" s="174"/>
      <c r="G4" s="174"/>
      <c r="H4" s="174"/>
      <c r="I4" s="174"/>
      <c r="J4" s="174"/>
      <c r="K4" s="195"/>
      <c r="L4" s="195"/>
      <c r="M4" s="195"/>
      <c r="N4" s="195"/>
    </row>
    <row r="5" spans="1:14" x14ac:dyDescent="0.3">
      <c r="B5" s="196" t="s">
        <v>38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</row>
    <row r="6" spans="1:14" ht="15" thickBot="1" x14ac:dyDescent="0.35">
      <c r="B6" s="1"/>
      <c r="C6" s="1"/>
      <c r="D6" s="1"/>
      <c r="E6" s="1"/>
      <c r="F6" s="1"/>
      <c r="G6" s="1"/>
      <c r="H6" s="1"/>
      <c r="I6" s="1"/>
      <c r="J6" s="1"/>
      <c r="M6" s="1"/>
      <c r="N6" s="1"/>
    </row>
    <row r="7" spans="1:14" ht="15" thickBot="1" x14ac:dyDescent="0.35">
      <c r="B7" s="197" t="s">
        <v>2</v>
      </c>
      <c r="C7" s="199">
        <v>2022</v>
      </c>
      <c r="D7" s="200"/>
      <c r="E7" s="200"/>
      <c r="F7" s="201"/>
      <c r="G7" s="199">
        <v>2023</v>
      </c>
      <c r="H7" s="200"/>
      <c r="I7" s="200"/>
      <c r="J7" s="201"/>
      <c r="K7" s="199">
        <v>2024</v>
      </c>
      <c r="L7" s="200"/>
      <c r="M7" s="200"/>
      <c r="N7" s="201"/>
    </row>
    <row r="8" spans="1:14" ht="37.5" customHeight="1" thickBot="1" x14ac:dyDescent="0.35">
      <c r="A8" s="91"/>
      <c r="B8" s="198"/>
      <c r="C8" s="92" t="s">
        <v>27</v>
      </c>
      <c r="D8" s="93" t="s">
        <v>21</v>
      </c>
      <c r="E8" s="94" t="s">
        <v>28</v>
      </c>
      <c r="F8" s="95" t="s">
        <v>21</v>
      </c>
      <c r="G8" s="92" t="s">
        <v>27</v>
      </c>
      <c r="H8" s="93" t="s">
        <v>21</v>
      </c>
      <c r="I8" s="94" t="s">
        <v>28</v>
      </c>
      <c r="J8" s="95" t="s">
        <v>21</v>
      </c>
      <c r="K8" s="92" t="s">
        <v>27</v>
      </c>
      <c r="L8" s="93" t="s">
        <v>21</v>
      </c>
      <c r="M8" s="94" t="s">
        <v>28</v>
      </c>
      <c r="N8" s="95" t="s">
        <v>21</v>
      </c>
    </row>
    <row r="9" spans="1:14" x14ac:dyDescent="0.3">
      <c r="A9" s="96"/>
      <c r="B9" s="97" t="s">
        <v>13</v>
      </c>
      <c r="C9" s="98">
        <v>395341</v>
      </c>
      <c r="D9" s="99">
        <f>C9*100/$C$12</f>
        <v>92.758849656149764</v>
      </c>
      <c r="E9" s="100">
        <v>859471173.33998621</v>
      </c>
      <c r="F9" s="101">
        <f>E9*100/$E$12</f>
        <v>85.174943322376038</v>
      </c>
      <c r="G9" s="98">
        <v>399381</v>
      </c>
      <c r="H9" s="99">
        <f>G9*100/$G$12</f>
        <v>92.6444593936301</v>
      </c>
      <c r="I9" s="100">
        <v>980532751.83993948</v>
      </c>
      <c r="J9" s="101">
        <f>I9*100/$I$12</f>
        <v>86.797685205236874</v>
      </c>
      <c r="K9" s="98">
        <v>235531</v>
      </c>
      <c r="L9" s="99">
        <f>K9*100/$K$12</f>
        <v>91.945394356740209</v>
      </c>
      <c r="M9" s="100">
        <v>695499237.32000577</v>
      </c>
      <c r="N9" s="101">
        <f>M9*100/$M$12</f>
        <v>87.148986620744367</v>
      </c>
    </row>
    <row r="10" spans="1:14" x14ac:dyDescent="0.3">
      <c r="A10" s="96"/>
      <c r="B10" s="102" t="s">
        <v>14</v>
      </c>
      <c r="C10" s="103">
        <v>28296</v>
      </c>
      <c r="D10" s="99">
        <f t="shared" ref="D10:D11" si="0">C10*100/$C$12</f>
        <v>6.6390898233940163</v>
      </c>
      <c r="E10" s="104">
        <v>93490008.939999416</v>
      </c>
      <c r="F10" s="101">
        <f t="shared" ref="F10:F11" si="1">E10*100/$E$12</f>
        <v>9.2650067386528896</v>
      </c>
      <c r="G10" s="103">
        <v>29584</v>
      </c>
      <c r="H10" s="99">
        <f t="shared" ref="H10:H11" si="2">G10*100/$G$12</f>
        <v>6.8626040965923591</v>
      </c>
      <c r="I10" s="104">
        <v>101113690.86000127</v>
      </c>
      <c r="J10" s="101">
        <f t="shared" ref="J10:J11" si="3">I10*100/$I$12</f>
        <v>8.9506794064117869</v>
      </c>
      <c r="K10" s="103">
        <v>19365</v>
      </c>
      <c r="L10" s="99">
        <f t="shared" ref="L10:L11" si="4">K10*100/$K$12</f>
        <v>7.5596102496837965</v>
      </c>
      <c r="M10" s="104">
        <v>73567757.72000055</v>
      </c>
      <c r="N10" s="101">
        <f t="shared" ref="N10:N11" si="5">M10*100/$M$12</f>
        <v>9.2183501997264816</v>
      </c>
    </row>
    <row r="11" spans="1:14" ht="15" thickBot="1" x14ac:dyDescent="0.35">
      <c r="A11" s="96"/>
      <c r="B11" s="105" t="s">
        <v>15</v>
      </c>
      <c r="C11" s="106">
        <v>2566</v>
      </c>
      <c r="D11" s="99">
        <f t="shared" si="0"/>
        <v>0.6020605204562145</v>
      </c>
      <c r="E11" s="107">
        <v>56104559.140000023</v>
      </c>
      <c r="F11" s="101">
        <f t="shared" si="1"/>
        <v>5.5600499389710833</v>
      </c>
      <c r="G11" s="106">
        <v>2125</v>
      </c>
      <c r="H11" s="99">
        <f t="shared" si="2"/>
        <v>0.49293650977754067</v>
      </c>
      <c r="I11" s="107">
        <v>48029711.13000007</v>
      </c>
      <c r="J11" s="101">
        <f t="shared" si="3"/>
        <v>4.251635388351338</v>
      </c>
      <c r="K11" s="106">
        <v>1268</v>
      </c>
      <c r="L11" s="99">
        <f t="shared" si="4"/>
        <v>0.49499539357599037</v>
      </c>
      <c r="M11" s="107">
        <v>28990749.85000002</v>
      </c>
      <c r="N11" s="101">
        <f t="shared" si="5"/>
        <v>3.6326631795291604</v>
      </c>
    </row>
    <row r="12" spans="1:14" ht="15" thickBot="1" x14ac:dyDescent="0.35">
      <c r="A12" s="108"/>
      <c r="B12" s="109" t="s">
        <v>10</v>
      </c>
      <c r="C12" s="110">
        <f>SUM(C9:C11)</f>
        <v>426203</v>
      </c>
      <c r="D12" s="111">
        <f t="shared" ref="D12" si="6">SUM(D9:D11)</f>
        <v>100</v>
      </c>
      <c r="E12" s="112">
        <f>SUM(E9:E11)</f>
        <v>1009065741.4199857</v>
      </c>
      <c r="F12" s="111">
        <f t="shared" ref="F12:J12" si="7">SUM(F9:F11)</f>
        <v>100</v>
      </c>
      <c r="G12" s="110">
        <f>SUM(G9:G11)</f>
        <v>431090</v>
      </c>
      <c r="H12" s="111">
        <f t="shared" si="7"/>
        <v>100</v>
      </c>
      <c r="I12" s="113">
        <f t="shared" si="7"/>
        <v>1129676153.8299408</v>
      </c>
      <c r="J12" s="114">
        <f t="shared" si="7"/>
        <v>100</v>
      </c>
      <c r="K12" s="110">
        <f>SUM(K9:K11)</f>
        <v>256164</v>
      </c>
      <c r="L12" s="111">
        <f t="shared" ref="L12:N12" si="8">SUM(L9:L11)</f>
        <v>100</v>
      </c>
      <c r="M12" s="112">
        <f t="shared" si="8"/>
        <v>798057744.8900063</v>
      </c>
      <c r="N12" s="115">
        <f t="shared" si="8"/>
        <v>100.00000000000001</v>
      </c>
    </row>
    <row r="38" spans="2:12" x14ac:dyDescent="0.3">
      <c r="B38" s="177" t="s">
        <v>29</v>
      </c>
      <c r="C38" s="178"/>
      <c r="D38" s="178"/>
      <c r="E38" s="178"/>
      <c r="F38" s="178"/>
      <c r="G38" s="178"/>
      <c r="H38" s="178"/>
      <c r="I38" s="178"/>
      <c r="J38" s="178"/>
      <c r="K38" s="178"/>
      <c r="L38" s="178"/>
    </row>
    <row r="39" spans="2:12" x14ac:dyDescent="0.3">
      <c r="B39" s="174" t="s">
        <v>38</v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</row>
    <row r="40" spans="2:12" ht="15" thickBot="1" x14ac:dyDescent="0.35"/>
    <row r="41" spans="2:12" ht="15" thickTop="1" x14ac:dyDescent="0.3">
      <c r="B41" s="202" t="s">
        <v>2</v>
      </c>
      <c r="C41" s="193" t="s">
        <v>18</v>
      </c>
      <c r="D41" s="189"/>
      <c r="E41" s="189"/>
      <c r="F41" s="189"/>
      <c r="G41" s="190"/>
      <c r="H41" s="193" t="s">
        <v>19</v>
      </c>
      <c r="I41" s="189"/>
      <c r="J41" s="189"/>
      <c r="K41" s="189"/>
      <c r="L41" s="204"/>
    </row>
    <row r="42" spans="2:12" ht="27" thickBot="1" x14ac:dyDescent="0.35">
      <c r="B42" s="203"/>
      <c r="C42" s="37" t="s">
        <v>20</v>
      </c>
      <c r="D42" s="38" t="s">
        <v>21</v>
      </c>
      <c r="E42" s="38" t="s">
        <v>22</v>
      </c>
      <c r="F42" s="38" t="s">
        <v>21</v>
      </c>
      <c r="G42" s="73" t="s">
        <v>10</v>
      </c>
      <c r="H42" s="37" t="s">
        <v>20</v>
      </c>
      <c r="I42" s="38" t="s">
        <v>21</v>
      </c>
      <c r="J42" s="38" t="s">
        <v>22</v>
      </c>
      <c r="K42" s="38" t="s">
        <v>21</v>
      </c>
      <c r="L42" s="41" t="s">
        <v>10</v>
      </c>
    </row>
    <row r="43" spans="2:12" x14ac:dyDescent="0.3">
      <c r="B43" s="42" t="s">
        <v>13</v>
      </c>
      <c r="C43" s="43">
        <v>135564</v>
      </c>
      <c r="D43" s="44">
        <f>C43*100/G43</f>
        <v>57.556754737168355</v>
      </c>
      <c r="E43" s="45">
        <v>99967</v>
      </c>
      <c r="F43" s="44">
        <f>E43*100/G43</f>
        <v>42.443245262831645</v>
      </c>
      <c r="G43" s="75">
        <f>C43+E43</f>
        <v>235531</v>
      </c>
      <c r="H43" s="76">
        <v>430098530.71998978</v>
      </c>
      <c r="I43" s="44">
        <f>H43*100/L43</f>
        <v>61.840259146410311</v>
      </c>
      <c r="J43" s="47">
        <v>265400706.60000134</v>
      </c>
      <c r="K43" s="44">
        <f>J43*100/L43</f>
        <v>38.159740853589689</v>
      </c>
      <c r="L43" s="48">
        <f>H43+J43</f>
        <v>695499237.31999111</v>
      </c>
    </row>
    <row r="44" spans="2:12" x14ac:dyDescent="0.3">
      <c r="B44" s="50" t="s">
        <v>14</v>
      </c>
      <c r="C44" s="51">
        <v>5206</v>
      </c>
      <c r="D44" s="52">
        <f t="shared" ref="D44:D46" si="9">C44*100/G44</f>
        <v>26.883552801445909</v>
      </c>
      <c r="E44" s="53">
        <v>14159</v>
      </c>
      <c r="F44" s="52">
        <f t="shared" ref="F44:F46" si="10">E44*100/G44</f>
        <v>73.116447198554098</v>
      </c>
      <c r="G44" s="79">
        <f t="shared" ref="G44:G45" si="11">C44+E44</f>
        <v>19365</v>
      </c>
      <c r="H44" s="80">
        <v>21426111.509999983</v>
      </c>
      <c r="I44" s="52">
        <f t="shared" ref="I44:I46" si="12">H44*100/L44</f>
        <v>29.124323173676409</v>
      </c>
      <c r="J44" s="55">
        <v>52141646.209999703</v>
      </c>
      <c r="K44" s="52">
        <f t="shared" ref="K44:K46" si="13">J44*100/L44</f>
        <v>70.875676826323598</v>
      </c>
      <c r="L44" s="56">
        <f t="shared" ref="L44:L45" si="14">H44+J44</f>
        <v>73567757.719999686</v>
      </c>
    </row>
    <row r="45" spans="2:12" ht="15" thickBot="1" x14ac:dyDescent="0.35">
      <c r="B45" s="57" t="s">
        <v>15</v>
      </c>
      <c r="C45" s="58">
        <v>175</v>
      </c>
      <c r="D45" s="59">
        <f t="shared" si="9"/>
        <v>13.801261829652997</v>
      </c>
      <c r="E45" s="60">
        <v>1093</v>
      </c>
      <c r="F45" s="59">
        <f t="shared" si="10"/>
        <v>86.198738170346999</v>
      </c>
      <c r="G45" s="86">
        <f t="shared" si="11"/>
        <v>1268</v>
      </c>
      <c r="H45" s="87">
        <v>4418014.1599999992</v>
      </c>
      <c r="I45" s="59">
        <f t="shared" si="12"/>
        <v>15.239392505744373</v>
      </c>
      <c r="J45" s="62">
        <v>24572735.690000009</v>
      </c>
      <c r="K45" s="59">
        <f t="shared" si="13"/>
        <v>84.760607494255623</v>
      </c>
      <c r="L45" s="63">
        <f t="shared" si="14"/>
        <v>28990749.850000009</v>
      </c>
    </row>
    <row r="46" spans="2:12" ht="15" thickBot="1" x14ac:dyDescent="0.35">
      <c r="B46" s="64" t="s">
        <v>10</v>
      </c>
      <c r="C46" s="65">
        <f>SUM(C43:C45)</f>
        <v>140945</v>
      </c>
      <c r="D46" s="66">
        <f t="shared" si="9"/>
        <v>55.021392545400602</v>
      </c>
      <c r="E46" s="67">
        <f>SUM(E43:E45)</f>
        <v>115219</v>
      </c>
      <c r="F46" s="66">
        <f t="shared" si="10"/>
        <v>44.978607454599398</v>
      </c>
      <c r="G46" s="89">
        <f>C46+E46</f>
        <v>256164</v>
      </c>
      <c r="H46" s="90">
        <f>SUM(H43:H45)</f>
        <v>455942656.38998979</v>
      </c>
      <c r="I46" s="66">
        <f t="shared" si="12"/>
        <v>57.131537073528399</v>
      </c>
      <c r="J46" s="69">
        <f>SUM(J43:J45)</f>
        <v>342115088.50000101</v>
      </c>
      <c r="K46" s="66">
        <f t="shared" si="13"/>
        <v>42.868462926471601</v>
      </c>
      <c r="L46" s="70">
        <f>SUM(L43:L45)</f>
        <v>798057744.88999081</v>
      </c>
    </row>
    <row r="47" spans="2:12" ht="15" thickTop="1" x14ac:dyDescent="0.3">
      <c r="G47" s="116"/>
      <c r="L47" s="116"/>
    </row>
  </sheetData>
  <mergeCells count="12">
    <mergeCell ref="B38:L38"/>
    <mergeCell ref="B39:L39"/>
    <mergeCell ref="B41:B42"/>
    <mergeCell ref="C41:G41"/>
    <mergeCell ref="H41:L41"/>
    <mergeCell ref="B2:N2"/>
    <mergeCell ref="B4:N4"/>
    <mergeCell ref="B5:N5"/>
    <mergeCell ref="B7:B8"/>
    <mergeCell ref="C7:F7"/>
    <mergeCell ref="G7:J7"/>
    <mergeCell ref="K7:N7"/>
  </mergeCells>
  <pageMargins left="0.7" right="0.7" top="0.75" bottom="0.75" header="0.3" footer="0.3"/>
  <pageSetup paperSize="9" orientation="portrait" horizontalDpi="1200" verticalDpi="1200" r:id="rId1"/>
  <ignoredErrors>
    <ignoredError sqref="D46 I46 K4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2:W13"/>
  <sheetViews>
    <sheetView zoomScaleNormal="100" workbookViewId="0">
      <selection activeCell="B2" sqref="B2:W2"/>
    </sheetView>
  </sheetViews>
  <sheetFormatPr baseColWidth="10" defaultRowHeight="14.4" x14ac:dyDescent="0.3"/>
  <cols>
    <col min="1" max="1" width="5.33203125" customWidth="1"/>
    <col min="2" max="2" width="17.88671875" bestFit="1" customWidth="1"/>
    <col min="3" max="3" width="8.6640625" bestFit="1" customWidth="1"/>
    <col min="4" max="4" width="5.88671875" bestFit="1" customWidth="1"/>
    <col min="5" max="5" width="13.6640625" bestFit="1" customWidth="1"/>
    <col min="6" max="6" width="5.88671875" bestFit="1" customWidth="1"/>
    <col min="7" max="7" width="13.6640625" bestFit="1" customWidth="1"/>
    <col min="8" max="8" width="5.88671875" bestFit="1" customWidth="1"/>
    <col min="9" max="9" width="6.88671875" bestFit="1" customWidth="1"/>
    <col min="10" max="10" width="8.6640625" bestFit="1" customWidth="1"/>
    <col min="11" max="11" width="5.88671875" bestFit="1" customWidth="1"/>
    <col min="12" max="12" width="13.6640625" bestFit="1" customWidth="1"/>
    <col min="13" max="13" width="5.88671875" bestFit="1" customWidth="1"/>
    <col min="14" max="14" width="13.6640625" bestFit="1" customWidth="1"/>
    <col min="15" max="15" width="5.88671875" bestFit="1" customWidth="1"/>
    <col min="16" max="16" width="6.88671875" bestFit="1" customWidth="1"/>
    <col min="17" max="17" width="8.6640625" bestFit="1" customWidth="1"/>
    <col min="18" max="18" width="5.88671875" bestFit="1" customWidth="1"/>
    <col min="19" max="19" width="13.6640625" bestFit="1" customWidth="1"/>
    <col min="20" max="20" width="5.88671875" bestFit="1" customWidth="1"/>
    <col min="21" max="21" width="13.6640625" bestFit="1" customWidth="1"/>
    <col min="22" max="22" width="5.88671875" bestFit="1" customWidth="1"/>
    <col min="23" max="23" width="6.88671875" bestFit="1" customWidth="1"/>
  </cols>
  <sheetData>
    <row r="2" spans="1:23" x14ac:dyDescent="0.3">
      <c r="B2" s="174" t="s">
        <v>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</row>
    <row r="4" spans="1:23" x14ac:dyDescent="0.3">
      <c r="B4" s="205" t="s">
        <v>30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3" x14ac:dyDescent="0.3">
      <c r="B5" s="196" t="s">
        <v>38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</row>
    <row r="6" spans="1:23" ht="15" thickBot="1" x14ac:dyDescent="0.35"/>
    <row r="7" spans="1:23" x14ac:dyDescent="0.3">
      <c r="B7" s="207" t="s">
        <v>2</v>
      </c>
      <c r="C7" s="209">
        <v>2021</v>
      </c>
      <c r="D7" s="210"/>
      <c r="E7" s="210"/>
      <c r="F7" s="210"/>
      <c r="G7" s="210"/>
      <c r="H7" s="210"/>
      <c r="I7" s="211"/>
      <c r="J7" s="209">
        <v>2022</v>
      </c>
      <c r="K7" s="210"/>
      <c r="L7" s="210"/>
      <c r="M7" s="210"/>
      <c r="N7" s="210"/>
      <c r="O7" s="210"/>
      <c r="P7" s="211"/>
      <c r="Q7" s="209">
        <v>2023</v>
      </c>
      <c r="R7" s="210"/>
      <c r="S7" s="210"/>
      <c r="T7" s="210"/>
      <c r="U7" s="210"/>
      <c r="V7" s="210"/>
      <c r="W7" s="211"/>
    </row>
    <row r="8" spans="1:23" ht="15" thickBot="1" x14ac:dyDescent="0.35">
      <c r="B8" s="208"/>
      <c r="C8" s="117" t="s">
        <v>11</v>
      </c>
      <c r="D8" s="118" t="s">
        <v>21</v>
      </c>
      <c r="E8" s="119" t="s">
        <v>31</v>
      </c>
      <c r="F8" s="118" t="s">
        <v>21</v>
      </c>
      <c r="G8" s="119" t="s">
        <v>12</v>
      </c>
      <c r="H8" s="119" t="s">
        <v>21</v>
      </c>
      <c r="I8" s="120" t="s">
        <v>32</v>
      </c>
      <c r="J8" s="117" t="s">
        <v>11</v>
      </c>
      <c r="K8" s="118" t="s">
        <v>21</v>
      </c>
      <c r="L8" s="119" t="s">
        <v>31</v>
      </c>
      <c r="M8" s="118" t="s">
        <v>21</v>
      </c>
      <c r="N8" s="119" t="s">
        <v>12</v>
      </c>
      <c r="O8" s="118" t="s">
        <v>21</v>
      </c>
      <c r="P8" s="120" t="s">
        <v>32</v>
      </c>
      <c r="Q8" s="121" t="s">
        <v>11</v>
      </c>
      <c r="R8" s="118" t="s">
        <v>21</v>
      </c>
      <c r="S8" s="119" t="s">
        <v>31</v>
      </c>
      <c r="T8" s="118" t="s">
        <v>21</v>
      </c>
      <c r="U8" s="119" t="s">
        <v>12</v>
      </c>
      <c r="V8" s="118" t="s">
        <v>21</v>
      </c>
      <c r="W8" s="120" t="s">
        <v>32</v>
      </c>
    </row>
    <row r="9" spans="1:23" x14ac:dyDescent="0.3">
      <c r="B9" s="122" t="s">
        <v>13</v>
      </c>
      <c r="C9" s="123">
        <v>3639</v>
      </c>
      <c r="D9" s="124">
        <f>C9*100/$C$13</f>
        <v>63.485694347522681</v>
      </c>
      <c r="E9" s="125">
        <v>1011491059.25</v>
      </c>
      <c r="F9" s="124">
        <f>E9*100/$E$13</f>
        <v>24.585700681887751</v>
      </c>
      <c r="G9" s="125">
        <v>952502584.46000004</v>
      </c>
      <c r="H9" s="124">
        <f>G9*100/$G$13</f>
        <v>27.296386252043671</v>
      </c>
      <c r="I9" s="126">
        <f>(E9-G9)*100/E9</f>
        <v>5.8318335343209773</v>
      </c>
      <c r="J9" s="127">
        <v>2774</v>
      </c>
      <c r="K9" s="124">
        <f>J9*100/$J$13</f>
        <v>56.359203575782203</v>
      </c>
      <c r="L9" s="125">
        <v>944379919.09000003</v>
      </c>
      <c r="M9" s="124">
        <f>L9*100/$L$13</f>
        <v>23.91276196386119</v>
      </c>
      <c r="N9" s="125">
        <v>885471626.10000002</v>
      </c>
      <c r="O9" s="124">
        <f>N9*100/$N$13</f>
        <v>25.03285950140787</v>
      </c>
      <c r="P9" s="126">
        <f>(L9-N9)*100/L9</f>
        <v>6.2377748403167823</v>
      </c>
      <c r="Q9" s="128">
        <v>2633</v>
      </c>
      <c r="R9" s="124">
        <f>Q9*100/$Q$13</f>
        <v>56.381156316916488</v>
      </c>
      <c r="S9" s="129">
        <v>1674158428.1800001</v>
      </c>
      <c r="T9" s="124">
        <f>S9*100/$S$13</f>
        <v>32.600325221120926</v>
      </c>
      <c r="U9" s="129">
        <v>1521644595.1099999</v>
      </c>
      <c r="V9" s="124">
        <f>U9*100/$U$13</f>
        <v>33.103272352769977</v>
      </c>
      <c r="W9" s="126">
        <f>(S9-U9)*100/S9</f>
        <v>9.1098805526905835</v>
      </c>
    </row>
    <row r="10" spans="1:23" x14ac:dyDescent="0.3">
      <c r="B10" s="130" t="s">
        <v>14</v>
      </c>
      <c r="C10" s="131">
        <v>1831</v>
      </c>
      <c r="D10" s="132">
        <f>C10*100/$C$13</f>
        <v>31.943475226796931</v>
      </c>
      <c r="E10" s="129">
        <v>1516644208.98</v>
      </c>
      <c r="F10" s="132">
        <f>E10*100/$E$13</f>
        <v>36.864152403431831</v>
      </c>
      <c r="G10" s="129">
        <v>1255433280.72</v>
      </c>
      <c r="H10" s="132">
        <f>G10*100/$G$13</f>
        <v>35.977636494951263</v>
      </c>
      <c r="I10" s="133">
        <f t="shared" ref="I10:I11" si="0">(E10-G10)*100/E10</f>
        <v>17.222953591447403</v>
      </c>
      <c r="J10" s="134">
        <v>1895</v>
      </c>
      <c r="K10" s="132">
        <f>J10*100/$J$13</f>
        <v>38.500609508329944</v>
      </c>
      <c r="L10" s="129">
        <v>1609171617.5599999</v>
      </c>
      <c r="M10" s="132">
        <f t="shared" ref="M10:M12" si="1">L10*100/$L$13</f>
        <v>40.746035649288949</v>
      </c>
      <c r="N10" s="129">
        <v>1462513722.3699999</v>
      </c>
      <c r="O10" s="132">
        <f t="shared" ref="O10:O12" si="2">N10*100/$N$13</f>
        <v>41.346215340879397</v>
      </c>
      <c r="P10" s="133">
        <f t="shared" ref="P10:P12" si="3">(L10-N10)*100/L10</f>
        <v>9.1138753374471406</v>
      </c>
      <c r="Q10" s="128">
        <v>1649</v>
      </c>
      <c r="R10" s="132">
        <f>Q10*100/$Q$13</f>
        <v>35.310492505353317</v>
      </c>
      <c r="S10" s="129">
        <v>2435369628.3400002</v>
      </c>
      <c r="T10" s="132">
        <f>S10*100/$S$13</f>
        <v>47.423135457875688</v>
      </c>
      <c r="U10" s="129">
        <v>2178358560.98</v>
      </c>
      <c r="V10" s="132">
        <f>U10*100/$U$13</f>
        <v>47.390039012951071</v>
      </c>
      <c r="W10" s="133">
        <f t="shared" ref="W10:W11" si="4">(S10-U10)*100/S10</f>
        <v>10.553267330314224</v>
      </c>
    </row>
    <row r="11" spans="1:23" x14ac:dyDescent="0.3">
      <c r="A11" s="135"/>
      <c r="B11" s="130" t="s">
        <v>15</v>
      </c>
      <c r="C11" s="136">
        <v>259</v>
      </c>
      <c r="D11" s="132">
        <f t="shared" ref="D11:D12" si="5">C11*100/$C$13</f>
        <v>4.5184926727145847</v>
      </c>
      <c r="E11" s="129">
        <v>1586008446.1900001</v>
      </c>
      <c r="F11" s="132">
        <f>E11*100/$E$13</f>
        <v>38.550146914680418</v>
      </c>
      <c r="G11" s="129">
        <v>1281546499.5</v>
      </c>
      <c r="H11" s="132">
        <f>G11*100/$G$13</f>
        <v>36.725977253005063</v>
      </c>
      <c r="I11" s="133">
        <f t="shared" si="0"/>
        <v>19.196741821986883</v>
      </c>
      <c r="J11" s="134">
        <v>250</v>
      </c>
      <c r="K11" s="132">
        <f>J11*100/$J$13</f>
        <v>5.0792360828931331</v>
      </c>
      <c r="L11" s="129">
        <v>1395550672.03</v>
      </c>
      <c r="M11" s="132">
        <f t="shared" si="1"/>
        <v>35.336912988277533</v>
      </c>
      <c r="N11" s="129">
        <v>1189084901.8599999</v>
      </c>
      <c r="O11" s="132">
        <f t="shared" si="2"/>
        <v>33.616204524373003</v>
      </c>
      <c r="P11" s="133">
        <f t="shared" si="3"/>
        <v>14.794573519116311</v>
      </c>
      <c r="Q11" s="128">
        <v>329</v>
      </c>
      <c r="R11" s="132">
        <f>Q11*100/$Q$13</f>
        <v>7.044967880085653</v>
      </c>
      <c r="S11" s="129">
        <v>1025876013.3</v>
      </c>
      <c r="T11" s="132">
        <f>S11*100/$S$13</f>
        <v>19.976539321003376</v>
      </c>
      <c r="U11" s="129">
        <v>896655986.52999997</v>
      </c>
      <c r="V11" s="132">
        <f>U11*100/$U$13</f>
        <v>19.506688634278955</v>
      </c>
      <c r="W11" s="133">
        <f t="shared" si="4"/>
        <v>12.596066687857316</v>
      </c>
    </row>
    <row r="12" spans="1:23" ht="15" thickBot="1" x14ac:dyDescent="0.35">
      <c r="A12" s="135"/>
      <c r="B12" s="130" t="s">
        <v>33</v>
      </c>
      <c r="C12" s="136">
        <v>3</v>
      </c>
      <c r="D12" s="132">
        <f t="shared" si="5"/>
        <v>5.2337752965805999E-2</v>
      </c>
      <c r="E12" s="129">
        <v>0</v>
      </c>
      <c r="F12" s="132">
        <f>E12*100/$E$13</f>
        <v>0</v>
      </c>
      <c r="G12" s="129">
        <v>0</v>
      </c>
      <c r="H12" s="132">
        <f>G12*100/$G$13</f>
        <v>0</v>
      </c>
      <c r="I12" s="133">
        <v>0</v>
      </c>
      <c r="J12" s="134">
        <v>3</v>
      </c>
      <c r="K12" s="132">
        <f>J12*100/$J$13</f>
        <v>6.0950832994717596E-2</v>
      </c>
      <c r="L12" s="129">
        <v>169400</v>
      </c>
      <c r="M12" s="132">
        <f t="shared" si="1"/>
        <v>4.2893985723261013E-3</v>
      </c>
      <c r="N12" s="129">
        <v>166980</v>
      </c>
      <c r="O12" s="132">
        <f t="shared" si="2"/>
        <v>4.7206333397215184E-3</v>
      </c>
      <c r="P12" s="133">
        <f t="shared" si="3"/>
        <v>1.4285714285714286</v>
      </c>
      <c r="Q12" s="128">
        <v>59</v>
      </c>
      <c r="R12" s="132">
        <f>Q12*100/$Q$13</f>
        <v>1.2633832976445396</v>
      </c>
      <c r="S12" s="129">
        <v>0</v>
      </c>
      <c r="T12" s="132">
        <f>S12*100/$S$13</f>
        <v>0</v>
      </c>
      <c r="U12" s="129">
        <v>0</v>
      </c>
      <c r="V12" s="132">
        <f>U12*100/$U$13</f>
        <v>0</v>
      </c>
      <c r="W12" s="133">
        <v>0</v>
      </c>
    </row>
    <row r="13" spans="1:23" ht="15" thickBot="1" x14ac:dyDescent="0.35">
      <c r="B13" s="137" t="s">
        <v>16</v>
      </c>
      <c r="C13" s="138">
        <f t="shared" ref="C13:H13" si="6">SUM(C9:C12)</f>
        <v>5732</v>
      </c>
      <c r="D13" s="139">
        <f t="shared" si="6"/>
        <v>100.00000000000001</v>
      </c>
      <c r="E13" s="140">
        <f t="shared" si="6"/>
        <v>4114143714.4200001</v>
      </c>
      <c r="F13" s="139">
        <f t="shared" si="6"/>
        <v>100</v>
      </c>
      <c r="G13" s="140">
        <f t="shared" si="6"/>
        <v>3489482364.6800003</v>
      </c>
      <c r="H13" s="139">
        <f t="shared" si="6"/>
        <v>100</v>
      </c>
      <c r="I13" s="141">
        <f>(E13-G13)*100/E13</f>
        <v>15.183265172545454</v>
      </c>
      <c r="J13" s="138">
        <f t="shared" ref="J13:O13" si="7">SUM(J9:J12)</f>
        <v>4922</v>
      </c>
      <c r="K13" s="139">
        <f t="shared" si="7"/>
        <v>100</v>
      </c>
      <c r="L13" s="140">
        <f t="shared" si="7"/>
        <v>3949271608.6800003</v>
      </c>
      <c r="M13" s="139">
        <f t="shared" si="7"/>
        <v>100</v>
      </c>
      <c r="N13" s="140">
        <f t="shared" si="7"/>
        <v>3537237230.3299999</v>
      </c>
      <c r="O13" s="139">
        <f t="shared" si="7"/>
        <v>99.999999999999986</v>
      </c>
      <c r="P13" s="141">
        <f>(L13-N13)*100/L13</f>
        <v>10.433173991993886</v>
      </c>
      <c r="Q13" s="142">
        <f t="shared" ref="Q13:V13" si="8">SUM(Q9:Q12)</f>
        <v>4670</v>
      </c>
      <c r="R13" s="139">
        <f t="shared" si="8"/>
        <v>99.999999999999986</v>
      </c>
      <c r="S13" s="140">
        <f t="shared" si="8"/>
        <v>5135404069.8200006</v>
      </c>
      <c r="T13" s="139">
        <f t="shared" si="8"/>
        <v>99.999999999999986</v>
      </c>
      <c r="U13" s="140">
        <f t="shared" si="8"/>
        <v>4596659142.6199999</v>
      </c>
      <c r="V13" s="139">
        <f t="shared" si="8"/>
        <v>100</v>
      </c>
      <c r="W13" s="141">
        <f>(S13-U13)*100/S13</f>
        <v>10.490799163519068</v>
      </c>
    </row>
  </sheetData>
  <mergeCells count="7">
    <mergeCell ref="B2:W2"/>
    <mergeCell ref="B4:W4"/>
    <mergeCell ref="B5:W5"/>
    <mergeCell ref="B7:B8"/>
    <mergeCell ref="C7:I7"/>
    <mergeCell ref="J7:P7"/>
    <mergeCell ref="Q7:W7"/>
  </mergeCells>
  <pageMargins left="0.7" right="0.7" top="0.75" bottom="0.75" header="0.3" footer="0.3"/>
  <ignoredErrors>
    <ignoredError sqref="P13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2:W16"/>
  <sheetViews>
    <sheetView zoomScaleNormal="100" workbookViewId="0">
      <selection activeCell="B2" sqref="B2:W2"/>
    </sheetView>
  </sheetViews>
  <sheetFormatPr baseColWidth="10" defaultRowHeight="14.4" x14ac:dyDescent="0.3"/>
  <cols>
    <col min="1" max="1" width="5.6640625" customWidth="1"/>
    <col min="2" max="2" width="27.5546875" customWidth="1"/>
    <col min="3" max="3" width="8.88671875" customWidth="1"/>
    <col min="4" max="4" width="5.44140625" customWidth="1"/>
    <col min="5" max="5" width="13" bestFit="1" customWidth="1"/>
    <col min="6" max="6" width="5.44140625" customWidth="1"/>
    <col min="7" max="7" width="12.6640625" customWidth="1"/>
    <col min="8" max="8" width="5.6640625" customWidth="1"/>
    <col min="9" max="9" width="6.5546875" customWidth="1"/>
    <col min="10" max="10" width="8.5546875" customWidth="1"/>
    <col min="11" max="11" width="5.5546875" customWidth="1"/>
    <col min="12" max="12" width="13" bestFit="1" customWidth="1"/>
    <col min="13" max="13" width="5.5546875" customWidth="1"/>
    <col min="14" max="14" width="13" bestFit="1" customWidth="1"/>
    <col min="15" max="15" width="5.88671875" customWidth="1"/>
    <col min="16" max="16" width="6.44140625" customWidth="1"/>
    <col min="17" max="17" width="8.44140625" customWidth="1"/>
    <col min="18" max="18" width="5.44140625" customWidth="1"/>
    <col min="19" max="19" width="12.88671875" customWidth="1"/>
    <col min="20" max="20" width="5.6640625" customWidth="1"/>
    <col min="21" max="21" width="13" bestFit="1" customWidth="1"/>
    <col min="22" max="22" width="5.5546875" customWidth="1"/>
    <col min="23" max="23" width="6.44140625" customWidth="1"/>
  </cols>
  <sheetData>
    <row r="2" spans="2:23" x14ac:dyDescent="0.3">
      <c r="B2" s="174" t="s">
        <v>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</row>
    <row r="4" spans="2:23" x14ac:dyDescent="0.3">
      <c r="B4" s="205" t="s">
        <v>34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</row>
    <row r="5" spans="2:23" x14ac:dyDescent="0.3">
      <c r="B5" s="196" t="s">
        <v>38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</row>
    <row r="6" spans="2:23" ht="15" thickBot="1" x14ac:dyDescent="0.35"/>
    <row r="7" spans="2:23" x14ac:dyDescent="0.3">
      <c r="B7" s="207" t="s">
        <v>24</v>
      </c>
      <c r="C7" s="213" t="s">
        <v>35</v>
      </c>
      <c r="D7" s="214"/>
      <c r="E7" s="214"/>
      <c r="F7" s="214"/>
      <c r="G7" s="214"/>
      <c r="H7" s="214"/>
      <c r="I7" s="215"/>
      <c r="J7" s="213" t="s">
        <v>36</v>
      </c>
      <c r="K7" s="214"/>
      <c r="L7" s="214"/>
      <c r="M7" s="214"/>
      <c r="N7" s="214"/>
      <c r="O7" s="214"/>
      <c r="P7" s="215"/>
      <c r="Q7" s="216" t="s">
        <v>37</v>
      </c>
      <c r="R7" s="214"/>
      <c r="S7" s="214"/>
      <c r="T7" s="214"/>
      <c r="U7" s="214"/>
      <c r="V7" s="214"/>
      <c r="W7" s="215"/>
    </row>
    <row r="8" spans="2:23" ht="15" thickBot="1" x14ac:dyDescent="0.35">
      <c r="B8" s="212"/>
      <c r="C8" s="117" t="s">
        <v>11</v>
      </c>
      <c r="D8" s="118" t="s">
        <v>21</v>
      </c>
      <c r="E8" s="119" t="s">
        <v>31</v>
      </c>
      <c r="F8" s="143" t="s">
        <v>21</v>
      </c>
      <c r="G8" s="119" t="s">
        <v>12</v>
      </c>
      <c r="H8" s="118" t="s">
        <v>21</v>
      </c>
      <c r="I8" s="120" t="s">
        <v>32</v>
      </c>
      <c r="J8" s="121" t="s">
        <v>11</v>
      </c>
      <c r="K8" s="118" t="s">
        <v>21</v>
      </c>
      <c r="L8" s="119" t="s">
        <v>31</v>
      </c>
      <c r="M8" s="118" t="s">
        <v>21</v>
      </c>
      <c r="N8" s="119" t="s">
        <v>12</v>
      </c>
      <c r="O8" s="118" t="s">
        <v>21</v>
      </c>
      <c r="P8" s="118" t="s">
        <v>32</v>
      </c>
      <c r="Q8" s="117" t="s">
        <v>11</v>
      </c>
      <c r="R8" s="118" t="s">
        <v>21</v>
      </c>
      <c r="S8" s="119" t="s">
        <v>31</v>
      </c>
      <c r="T8" s="118" t="s">
        <v>21</v>
      </c>
      <c r="U8" s="119" t="s">
        <v>12</v>
      </c>
      <c r="V8" s="118" t="s">
        <v>21</v>
      </c>
      <c r="W8" s="120" t="s">
        <v>32</v>
      </c>
    </row>
    <row r="9" spans="2:23" x14ac:dyDescent="0.3">
      <c r="B9" s="122" t="s">
        <v>3</v>
      </c>
      <c r="C9" s="127">
        <v>3063</v>
      </c>
      <c r="D9" s="124">
        <f t="shared" ref="D9:D15" si="0">C9*100/$C$16</f>
        <v>53.436845778087928</v>
      </c>
      <c r="E9" s="125">
        <v>3344643665.1399999</v>
      </c>
      <c r="F9" s="124">
        <f t="shared" ref="F9:F15" si="1">E9*100/E$16</f>
        <v>81.29622826293317</v>
      </c>
      <c r="G9" s="125">
        <v>2745617038.27</v>
      </c>
      <c r="H9" s="124">
        <f t="shared" ref="H9:H15" si="2">G9*100/G$16</f>
        <v>78.682645485207502</v>
      </c>
      <c r="I9" s="126">
        <f>(E9-G9)*100/E9</f>
        <v>17.910028297287262</v>
      </c>
      <c r="J9" s="127">
        <v>3054</v>
      </c>
      <c r="K9" s="124">
        <f t="shared" ref="K9:K15" si="3">J9*100/J$16</f>
        <v>62.047947988622511</v>
      </c>
      <c r="L9" s="125">
        <v>3139939723.1500001</v>
      </c>
      <c r="M9" s="124">
        <f t="shared" ref="M9:M15" si="4">L9*100/L$16</f>
        <v>79.506806172784096</v>
      </c>
      <c r="N9" s="125">
        <v>2749613775.4400101</v>
      </c>
      <c r="O9" s="124">
        <f t="shared" ref="O9:O15" si="5">N9*100/N$16</f>
        <v>77.733372018802413</v>
      </c>
      <c r="P9" s="126">
        <f>(L9-N9)*100/L9</f>
        <v>12.431001297006219</v>
      </c>
      <c r="Q9" s="127">
        <v>2869</v>
      </c>
      <c r="R9" s="124">
        <f t="shared" ref="R9:R15" si="6">Q9*100/Q$16</f>
        <v>61.434689507494646</v>
      </c>
      <c r="S9" s="125">
        <v>4467349549.8800097</v>
      </c>
      <c r="T9" s="124">
        <f t="shared" ref="T9:T15" si="7">S9*100/S$16</f>
        <v>86.991198533606052</v>
      </c>
      <c r="U9" s="125">
        <v>3974326855.75001</v>
      </c>
      <c r="V9" s="124">
        <f t="shared" ref="V9:V15" si="8">U9*100/U$16</f>
        <v>86.461204375591734</v>
      </c>
      <c r="W9" s="126">
        <f>(S9-U9)*100/S9</f>
        <v>11.036134258695784</v>
      </c>
    </row>
    <row r="10" spans="2:23" x14ac:dyDescent="0.3">
      <c r="B10" s="130" t="s">
        <v>25</v>
      </c>
      <c r="C10" s="134">
        <v>1161</v>
      </c>
      <c r="D10" s="132">
        <f t="shared" si="0"/>
        <v>20.254710397766921</v>
      </c>
      <c r="E10" s="129">
        <v>245289089.91999999</v>
      </c>
      <c r="F10" s="132">
        <f t="shared" si="1"/>
        <v>5.9620933770559876</v>
      </c>
      <c r="G10" s="129">
        <v>245219742.06</v>
      </c>
      <c r="H10" s="132">
        <f t="shared" si="2"/>
        <v>7.0273959410735607</v>
      </c>
      <c r="I10" s="133">
        <f t="shared" ref="I10:I15" si="9">(E10-G10)*100/E10</f>
        <v>2.8271889313382027E-2</v>
      </c>
      <c r="J10" s="134">
        <v>76</v>
      </c>
      <c r="K10" s="132">
        <f t="shared" si="3"/>
        <v>1.5440877691995123</v>
      </c>
      <c r="L10" s="129">
        <v>77287146.420000002</v>
      </c>
      <c r="M10" s="132">
        <f t="shared" si="4"/>
        <v>1.9569974941741817</v>
      </c>
      <c r="N10" s="129">
        <v>77284060.420000002</v>
      </c>
      <c r="O10" s="132">
        <f t="shared" si="5"/>
        <v>2.184870716539125</v>
      </c>
      <c r="P10" s="133">
        <f t="shared" ref="P10:P15" si="10">(L10-N10)*100/L10</f>
        <v>3.992901980401517E-3</v>
      </c>
      <c r="Q10" s="134">
        <v>44</v>
      </c>
      <c r="R10" s="132">
        <f t="shared" si="6"/>
        <v>0.94218415417558887</v>
      </c>
      <c r="S10" s="129">
        <v>63213094.560000002</v>
      </c>
      <c r="T10" s="132">
        <f t="shared" si="7"/>
        <v>1.2309273759292627</v>
      </c>
      <c r="U10" s="129">
        <v>62984581.590000004</v>
      </c>
      <c r="V10" s="132">
        <f t="shared" si="8"/>
        <v>1.37022519259716</v>
      </c>
      <c r="W10" s="133">
        <f t="shared" ref="W10:W16" si="11">(S10-U10)*100/S10</f>
        <v>0.36149625578463185</v>
      </c>
    </row>
    <row r="11" spans="2:23" x14ac:dyDescent="0.3">
      <c r="B11" s="130" t="s">
        <v>4</v>
      </c>
      <c r="C11" s="134">
        <v>977</v>
      </c>
      <c r="D11" s="132">
        <f t="shared" si="0"/>
        <v>17.044661549197489</v>
      </c>
      <c r="E11" s="129">
        <v>92274205.269999996</v>
      </c>
      <c r="F11" s="132">
        <f t="shared" si="1"/>
        <v>2.2428532320487631</v>
      </c>
      <c r="G11" s="129">
        <v>76698025.430000007</v>
      </c>
      <c r="H11" s="132">
        <f t="shared" si="2"/>
        <v>2.1979771614932218</v>
      </c>
      <c r="I11" s="133">
        <f t="shared" si="9"/>
        <v>16.880318605208387</v>
      </c>
      <c r="J11" s="134">
        <v>1042</v>
      </c>
      <c r="K11" s="132">
        <f t="shared" si="3"/>
        <v>21.170255993498579</v>
      </c>
      <c r="L11" s="129">
        <v>104221283.98</v>
      </c>
      <c r="M11" s="132">
        <f t="shared" si="4"/>
        <v>2.639000157672994</v>
      </c>
      <c r="N11" s="129">
        <v>91273449.329999998</v>
      </c>
      <c r="O11" s="132">
        <f t="shared" si="5"/>
        <v>2.5803598511113868</v>
      </c>
      <c r="P11" s="133">
        <f t="shared" si="10"/>
        <v>12.423407345935869</v>
      </c>
      <c r="Q11" s="134">
        <v>1134</v>
      </c>
      <c r="R11" s="132">
        <f t="shared" si="6"/>
        <v>24.282655246252677</v>
      </c>
      <c r="S11" s="129">
        <v>126855294.19</v>
      </c>
      <c r="T11" s="132">
        <f t="shared" si="7"/>
        <v>2.4702105708781383</v>
      </c>
      <c r="U11" s="129">
        <v>109382979.01000001</v>
      </c>
      <c r="V11" s="132">
        <f t="shared" si="8"/>
        <v>2.3796191019648618</v>
      </c>
      <c r="W11" s="133">
        <f t="shared" si="11"/>
        <v>13.773422143367931</v>
      </c>
    </row>
    <row r="12" spans="2:23" x14ac:dyDescent="0.3">
      <c r="B12" s="130" t="s">
        <v>5</v>
      </c>
      <c r="C12" s="134">
        <v>521</v>
      </c>
      <c r="D12" s="132">
        <f t="shared" si="0"/>
        <v>9.089323098394976</v>
      </c>
      <c r="E12" s="129">
        <v>417294301.12</v>
      </c>
      <c r="F12" s="132">
        <f t="shared" si="1"/>
        <v>10.142919890167935</v>
      </c>
      <c r="G12" s="129">
        <v>407460642.37</v>
      </c>
      <c r="H12" s="132">
        <f t="shared" si="2"/>
        <v>11.676821940533459</v>
      </c>
      <c r="I12" s="133">
        <f t="shared" si="9"/>
        <v>2.3565284077944226</v>
      </c>
      <c r="J12" s="134">
        <v>693</v>
      </c>
      <c r="K12" s="132">
        <f t="shared" si="3"/>
        <v>14.079642421779765</v>
      </c>
      <c r="L12" s="129">
        <v>484728689.27999997</v>
      </c>
      <c r="M12" s="132">
        <f t="shared" si="4"/>
        <v>12.273875724693829</v>
      </c>
      <c r="N12" s="129">
        <v>475971179.29000002</v>
      </c>
      <c r="O12" s="132">
        <f t="shared" si="5"/>
        <v>13.456015197646039</v>
      </c>
      <c r="P12" s="133">
        <f t="shared" si="10"/>
        <v>1.8066828276675901</v>
      </c>
      <c r="Q12" s="134">
        <v>566</v>
      </c>
      <c r="R12" s="132">
        <f t="shared" si="6"/>
        <v>12.119914346895074</v>
      </c>
      <c r="S12" s="129">
        <v>372591027.89999998</v>
      </c>
      <c r="T12" s="132">
        <f t="shared" si="7"/>
        <v>7.25534004402226</v>
      </c>
      <c r="U12" s="129">
        <v>363956435.26999998</v>
      </c>
      <c r="V12" s="132">
        <f t="shared" si="8"/>
        <v>7.9178469400833489</v>
      </c>
      <c r="W12" s="133">
        <f t="shared" si="11"/>
        <v>2.3174451297623411</v>
      </c>
    </row>
    <row r="13" spans="2:23" x14ac:dyDescent="0.3">
      <c r="B13" s="144" t="s">
        <v>8</v>
      </c>
      <c r="C13" s="145">
        <v>5</v>
      </c>
      <c r="D13" s="132">
        <f t="shared" si="0"/>
        <v>8.7229588276343334E-2</v>
      </c>
      <c r="E13" s="146">
        <v>2472800</v>
      </c>
      <c r="F13" s="132">
        <f t="shared" si="1"/>
        <v>6.0104852228007509E-2</v>
      </c>
      <c r="G13" s="146">
        <v>2337615</v>
      </c>
      <c r="H13" s="132">
        <f t="shared" si="2"/>
        <v>6.6990308466980009E-2</v>
      </c>
      <c r="I13" s="133">
        <f t="shared" si="9"/>
        <v>5.4668796505985116</v>
      </c>
      <c r="J13" s="145">
        <v>1</v>
      </c>
      <c r="K13" s="132">
        <f t="shared" si="3"/>
        <v>2.031694433157253E-2</v>
      </c>
      <c r="L13" s="146">
        <v>0</v>
      </c>
      <c r="M13" s="132">
        <f t="shared" si="4"/>
        <v>0</v>
      </c>
      <c r="N13" s="146">
        <v>0</v>
      </c>
      <c r="O13" s="132">
        <f t="shared" si="5"/>
        <v>0</v>
      </c>
      <c r="P13" s="133">
        <v>0</v>
      </c>
      <c r="Q13" s="145">
        <v>47</v>
      </c>
      <c r="R13" s="132">
        <f t="shared" si="6"/>
        <v>1.0064239828693791</v>
      </c>
      <c r="S13" s="146">
        <v>0</v>
      </c>
      <c r="T13" s="132">
        <f t="shared" si="7"/>
        <v>0</v>
      </c>
      <c r="U13" s="146">
        <v>0</v>
      </c>
      <c r="V13" s="132">
        <f t="shared" si="8"/>
        <v>0</v>
      </c>
      <c r="W13" s="133">
        <v>0</v>
      </c>
    </row>
    <row r="14" spans="2:23" x14ac:dyDescent="0.3">
      <c r="B14" s="144" t="s">
        <v>9</v>
      </c>
      <c r="C14" s="145">
        <v>3</v>
      </c>
      <c r="D14" s="132">
        <f t="shared" si="0"/>
        <v>5.2337752965805999E-2</v>
      </c>
      <c r="E14" s="146">
        <v>142052.97</v>
      </c>
      <c r="F14" s="132">
        <f t="shared" si="1"/>
        <v>3.4527955234550244E-3</v>
      </c>
      <c r="G14" s="146">
        <v>121701.55</v>
      </c>
      <c r="H14" s="132">
        <f t="shared" si="2"/>
        <v>3.4876677191965273E-3</v>
      </c>
      <c r="I14" s="133">
        <f t="shared" si="9"/>
        <v>14.326641674580966</v>
      </c>
      <c r="J14" s="145">
        <v>2</v>
      </c>
      <c r="K14" s="132">
        <f t="shared" si="3"/>
        <v>4.063388866314506E-2</v>
      </c>
      <c r="L14" s="146">
        <v>750637.36</v>
      </c>
      <c r="M14" s="132">
        <f t="shared" si="4"/>
        <v>1.9006982410381547E-2</v>
      </c>
      <c r="N14" s="146">
        <v>750637.36</v>
      </c>
      <c r="O14" s="132">
        <f t="shared" si="5"/>
        <v>2.1221006992792748E-2</v>
      </c>
      <c r="P14" s="133">
        <f t="shared" si="10"/>
        <v>0</v>
      </c>
      <c r="Q14" s="145">
        <v>7</v>
      </c>
      <c r="R14" s="132">
        <f t="shared" si="6"/>
        <v>0.14989293361884368</v>
      </c>
      <c r="S14" s="146">
        <v>86446584.090000004</v>
      </c>
      <c r="T14" s="132">
        <f t="shared" si="7"/>
        <v>1.6833453203426283</v>
      </c>
      <c r="U14" s="146">
        <v>67059771.799999997</v>
      </c>
      <c r="V14" s="132">
        <f t="shared" si="8"/>
        <v>1.4588806722305099</v>
      </c>
      <c r="W14" s="133">
        <f t="shared" si="11"/>
        <v>22.426348587488768</v>
      </c>
    </row>
    <row r="15" spans="2:23" ht="15" thickBot="1" x14ac:dyDescent="0.35">
      <c r="B15" s="144" t="s">
        <v>7</v>
      </c>
      <c r="C15" s="145">
        <v>2</v>
      </c>
      <c r="D15" s="132">
        <f t="shared" si="0"/>
        <v>3.4891835310537335E-2</v>
      </c>
      <c r="E15" s="146">
        <v>12027600</v>
      </c>
      <c r="F15" s="132">
        <f t="shared" si="1"/>
        <v>0.29234759004269778</v>
      </c>
      <c r="G15" s="146">
        <v>12027600</v>
      </c>
      <c r="H15" s="132">
        <f t="shared" si="2"/>
        <v>0.34468149550608151</v>
      </c>
      <c r="I15" s="133">
        <f t="shared" si="9"/>
        <v>0</v>
      </c>
      <c r="J15" s="145">
        <v>54</v>
      </c>
      <c r="K15" s="132">
        <f t="shared" si="3"/>
        <v>1.0971149939049167</v>
      </c>
      <c r="L15" s="146">
        <v>142344128.49000001</v>
      </c>
      <c r="M15" s="132">
        <f t="shared" si="4"/>
        <v>3.6043134682645168</v>
      </c>
      <c r="N15" s="146">
        <v>142344128.49000001</v>
      </c>
      <c r="O15" s="132">
        <f t="shared" si="5"/>
        <v>4.0241612089082262</v>
      </c>
      <c r="P15" s="133">
        <f t="shared" si="10"/>
        <v>0</v>
      </c>
      <c r="Q15" s="145">
        <v>3</v>
      </c>
      <c r="R15" s="132">
        <f t="shared" si="6"/>
        <v>6.4239828693790149E-2</v>
      </c>
      <c r="S15" s="146">
        <v>18948519.199999999</v>
      </c>
      <c r="T15" s="132">
        <f t="shared" si="7"/>
        <v>0.36897815522166161</v>
      </c>
      <c r="U15" s="146">
        <v>18948519.199999999</v>
      </c>
      <c r="V15" s="132">
        <f t="shared" si="8"/>
        <v>0.41222371753237497</v>
      </c>
      <c r="W15" s="133">
        <f t="shared" si="11"/>
        <v>0</v>
      </c>
    </row>
    <row r="16" spans="2:23" ht="15" thickBot="1" x14ac:dyDescent="0.35">
      <c r="B16" s="137" t="s">
        <v>16</v>
      </c>
      <c r="C16" s="147">
        <f t="shared" ref="C16:H16" si="12">SUM(C9:C15)</f>
        <v>5732</v>
      </c>
      <c r="D16" s="148">
        <f t="shared" si="12"/>
        <v>100</v>
      </c>
      <c r="E16" s="148">
        <f t="shared" si="12"/>
        <v>4114143714.4199996</v>
      </c>
      <c r="F16" s="148">
        <f t="shared" si="12"/>
        <v>100.00000000000001</v>
      </c>
      <c r="G16" s="148">
        <f t="shared" si="12"/>
        <v>3489482364.6799998</v>
      </c>
      <c r="H16" s="148">
        <f t="shared" si="12"/>
        <v>100.00000000000001</v>
      </c>
      <c r="I16" s="149">
        <f>(E16-G16)*100/E16</f>
        <v>15.183265172545456</v>
      </c>
      <c r="J16" s="147">
        <f t="shared" ref="J16:O16" si="13">SUM(J9:J15)</f>
        <v>4922</v>
      </c>
      <c r="K16" s="148">
        <f t="shared" si="13"/>
        <v>100</v>
      </c>
      <c r="L16" s="148">
        <f t="shared" si="13"/>
        <v>3949271608.6800003</v>
      </c>
      <c r="M16" s="148">
        <f t="shared" si="13"/>
        <v>99.999999999999986</v>
      </c>
      <c r="N16" s="148">
        <f t="shared" si="13"/>
        <v>3537237230.3300104</v>
      </c>
      <c r="O16" s="148">
        <f t="shared" si="13"/>
        <v>99.999999999999972</v>
      </c>
      <c r="P16" s="149">
        <f>(L16-N16)*100/L16</f>
        <v>10.433173991993621</v>
      </c>
      <c r="Q16" s="147">
        <f t="shared" ref="Q16:V16" si="14">SUM(Q9:Q15)</f>
        <v>4670</v>
      </c>
      <c r="R16" s="148">
        <f t="shared" si="14"/>
        <v>99.999999999999986</v>
      </c>
      <c r="S16" s="148">
        <f t="shared" si="14"/>
        <v>5135404069.8200092</v>
      </c>
      <c r="T16" s="148">
        <f t="shared" si="14"/>
        <v>100.00000000000001</v>
      </c>
      <c r="U16" s="148">
        <f t="shared" si="14"/>
        <v>4596659142.6200104</v>
      </c>
      <c r="V16" s="150">
        <f t="shared" si="14"/>
        <v>99.999999999999986</v>
      </c>
      <c r="W16" s="149">
        <f t="shared" si="11"/>
        <v>10.490799163519013</v>
      </c>
    </row>
  </sheetData>
  <mergeCells count="7">
    <mergeCell ref="B2:W2"/>
    <mergeCell ref="B4:W4"/>
    <mergeCell ref="B5:W5"/>
    <mergeCell ref="B7:B8"/>
    <mergeCell ref="C7:I7"/>
    <mergeCell ref="J7:P7"/>
    <mergeCell ref="Q7:W7"/>
  </mergeCells>
  <pageMargins left="0.7" right="0.7" top="0.75" bottom="0.75" header="0.3" footer="0.3"/>
  <ignoredErrors>
    <ignoredError sqref="I16 P16" formula="1"/>
    <ignoredError sqref="C7 J7 Q7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Contratación en 2024</vt:lpstr>
      <vt:lpstr>Contratos menores 2022-2024</vt:lpstr>
      <vt:lpstr>Tipos de contrato 2021-2023</vt:lpstr>
      <vt:lpstr>Procedimientos adjud. 2021-2023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MORENO, PILAR</dc:creator>
  <cp:lastModifiedBy>MENENDEZ PACHECO, LUIS</cp:lastModifiedBy>
  <dcterms:created xsi:type="dcterms:W3CDTF">2024-10-18T10:01:56Z</dcterms:created>
  <dcterms:modified xsi:type="dcterms:W3CDTF">2025-02-05T15:03:01Z</dcterms:modified>
</cp:coreProperties>
</file>