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2"/>
  <workbookPr filterPrivacy="1" defaultThemeVersion="124226"/>
  <xr:revisionPtr revIDLastSave="0" documentId="13_ncr:1_{2BD777C1-859C-4C56-84A3-E2353CA8F536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Oferta Preventiva" sheetId="1" r:id="rId1"/>
    <sheet name="Oferta Correctiva" sheetId="2" r:id="rId2"/>
    <sheet name="Act. correct. Pendiente" sheetId="5" r:id="rId3"/>
    <sheet name="RESUMEN" sheetId="4" r:id="rId4"/>
  </sheets>
  <calcPr calcId="191029"/>
</workbook>
</file>

<file path=xl/calcChain.xml><?xml version="1.0" encoding="utf-8"?>
<calcChain xmlns="http://schemas.openxmlformats.org/spreadsheetml/2006/main">
  <c r="O63" i="1" l="1"/>
  <c r="AA63" i="1"/>
  <c r="AA31" i="1"/>
  <c r="K31" i="1"/>
  <c r="AA36" i="1"/>
  <c r="K26" i="1"/>
  <c r="D4" i="2" l="1"/>
  <c r="AA62" i="1"/>
  <c r="E9" i="4" l="1"/>
  <c r="B9" i="4"/>
  <c r="B32" i="2"/>
  <c r="D32" i="2"/>
  <c r="B8" i="2"/>
  <c r="D8" i="2"/>
  <c r="B28" i="2"/>
  <c r="D28" i="2"/>
  <c r="B4" i="2"/>
  <c r="J3" i="2" l="1"/>
  <c r="E8" i="4" s="1"/>
  <c r="G3" i="2"/>
  <c r="E14" i="4"/>
  <c r="K17" i="5"/>
  <c r="E4" i="4"/>
  <c r="E5" i="4" s="1"/>
  <c r="Z62" i="1"/>
  <c r="AA61" i="1"/>
  <c r="Z61" i="1"/>
  <c r="AA60" i="1"/>
  <c r="Z60" i="1"/>
  <c r="AA59" i="1"/>
  <c r="Z59" i="1"/>
  <c r="AA58" i="1"/>
  <c r="Z58" i="1"/>
  <c r="AA57" i="1"/>
  <c r="Z57" i="1"/>
  <c r="AA56" i="1"/>
  <c r="Z56" i="1"/>
  <c r="AA55" i="1"/>
  <c r="Z55" i="1"/>
  <c r="AA54" i="1"/>
  <c r="Z54" i="1"/>
  <c r="AA53" i="1"/>
  <c r="Z53" i="1"/>
  <c r="AA52" i="1"/>
  <c r="Z52" i="1"/>
  <c r="AA51" i="1"/>
  <c r="Z51" i="1"/>
  <c r="AA50" i="1"/>
  <c r="Z50" i="1"/>
  <c r="AA49" i="1"/>
  <c r="Z49" i="1"/>
  <c r="AA48" i="1"/>
  <c r="Z48" i="1"/>
  <c r="AA47" i="1"/>
  <c r="Z47" i="1"/>
  <c r="AA46" i="1"/>
  <c r="Z46" i="1"/>
  <c r="AA45" i="1"/>
  <c r="Z45" i="1"/>
  <c r="AA44" i="1"/>
  <c r="Z44" i="1"/>
  <c r="AA43" i="1"/>
  <c r="Z43" i="1"/>
  <c r="AA42" i="1"/>
  <c r="Z42" i="1"/>
  <c r="AA41" i="1"/>
  <c r="Z41" i="1"/>
  <c r="AA40" i="1"/>
  <c r="Z40" i="1"/>
  <c r="AA39" i="1"/>
  <c r="Z39" i="1"/>
  <c r="AA38" i="1"/>
  <c r="Z38" i="1"/>
  <c r="AA37" i="1"/>
  <c r="Z37" i="1"/>
  <c r="Z36" i="1"/>
  <c r="O62" i="1"/>
  <c r="N62" i="1"/>
  <c r="O61" i="1"/>
  <c r="N61" i="1"/>
  <c r="O60" i="1"/>
  <c r="N60" i="1"/>
  <c r="O59" i="1"/>
  <c r="N59" i="1"/>
  <c r="O58" i="1"/>
  <c r="N58" i="1"/>
  <c r="O57" i="1"/>
  <c r="N57" i="1"/>
  <c r="O56" i="1"/>
  <c r="N56" i="1"/>
  <c r="O55" i="1"/>
  <c r="N55" i="1"/>
  <c r="O54" i="1"/>
  <c r="N54" i="1"/>
  <c r="O53" i="1"/>
  <c r="N53" i="1"/>
  <c r="O52" i="1"/>
  <c r="N52" i="1"/>
  <c r="O51" i="1"/>
  <c r="N51" i="1"/>
  <c r="O50" i="1"/>
  <c r="N50" i="1"/>
  <c r="O49" i="1"/>
  <c r="N49" i="1"/>
  <c r="O48" i="1"/>
  <c r="N48" i="1"/>
  <c r="O47" i="1"/>
  <c r="N47" i="1"/>
  <c r="O46" i="1"/>
  <c r="N46" i="1"/>
  <c r="O45" i="1"/>
  <c r="N45" i="1"/>
  <c r="O44" i="1"/>
  <c r="N44" i="1"/>
  <c r="O43" i="1"/>
  <c r="N43" i="1"/>
  <c r="O42" i="1"/>
  <c r="N42" i="1"/>
  <c r="O41" i="1"/>
  <c r="N41" i="1"/>
  <c r="O40" i="1"/>
  <c r="N40" i="1"/>
  <c r="O39" i="1"/>
  <c r="N39" i="1"/>
  <c r="O38" i="1"/>
  <c r="N38" i="1"/>
  <c r="O37" i="1"/>
  <c r="N37" i="1"/>
  <c r="O36" i="1"/>
  <c r="N36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H68" i="1" l="1"/>
  <c r="E10" i="4"/>
  <c r="Z4" i="1"/>
  <c r="AA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7" i="1"/>
  <c r="K28" i="1"/>
  <c r="K29" i="1"/>
  <c r="K30" i="1"/>
  <c r="K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4" i="1"/>
  <c r="G68" i="1" l="1"/>
  <c r="D4" i="4"/>
  <c r="B4" i="4"/>
  <c r="E68" i="1"/>
  <c r="D9" i="4"/>
  <c r="C9" i="4"/>
  <c r="F9" i="4" s="1"/>
  <c r="J19" i="5" l="1"/>
  <c r="I19" i="5"/>
  <c r="H19" i="5"/>
  <c r="G19" i="5"/>
  <c r="K18" i="5"/>
  <c r="K16" i="5"/>
  <c r="K15" i="5"/>
  <c r="K14" i="5"/>
  <c r="K13" i="5"/>
  <c r="K12" i="5"/>
  <c r="K11" i="5"/>
  <c r="K10" i="5"/>
  <c r="K9" i="5"/>
  <c r="K8" i="5"/>
  <c r="K7" i="5"/>
  <c r="K6" i="5"/>
  <c r="K5" i="5"/>
  <c r="K19" i="5" s="1"/>
  <c r="K4" i="5"/>
  <c r="K3" i="5"/>
  <c r="B13" i="4" l="1"/>
  <c r="D14" i="4"/>
  <c r="C14" i="4"/>
  <c r="B14" i="4" l="1"/>
  <c r="F13" i="4"/>
  <c r="F14" i="4" s="1"/>
  <c r="D24" i="2" l="1"/>
  <c r="B24" i="2"/>
  <c r="D20" i="2"/>
  <c r="B20" i="2"/>
  <c r="D16" i="2"/>
  <c r="B16" i="2"/>
  <c r="D12" i="2"/>
  <c r="B12" i="2"/>
  <c r="I3" i="2" l="1"/>
  <c r="D8" i="4"/>
  <c r="D10" i="4" s="1"/>
  <c r="H3" i="2"/>
  <c r="B8" i="4"/>
  <c r="D5" i="4"/>
  <c r="C8" i="4" l="1"/>
  <c r="C10" i="4" s="1"/>
  <c r="K3" i="2"/>
  <c r="F68" i="1"/>
  <c r="I68" i="1" s="1"/>
  <c r="C4" i="4"/>
  <c r="F4" i="4" s="1"/>
  <c r="B10" i="4"/>
  <c r="F8" i="4" l="1"/>
  <c r="F10" i="4" s="1"/>
  <c r="C5" i="4"/>
  <c r="B5" i="4"/>
  <c r="F5" i="4" l="1"/>
  <c r="E17" i="4" s="1"/>
  <c r="E19" i="4" s="1"/>
  <c r="E21" i="4" s="1"/>
</calcChain>
</file>

<file path=xl/sharedStrings.xml><?xml version="1.0" encoding="utf-8"?>
<sst xmlns="http://schemas.openxmlformats.org/spreadsheetml/2006/main" count="784" uniqueCount="161">
  <si>
    <t>Maquinaria</t>
  </si>
  <si>
    <t>Revisiones</t>
  </si>
  <si>
    <t>Nº</t>
  </si>
  <si>
    <t>Tipo</t>
  </si>
  <si>
    <t>Marca</t>
  </si>
  <si>
    <t>Modelo</t>
  </si>
  <si>
    <t>Ubicación</t>
  </si>
  <si>
    <t>Importe
 Unitario (€)</t>
  </si>
  <si>
    <t>Revisiones Totales
 Anuales</t>
  </si>
  <si>
    <t>Importe
  Total  (€)</t>
  </si>
  <si>
    <t>CEA-1</t>
  </si>
  <si>
    <t>Frontal Elect.</t>
  </si>
  <si>
    <t>LINDE</t>
  </si>
  <si>
    <t>E-30</t>
  </si>
  <si>
    <t>CEA-3</t>
  </si>
  <si>
    <t>Recogepedidos</t>
  </si>
  <si>
    <t>BT</t>
  </si>
  <si>
    <t>OPW 1200 HS2/3</t>
  </si>
  <si>
    <t>CEA-9</t>
  </si>
  <si>
    <t>OPW 1200 HS2/4</t>
  </si>
  <si>
    <t>CEA-11</t>
  </si>
  <si>
    <t>Retráctil</t>
  </si>
  <si>
    <t>ATLET</t>
  </si>
  <si>
    <t>UF-200</t>
  </si>
  <si>
    <t>CEA-20</t>
  </si>
  <si>
    <t>E-EZ15</t>
  </si>
  <si>
    <t>Frontal Termica</t>
  </si>
  <si>
    <t>CEA-27</t>
  </si>
  <si>
    <t>H-20</t>
  </si>
  <si>
    <t>Apilador</t>
  </si>
  <si>
    <t>CEA-31</t>
  </si>
  <si>
    <t>S-12</t>
  </si>
  <si>
    <t>CEA-32</t>
  </si>
  <si>
    <t>EP-20</t>
  </si>
  <si>
    <t>CEA-33</t>
  </si>
  <si>
    <t>Tractor Arrast.</t>
  </si>
  <si>
    <t>W 20 L</t>
  </si>
  <si>
    <t>CEA-34</t>
  </si>
  <si>
    <t>CBE 20</t>
  </si>
  <si>
    <t>CEA-35</t>
  </si>
  <si>
    <t>JUNGHEINRICH</t>
  </si>
  <si>
    <t>ETVQ 25</t>
  </si>
  <si>
    <t>CEA 36</t>
  </si>
  <si>
    <t>SWE 120</t>
  </si>
  <si>
    <t xml:space="preserve">CEA 37 </t>
  </si>
  <si>
    <t>C3E</t>
  </si>
  <si>
    <t>CEA 38</t>
  </si>
  <si>
    <t xml:space="preserve">CEA 39 </t>
  </si>
  <si>
    <t>RR B5</t>
  </si>
  <si>
    <t>CEA 40</t>
  </si>
  <si>
    <t>C4E200</t>
  </si>
  <si>
    <t>CEA 41</t>
  </si>
  <si>
    <t>CROWN</t>
  </si>
  <si>
    <t>WAV50-118</t>
  </si>
  <si>
    <t>CEA 42</t>
  </si>
  <si>
    <t>OPW 1200 HS</t>
  </si>
  <si>
    <t>CEA-43</t>
  </si>
  <si>
    <t>STILL</t>
  </si>
  <si>
    <t>RX20-15</t>
  </si>
  <si>
    <t>CEA-45</t>
  </si>
  <si>
    <t>E 16 P</t>
  </si>
  <si>
    <t>CEA-46</t>
  </si>
  <si>
    <t>E 16 C</t>
  </si>
  <si>
    <t>CEA-82</t>
  </si>
  <si>
    <t>HYSTER</t>
  </si>
  <si>
    <t>J-2.0 XN</t>
  </si>
  <si>
    <t>CDI</t>
  </si>
  <si>
    <t>CANILLEJAS</t>
  </si>
  <si>
    <t>CUATRO CAMINOS</t>
  </si>
  <si>
    <t>CUATRO VIENTOS</t>
  </si>
  <si>
    <t>HORTALEZA</t>
  </si>
  <si>
    <t>SACEDAL</t>
  </si>
  <si>
    <t>ALUCHE</t>
  </si>
  <si>
    <t>VALDECARROS</t>
  </si>
  <si>
    <t>CEA-84</t>
  </si>
  <si>
    <t>CEA-85</t>
  </si>
  <si>
    <t xml:space="preserve"> EFG316K</t>
  </si>
  <si>
    <t>EFG320</t>
  </si>
  <si>
    <t>Importe Medio Hora Mano de Obra (€)</t>
  </si>
  <si>
    <t xml:space="preserve">  Total Importe Medio Hora Mano de Obra (€)</t>
  </si>
  <si>
    <t>Importe Medio Unidad
 Desplazamiento  (€)</t>
  </si>
  <si>
    <t xml:space="preserve"> Total Importe Medio Unidad
 Desplazamiento  (€)</t>
  </si>
  <si>
    <t>Nota: Rellenar todas las casillas en blanco</t>
  </si>
  <si>
    <t>Mantenimientos preventivos 2021</t>
  </si>
  <si>
    <t>CEA-86</t>
  </si>
  <si>
    <t>ES400</t>
  </si>
  <si>
    <t>Importe total 2020</t>
  </si>
  <si>
    <t>Importe total 2021</t>
  </si>
  <si>
    <t>Mantenimientos preventivos 2022</t>
  </si>
  <si>
    <t>Importe total 2022</t>
  </si>
  <si>
    <t>Total</t>
  </si>
  <si>
    <t>INTERVENCIONES CORRECTIVAS URGENTES 2021 (ATENCIÓN EN PLAZO MÁXIMO DE 6 HORAS)</t>
  </si>
  <si>
    <t>INTERVENCIONES CORRECTIVAS NO URGENTES 2021 (ATENCIÓN EN PLAZO MÁXIMO DE 24 HORAS)</t>
  </si>
  <si>
    <t>INTERVENCIONES CORRECTIVAS URGENTES 2022 (ATENCIÓN EN PLAZO MÁXIMO DE 6 HORAS)</t>
  </si>
  <si>
    <t>CEA-26</t>
  </si>
  <si>
    <t>E-20</t>
  </si>
  <si>
    <t>Total mantenimiento Preventivo (V1)</t>
  </si>
  <si>
    <t>Total mantenimiento correctivo (V2)</t>
  </si>
  <si>
    <t>Suma Total de la oferta Preventiva</t>
  </si>
  <si>
    <t>Suma Total Oferta Actividad correctiva pendiente</t>
  </si>
  <si>
    <t>Total  Actividad correctiva pendiente (V3)</t>
  </si>
  <si>
    <t>Número</t>
  </si>
  <si>
    <t>Denominación</t>
  </si>
  <si>
    <t>Trabajo Correctivo a Presupuestar</t>
  </si>
  <si>
    <t>Importe 
Materiales</t>
  </si>
  <si>
    <t>Importe 
Gestión de Residuos</t>
  </si>
  <si>
    <t>Importe
 Desplazamiento</t>
  </si>
  <si>
    <t>Importe
 Mano de Obra</t>
  </si>
  <si>
    <t>Importe Total
Base Imponible</t>
  </si>
  <si>
    <t>MAQUINA HORQUILLAS H-20</t>
  </si>
  <si>
    <t>SUSTITUCION DE RUEDAS TRASERAS Y DELANTERAS</t>
  </si>
  <si>
    <t xml:space="preserve">CARRO /TRACTOR W-20 LARGO </t>
  </si>
  <si>
    <t>SUSTITUCION DE RUEDAS DELANTERAS</t>
  </si>
  <si>
    <t>MAQUINA HORQUILLA EP-20</t>
  </si>
  <si>
    <t>SUSTITUCION DE RUEDAS DELANTERAS.</t>
  </si>
  <si>
    <t>MAQUINA HORQUILLA CBE 2.0F AC</t>
  </si>
  <si>
    <t>C. VIENTOS</t>
  </si>
  <si>
    <t>SUSTITUCION DE INVERSOR DE MARCHAS</t>
  </si>
  <si>
    <t>CEA-36</t>
  </si>
  <si>
    <t>APILADOR BT SWE120</t>
  </si>
  <si>
    <t>C. CAMINOS</t>
  </si>
  <si>
    <t>SUSTITUCION DE RUEDA DE TRACCION,ESTABILIZADORA Y RODILLOS DE PALA</t>
  </si>
  <si>
    <t>RECOGEPEDIDOS OPW1200HS2/3</t>
  </si>
  <si>
    <t>SUSTITUCION INDICADOR DE BATERIA+HOROMETRO</t>
  </si>
  <si>
    <t>MAQUINA HORQUILLA E 16 C</t>
  </si>
  <si>
    <t>SUSTITUCION DE RUEDAS TRASERAS</t>
  </si>
  <si>
    <t xml:space="preserve">MAQUINA TRILATERAL ETUQ-25 </t>
  </si>
  <si>
    <t>SUSTITUCION  CENTRALITA EQUIPO HIDRAULICO Y SU PROGRAMACION</t>
  </si>
  <si>
    <t xml:space="preserve">MAQUINA HORQUILLA E-EZ15 </t>
  </si>
  <si>
    <t>MONTAR CINTURON DE SEGURIDAD+MICRO</t>
  </si>
  <si>
    <t>MAQUINA HORQUILLA C3E</t>
  </si>
  <si>
    <t xml:space="preserve">MAQUINA HORQUILLA C3E </t>
  </si>
  <si>
    <t xml:space="preserve">MAQUINA HORQUILLA C4E200 </t>
  </si>
  <si>
    <t>MAQUINA HORQUILLAS RX20-15</t>
  </si>
  <si>
    <t xml:space="preserve">Total           </t>
  </si>
  <si>
    <t>IVA</t>
  </si>
  <si>
    <t>TOTAL OFERTA</t>
  </si>
  <si>
    <t>Oferta Correctiva
(mano de obra)</t>
  </si>
  <si>
    <t>% descuento repuestos sobre precio catálogo oficial</t>
  </si>
  <si>
    <t>Oferta Correctiva (mano de obra)</t>
  </si>
  <si>
    <t>Oferta Correctiva (repuestos)</t>
  </si>
  <si>
    <t>Mantenimientos preventivos 2020 (julio-diciembre)</t>
  </si>
  <si>
    <t>1ª Revisión (septiembre)</t>
  </si>
  <si>
    <t>2ª Revisión (noviembre)</t>
  </si>
  <si>
    <t>1ª Revisión (marzo)</t>
  </si>
  <si>
    <t>2ª Revisión (junio)</t>
  </si>
  <si>
    <t>3ª Revisión (septiembre)</t>
  </si>
  <si>
    <t>4ª Revisión (noviembre)</t>
  </si>
  <si>
    <t>Mantenimientos preventivos 2023 (enero-junio)</t>
  </si>
  <si>
    <t>Importe total 2023</t>
  </si>
  <si>
    <t xml:space="preserve">Suma total de la Oferta Preventiva </t>
  </si>
  <si>
    <t>INTERVENCIONES CORRECTIVAS NO URGENTES 2022 (ATENCIÓN EN PLAZO MÁXIMO DE 24 HORAS)</t>
  </si>
  <si>
    <t>INTERVENCIONES CORRECTIVAS URGENTES 2020 (julio-diciembre) (ATENCIÓN EN PLAZO MÁXIMO DE 6 HORAS)</t>
  </si>
  <si>
    <t>INTERVENCIONES CORRECTIVAS NO URGENTES 2020 (julio-diciembre) (ATENCIÓN EN PLAZO MÁXIMO DE 24 HORAS)</t>
  </si>
  <si>
    <t>INTERVENCIONES CORRECTIVAS URGENTES 2023 (enero-junio) (ATENCIÓN EN PLAZO MÁXIMO DE 6 HORAS)</t>
  </si>
  <si>
    <t>INTERVENCIONES CORRECTIVAS NO URGENTES 2023 (enero-junio) (ATENCIÓN EN PLAZO MÁXIMO DE 24 HORAS)</t>
  </si>
  <si>
    <t>2023 (enero-junio)</t>
  </si>
  <si>
    <t>2020 (julio-diciembre)</t>
  </si>
  <si>
    <t>MAQUINA RECOGEPEDIDOS</t>
  </si>
  <si>
    <t>ADQUISICION NUEVO CARGADOR</t>
  </si>
  <si>
    <t>TOTAL OFERTA SIN IVA (V1 + V2 + V3)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</si>
</sst>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99">
    <xf numFmtId="0" fontId="0" fillId="0" borderId="0" xfId="0"/>
    <xf numFmtId="164" fontId="3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0" xfId="0" applyFill="1" applyProtection="1"/>
    <xf numFmtId="0" fontId="1" fillId="2" borderId="4" xfId="0" applyFont="1" applyFill="1" applyBorder="1" applyAlignment="1" applyProtection="1">
      <alignment horizont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wrapText="1"/>
    </xf>
    <xf numFmtId="0" fontId="3" fillId="2" borderId="6" xfId="0" applyFont="1" applyFill="1" applyBorder="1" applyAlignment="1" applyProtection="1">
      <alignment horizontal="center" wrapText="1"/>
    </xf>
    <xf numFmtId="0" fontId="3" fillId="3" borderId="6" xfId="0" applyFont="1" applyFill="1" applyBorder="1" applyAlignment="1" applyProtection="1">
      <alignment horizontal="center" wrapText="1"/>
    </xf>
    <xf numFmtId="164" fontId="4" fillId="2" borderId="9" xfId="0" applyNumberFormat="1" applyFont="1" applyFill="1" applyBorder="1" applyAlignment="1" applyProtection="1">
      <alignment horizontal="center" wrapText="1"/>
    </xf>
    <xf numFmtId="0" fontId="3" fillId="2" borderId="10" xfId="0" applyFont="1" applyFill="1" applyBorder="1" applyAlignment="1" applyProtection="1">
      <alignment horizontal="center" wrapText="1"/>
    </xf>
    <xf numFmtId="0" fontId="3" fillId="2" borderId="7" xfId="0" applyFont="1" applyFill="1" applyBorder="1" applyAlignment="1" applyProtection="1">
      <alignment horizontal="center" wrapText="1"/>
    </xf>
    <xf numFmtId="0" fontId="3" fillId="3" borderId="7" xfId="0" applyFont="1" applyFill="1" applyBorder="1" applyAlignment="1" applyProtection="1">
      <alignment horizontal="center" wrapText="1"/>
    </xf>
    <xf numFmtId="164" fontId="4" fillId="2" borderId="11" xfId="0" applyNumberFormat="1" applyFont="1" applyFill="1" applyBorder="1" applyAlignment="1" applyProtection="1">
      <alignment horizontal="center" wrapText="1"/>
    </xf>
    <xf numFmtId="0" fontId="3" fillId="4" borderId="0" xfId="0" applyFont="1" applyFill="1" applyBorder="1" applyAlignment="1" applyProtection="1">
      <alignment horizontal="center" wrapText="1"/>
    </xf>
    <xf numFmtId="0" fontId="0" fillId="4" borderId="0" xfId="0" applyFill="1" applyBorder="1" applyProtection="1"/>
    <xf numFmtId="0" fontId="4" fillId="4" borderId="0" xfId="0" applyFont="1" applyFill="1" applyBorder="1" applyAlignment="1" applyProtection="1">
      <alignment horizontal="center" wrapText="1"/>
    </xf>
    <xf numFmtId="164" fontId="4" fillId="2" borderId="12" xfId="0" applyNumberFormat="1" applyFont="1" applyFill="1" applyBorder="1" applyAlignment="1" applyProtection="1">
      <alignment horizontal="center" wrapText="1"/>
    </xf>
    <xf numFmtId="164" fontId="3" fillId="4" borderId="0" xfId="0" applyNumberFormat="1" applyFont="1" applyFill="1" applyBorder="1" applyAlignment="1" applyProtection="1">
      <alignment horizontal="center" wrapText="1"/>
    </xf>
    <xf numFmtId="0" fontId="0" fillId="4" borderId="6" xfId="0" applyFill="1" applyBorder="1" applyProtection="1">
      <protection locked="0"/>
    </xf>
    <xf numFmtId="164" fontId="1" fillId="2" borderId="5" xfId="0" applyNumberFormat="1" applyFont="1" applyFill="1" applyBorder="1" applyAlignment="1" applyProtection="1">
      <alignment horizontal="center" vertical="center"/>
    </xf>
    <xf numFmtId="0" fontId="1" fillId="2" borderId="13" xfId="0" applyFont="1" applyFill="1" applyBorder="1" applyAlignment="1" applyProtection="1">
      <alignment horizontal="center" wrapText="1"/>
    </xf>
    <xf numFmtId="0" fontId="1" fillId="2" borderId="14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164" fontId="0" fillId="2" borderId="5" xfId="0" applyNumberFormat="1" applyFill="1" applyBorder="1" applyAlignment="1" applyProtection="1">
      <alignment horizontal="center" vertical="center"/>
    </xf>
    <xf numFmtId="0" fontId="1" fillId="2" borderId="14" xfId="0" applyFont="1" applyFill="1" applyBorder="1" applyAlignment="1" applyProtection="1">
      <alignment horizontal="center" wrapText="1"/>
    </xf>
    <xf numFmtId="0" fontId="1" fillId="5" borderId="0" xfId="0" applyFont="1" applyFill="1" applyAlignment="1" applyProtection="1">
      <alignment horizontal="left"/>
    </xf>
    <xf numFmtId="0" fontId="3" fillId="2" borderId="19" xfId="0" applyFont="1" applyFill="1" applyBorder="1" applyAlignment="1" applyProtection="1">
      <alignment horizontal="center" wrapText="1"/>
    </xf>
    <xf numFmtId="0" fontId="3" fillId="2" borderId="20" xfId="0" applyFont="1" applyFill="1" applyBorder="1" applyAlignment="1" applyProtection="1">
      <alignment horizontal="center" wrapText="1"/>
    </xf>
    <xf numFmtId="0" fontId="3" fillId="3" borderId="20" xfId="0" applyFont="1" applyFill="1" applyBorder="1" applyAlignment="1" applyProtection="1">
      <alignment horizontal="center" wrapText="1"/>
    </xf>
    <xf numFmtId="0" fontId="0" fillId="4" borderId="20" xfId="0" applyFill="1" applyBorder="1" applyProtection="1">
      <protection locked="0"/>
    </xf>
    <xf numFmtId="164" fontId="4" fillId="2" borderId="21" xfId="0" applyNumberFormat="1" applyFont="1" applyFill="1" applyBorder="1" applyAlignment="1" applyProtection="1">
      <alignment horizontal="center" wrapText="1"/>
    </xf>
    <xf numFmtId="0" fontId="0" fillId="4" borderId="7" xfId="0" applyFill="1" applyBorder="1" applyProtection="1">
      <protection locked="0"/>
    </xf>
    <xf numFmtId="0" fontId="5" fillId="2" borderId="1" xfId="0" applyFont="1" applyFill="1" applyBorder="1" applyAlignment="1" applyProtection="1">
      <alignment vertical="center" wrapText="1"/>
    </xf>
    <xf numFmtId="0" fontId="7" fillId="6" borderId="5" xfId="0" applyFont="1" applyFill="1" applyBorder="1" applyAlignment="1" applyProtection="1">
      <alignment horizontal="center" vertical="center"/>
    </xf>
    <xf numFmtId="0" fontId="7" fillId="6" borderId="3" xfId="0" applyFont="1" applyFill="1" applyBorder="1" applyAlignment="1" applyProtection="1">
      <alignment horizontal="center" vertical="center"/>
    </xf>
    <xf numFmtId="164" fontId="5" fillId="2" borderId="5" xfId="0" applyNumberFormat="1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 applyProtection="1">
      <alignment horizontal="center" vertical="center" wrapText="1"/>
    </xf>
    <xf numFmtId="0" fontId="6" fillId="6" borderId="0" xfId="0" applyFont="1" applyFill="1" applyAlignment="1">
      <alignment vertical="center"/>
    </xf>
    <xf numFmtId="164" fontId="6" fillId="6" borderId="0" xfId="0" applyNumberFormat="1" applyFont="1" applyFill="1" applyAlignment="1">
      <alignment vertical="center"/>
    </xf>
    <xf numFmtId="164" fontId="8" fillId="6" borderId="0" xfId="0" applyNumberFormat="1" applyFont="1" applyFill="1" applyAlignment="1">
      <alignment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 wrapText="1"/>
    </xf>
    <xf numFmtId="164" fontId="9" fillId="2" borderId="25" xfId="0" applyNumberFormat="1" applyFont="1" applyFill="1" applyBorder="1" applyAlignment="1">
      <alignment horizontal="right" vertical="center"/>
    </xf>
    <xf numFmtId="164" fontId="9" fillId="2" borderId="26" xfId="0" applyNumberFormat="1" applyFont="1" applyFill="1" applyBorder="1" applyAlignment="1">
      <alignment horizontal="right" vertical="center"/>
    </xf>
    <xf numFmtId="164" fontId="1" fillId="2" borderId="27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9" fillId="2" borderId="21" xfId="0" applyNumberFormat="1" applyFont="1" applyFill="1" applyBorder="1" applyAlignment="1">
      <alignment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164" fontId="9" fillId="2" borderId="9" xfId="0" applyNumberFormat="1" applyFont="1" applyFill="1" applyBorder="1" applyAlignment="1">
      <alignment vertical="center"/>
    </xf>
    <xf numFmtId="164" fontId="9" fillId="2" borderId="11" xfId="0" applyNumberFormat="1" applyFont="1" applyFill="1" applyBorder="1" applyAlignment="1">
      <alignment vertical="center"/>
    </xf>
    <xf numFmtId="164" fontId="9" fillId="0" borderId="23" xfId="0" applyNumberFormat="1" applyFont="1" applyBorder="1" applyAlignment="1" applyProtection="1">
      <alignment vertical="center"/>
      <protection locked="0"/>
    </xf>
    <xf numFmtId="164" fontId="9" fillId="0" borderId="20" xfId="0" applyNumberFormat="1" applyFont="1" applyBorder="1" applyAlignment="1" applyProtection="1">
      <alignment vertical="center"/>
      <protection locked="0"/>
    </xf>
    <xf numFmtId="164" fontId="9" fillId="0" borderId="18" xfId="0" applyNumberFormat="1" applyFont="1" applyBorder="1" applyAlignment="1" applyProtection="1">
      <alignment vertical="center"/>
      <protection locked="0"/>
    </xf>
    <xf numFmtId="164" fontId="9" fillId="0" borderId="6" xfId="0" applyNumberFormat="1" applyFont="1" applyBorder="1" applyAlignment="1" applyProtection="1">
      <alignment vertical="center"/>
      <protection locked="0"/>
    </xf>
    <xf numFmtId="164" fontId="9" fillId="0" borderId="24" xfId="0" applyNumberFormat="1" applyFont="1" applyBorder="1" applyAlignment="1" applyProtection="1">
      <alignment vertical="center"/>
      <protection locked="0"/>
    </xf>
    <xf numFmtId="164" fontId="9" fillId="0" borderId="7" xfId="0" applyNumberFormat="1" applyFont="1" applyBorder="1" applyAlignment="1" applyProtection="1">
      <alignment vertical="center"/>
      <protection locked="0"/>
    </xf>
    <xf numFmtId="0" fontId="1" fillId="2" borderId="4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left"/>
    </xf>
    <xf numFmtId="0" fontId="0" fillId="5" borderId="0" xfId="0" applyFill="1" applyProtection="1"/>
    <xf numFmtId="0" fontId="2" fillId="2" borderId="29" xfId="0" applyFont="1" applyFill="1" applyBorder="1" applyAlignment="1" applyProtection="1">
      <alignment horizontal="center" vertical="center" wrapText="1"/>
    </xf>
    <xf numFmtId="164" fontId="9" fillId="0" borderId="31" xfId="0" applyNumberFormat="1" applyFont="1" applyBorder="1" applyAlignment="1" applyProtection="1">
      <alignment vertical="center"/>
      <protection locked="0"/>
    </xf>
    <xf numFmtId="164" fontId="9" fillId="0" borderId="30" xfId="0" applyNumberFormat="1" applyFont="1" applyBorder="1" applyAlignment="1" applyProtection="1">
      <alignment vertical="center"/>
      <protection locked="0"/>
    </xf>
    <xf numFmtId="0" fontId="4" fillId="2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/>
    </xf>
    <xf numFmtId="0" fontId="1" fillId="2" borderId="13" xfId="0" applyFont="1" applyFill="1" applyBorder="1" applyAlignment="1" applyProtection="1">
      <alignment horizontal="center"/>
    </xf>
    <xf numFmtId="0" fontId="1" fillId="2" borderId="14" xfId="0" applyFont="1" applyFill="1" applyBorder="1" applyAlignment="1" applyProtection="1">
      <alignment horizontal="center"/>
    </xf>
    <xf numFmtId="0" fontId="1" fillId="2" borderId="15" xfId="0" applyFont="1" applyFill="1" applyBorder="1" applyAlignment="1" applyProtection="1">
      <alignment horizontal="center"/>
    </xf>
    <xf numFmtId="9" fontId="0" fillId="4" borderId="28" xfId="1" applyFont="1" applyFill="1" applyBorder="1" applyAlignment="1" applyProtection="1">
      <alignment horizontal="center" vertical="center"/>
      <protection locked="0"/>
    </xf>
    <xf numFmtId="9" fontId="0" fillId="4" borderId="12" xfId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5" borderId="16" xfId="0" applyFont="1" applyFill="1" applyBorder="1" applyAlignment="1" applyProtection="1">
      <alignment horizontal="center"/>
    </xf>
    <xf numFmtId="0" fontId="1" fillId="5" borderId="17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center"/>
    </xf>
    <xf numFmtId="0" fontId="1" fillId="2" borderId="28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8" fillId="6" borderId="0" xfId="0" applyFont="1" applyFill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68"/>
  <sheetViews>
    <sheetView tabSelected="1" topLeftCell="D1" workbookViewId="0">
      <selection activeCell="W47" sqref="W47"/>
    </sheetView>
  </sheetViews>
  <sheetFormatPr baseColWidth="10" defaultColWidth="9.140625" defaultRowHeight="15" x14ac:dyDescent="0.25"/>
  <cols>
    <col min="1" max="1" width="5.5703125" style="2" bestFit="1" customWidth="1"/>
    <col min="2" max="2" width="38.28515625" style="2" bestFit="1" customWidth="1"/>
    <col min="3" max="3" width="10.85546875" style="2" bestFit="1" customWidth="1"/>
    <col min="4" max="4" width="12.28515625" style="2" bestFit="1" customWidth="1"/>
    <col min="5" max="5" width="16.7109375" style="2" customWidth="1"/>
    <col min="6" max="7" width="11.140625" style="2" customWidth="1"/>
    <col min="8" max="8" width="15.42578125" style="2" customWidth="1"/>
    <col min="9" max="9" width="12.28515625" style="2" customWidth="1"/>
    <col min="10" max="10" width="14" style="2" customWidth="1"/>
    <col min="11" max="11" width="9.140625" style="2"/>
    <col min="12" max="12" width="13.7109375" style="2" bestFit="1" customWidth="1"/>
    <col min="13" max="13" width="9.140625" style="2"/>
    <col min="14" max="14" width="30.28515625" style="2" customWidth="1"/>
    <col min="15" max="15" width="9.140625" style="2"/>
    <col min="16" max="16" width="11.5703125" style="2" bestFit="1" customWidth="1"/>
    <col min="17" max="17" width="11" style="2" customWidth="1"/>
    <col min="18" max="18" width="12.7109375" style="2" customWidth="1"/>
    <col min="19" max="19" width="13.140625" style="2" customWidth="1"/>
    <col min="20" max="20" width="10.5703125" style="2" bestFit="1" customWidth="1"/>
    <col min="21" max="21" width="19" style="2" customWidth="1"/>
    <col min="22" max="22" width="10.5703125" style="2" bestFit="1" customWidth="1"/>
    <col min="23" max="23" width="9.140625" style="2"/>
    <col min="24" max="24" width="11.5703125" style="2" customWidth="1"/>
    <col min="25" max="25" width="9.140625" style="2"/>
    <col min="26" max="26" width="14.85546875" style="2" customWidth="1"/>
    <col min="27" max="16384" width="9.140625" style="2"/>
  </cols>
  <sheetData>
    <row r="1" spans="1:27" ht="15.75" thickBot="1" x14ac:dyDescent="0.3">
      <c r="A1" s="82" t="s">
        <v>141</v>
      </c>
      <c r="B1" s="83"/>
      <c r="C1" s="83"/>
      <c r="D1" s="83"/>
      <c r="E1" s="83"/>
      <c r="F1" s="83"/>
      <c r="G1" s="83"/>
      <c r="H1" s="83"/>
      <c r="I1" s="83"/>
      <c r="J1" s="83"/>
      <c r="K1" s="84"/>
      <c r="M1" s="82" t="s">
        <v>83</v>
      </c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4"/>
    </row>
    <row r="2" spans="1:27" ht="15.75" thickBot="1" x14ac:dyDescent="0.3">
      <c r="A2" s="82" t="s">
        <v>0</v>
      </c>
      <c r="B2" s="83"/>
      <c r="C2" s="83"/>
      <c r="D2" s="84"/>
      <c r="E2" s="3"/>
      <c r="F2" s="82" t="s">
        <v>1</v>
      </c>
      <c r="G2" s="83"/>
      <c r="H2" s="83"/>
      <c r="I2" s="83"/>
      <c r="J2" s="83"/>
      <c r="K2" s="84"/>
      <c r="M2" s="82" t="s">
        <v>0</v>
      </c>
      <c r="N2" s="83"/>
      <c r="O2" s="83"/>
      <c r="P2" s="84"/>
      <c r="Q2" s="3"/>
      <c r="R2" s="85" t="s">
        <v>1</v>
      </c>
      <c r="S2" s="86"/>
      <c r="T2" s="86"/>
      <c r="U2" s="86"/>
      <c r="V2" s="86"/>
      <c r="W2" s="86"/>
      <c r="X2" s="86"/>
      <c r="Y2" s="86"/>
      <c r="Z2" s="86"/>
      <c r="AA2" s="87"/>
    </row>
    <row r="3" spans="1:27" ht="23.25" thickBot="1" x14ac:dyDescent="0.3">
      <c r="A3" s="4" t="s">
        <v>2</v>
      </c>
      <c r="B3" s="4" t="s">
        <v>3</v>
      </c>
      <c r="C3" s="5" t="s">
        <v>4</v>
      </c>
      <c r="D3" s="5" t="s">
        <v>5</v>
      </c>
      <c r="E3" s="5" t="s">
        <v>6</v>
      </c>
      <c r="F3" s="6" t="s">
        <v>142</v>
      </c>
      <c r="G3" s="6" t="s">
        <v>7</v>
      </c>
      <c r="H3" s="6" t="s">
        <v>143</v>
      </c>
      <c r="I3" s="6" t="s">
        <v>7</v>
      </c>
      <c r="J3" s="6" t="s">
        <v>8</v>
      </c>
      <c r="K3" s="6" t="s">
        <v>9</v>
      </c>
      <c r="M3" s="4" t="s">
        <v>2</v>
      </c>
      <c r="N3" s="4" t="s">
        <v>3</v>
      </c>
      <c r="O3" s="5" t="s">
        <v>4</v>
      </c>
      <c r="P3" s="5" t="s">
        <v>5</v>
      </c>
      <c r="Q3" s="5" t="s">
        <v>6</v>
      </c>
      <c r="R3" s="74" t="s">
        <v>144</v>
      </c>
      <c r="S3" s="74" t="s">
        <v>7</v>
      </c>
      <c r="T3" s="74" t="s">
        <v>145</v>
      </c>
      <c r="U3" s="74" t="s">
        <v>7</v>
      </c>
      <c r="V3" s="74" t="s">
        <v>146</v>
      </c>
      <c r="W3" s="74" t="s">
        <v>7</v>
      </c>
      <c r="X3" s="74" t="s">
        <v>147</v>
      </c>
      <c r="Y3" s="74" t="s">
        <v>7</v>
      </c>
      <c r="Z3" s="74" t="s">
        <v>8</v>
      </c>
      <c r="AA3" s="74" t="s">
        <v>9</v>
      </c>
    </row>
    <row r="4" spans="1:27" x14ac:dyDescent="0.25">
      <c r="A4" s="29" t="s">
        <v>10</v>
      </c>
      <c r="B4" s="30" t="s">
        <v>11</v>
      </c>
      <c r="C4" s="30" t="s">
        <v>12</v>
      </c>
      <c r="D4" s="30" t="s">
        <v>13</v>
      </c>
      <c r="E4" s="30" t="s">
        <v>67</v>
      </c>
      <c r="F4" s="31">
        <v>1</v>
      </c>
      <c r="G4" s="32"/>
      <c r="H4" s="30">
        <v>1</v>
      </c>
      <c r="I4" s="32"/>
      <c r="J4" s="30">
        <f>F4+H4</f>
        <v>2</v>
      </c>
      <c r="K4" s="33">
        <f>(F4*G4)+(H4*I4)</f>
        <v>0</v>
      </c>
      <c r="M4" s="7" t="s">
        <v>10</v>
      </c>
      <c r="N4" s="8" t="s">
        <v>11</v>
      </c>
      <c r="O4" s="8" t="s">
        <v>12</v>
      </c>
      <c r="P4" s="8" t="s">
        <v>13</v>
      </c>
      <c r="Q4" s="8" t="s">
        <v>67</v>
      </c>
      <c r="R4" s="9">
        <v>1</v>
      </c>
      <c r="S4" s="32"/>
      <c r="T4" s="8">
        <v>1</v>
      </c>
      <c r="U4" s="32"/>
      <c r="V4" s="8">
        <v>1</v>
      </c>
      <c r="W4" s="32"/>
      <c r="X4" s="8">
        <v>1</v>
      </c>
      <c r="Y4" s="32"/>
      <c r="Z4" s="8">
        <f>R4+T4+V4+X4</f>
        <v>4</v>
      </c>
      <c r="AA4" s="10">
        <f>(R4*S4)+(T4*U4)+(V4*W4)+(X4*Y4)</f>
        <v>0</v>
      </c>
    </row>
    <row r="5" spans="1:27" ht="15" customHeight="1" x14ac:dyDescent="0.25">
      <c r="A5" s="7" t="s">
        <v>14</v>
      </c>
      <c r="B5" s="8" t="s">
        <v>15</v>
      </c>
      <c r="C5" s="8" t="s">
        <v>16</v>
      </c>
      <c r="D5" s="8" t="s">
        <v>17</v>
      </c>
      <c r="E5" s="8" t="s">
        <v>67</v>
      </c>
      <c r="F5" s="9">
        <v>1</v>
      </c>
      <c r="G5" s="20"/>
      <c r="H5" s="8">
        <v>1</v>
      </c>
      <c r="I5" s="20"/>
      <c r="J5" s="8">
        <f t="shared" ref="J5:J30" si="0">F5+H5</f>
        <v>2</v>
      </c>
      <c r="K5" s="10">
        <f t="shared" ref="K5:K30" si="1">(F5*G5)+(H5*I5)</f>
        <v>0</v>
      </c>
      <c r="M5" s="7" t="s">
        <v>14</v>
      </c>
      <c r="N5" s="8" t="s">
        <v>15</v>
      </c>
      <c r="O5" s="8" t="s">
        <v>16</v>
      </c>
      <c r="P5" s="8" t="s">
        <v>17</v>
      </c>
      <c r="Q5" s="8" t="s">
        <v>67</v>
      </c>
      <c r="R5" s="9">
        <v>1</v>
      </c>
      <c r="S5" s="20"/>
      <c r="T5" s="8">
        <v>1</v>
      </c>
      <c r="U5" s="20"/>
      <c r="V5" s="8">
        <v>1</v>
      </c>
      <c r="W5" s="20"/>
      <c r="X5" s="8">
        <v>1</v>
      </c>
      <c r="Y5" s="20"/>
      <c r="Z5" s="8">
        <f t="shared" ref="Z5:Z30" si="2">R5+T5+V5+X5</f>
        <v>4</v>
      </c>
      <c r="AA5" s="10">
        <f t="shared" ref="AA5:AA30" si="3">(R5*S5)+(T5*U5)+(V5*W5)+(X5*Y5)</f>
        <v>0</v>
      </c>
    </row>
    <row r="6" spans="1:27" ht="15" customHeight="1" x14ac:dyDescent="0.25">
      <c r="A6" s="7" t="s">
        <v>18</v>
      </c>
      <c r="B6" s="8" t="s">
        <v>15</v>
      </c>
      <c r="C6" s="8" t="s">
        <v>16</v>
      </c>
      <c r="D6" s="8" t="s">
        <v>19</v>
      </c>
      <c r="E6" s="8" t="s">
        <v>67</v>
      </c>
      <c r="F6" s="9">
        <v>1</v>
      </c>
      <c r="G6" s="20"/>
      <c r="H6" s="8">
        <v>1</v>
      </c>
      <c r="I6" s="20"/>
      <c r="J6" s="8">
        <f t="shared" si="0"/>
        <v>2</v>
      </c>
      <c r="K6" s="10">
        <f t="shared" si="1"/>
        <v>0</v>
      </c>
      <c r="M6" s="7" t="s">
        <v>18</v>
      </c>
      <c r="N6" s="8" t="s">
        <v>15</v>
      </c>
      <c r="O6" s="8" t="s">
        <v>16</v>
      </c>
      <c r="P6" s="8" t="s">
        <v>19</v>
      </c>
      <c r="Q6" s="8" t="s">
        <v>67</v>
      </c>
      <c r="R6" s="9">
        <v>1</v>
      </c>
      <c r="S6" s="20"/>
      <c r="T6" s="8">
        <v>1</v>
      </c>
      <c r="U6" s="20"/>
      <c r="V6" s="8">
        <v>1</v>
      </c>
      <c r="W6" s="20"/>
      <c r="X6" s="8">
        <v>1</v>
      </c>
      <c r="Y6" s="20"/>
      <c r="Z6" s="8">
        <f t="shared" si="2"/>
        <v>4</v>
      </c>
      <c r="AA6" s="10">
        <f t="shared" si="3"/>
        <v>0</v>
      </c>
    </row>
    <row r="7" spans="1:27" ht="15" customHeight="1" x14ac:dyDescent="0.25">
      <c r="A7" s="7" t="s">
        <v>20</v>
      </c>
      <c r="B7" s="8" t="s">
        <v>21</v>
      </c>
      <c r="C7" s="8" t="s">
        <v>22</v>
      </c>
      <c r="D7" s="8" t="s">
        <v>23</v>
      </c>
      <c r="E7" s="8" t="s">
        <v>67</v>
      </c>
      <c r="F7" s="9">
        <v>1</v>
      </c>
      <c r="G7" s="20"/>
      <c r="H7" s="8">
        <v>1</v>
      </c>
      <c r="I7" s="20"/>
      <c r="J7" s="8">
        <f t="shared" si="0"/>
        <v>2</v>
      </c>
      <c r="K7" s="10">
        <f t="shared" si="1"/>
        <v>0</v>
      </c>
      <c r="M7" s="7" t="s">
        <v>20</v>
      </c>
      <c r="N7" s="8" t="s">
        <v>21</v>
      </c>
      <c r="O7" s="8" t="s">
        <v>22</v>
      </c>
      <c r="P7" s="8" t="s">
        <v>23</v>
      </c>
      <c r="Q7" s="8" t="s">
        <v>67</v>
      </c>
      <c r="R7" s="9">
        <v>1</v>
      </c>
      <c r="S7" s="20"/>
      <c r="T7" s="8">
        <v>1</v>
      </c>
      <c r="U7" s="20"/>
      <c r="V7" s="8">
        <v>1</v>
      </c>
      <c r="W7" s="20"/>
      <c r="X7" s="8">
        <v>1</v>
      </c>
      <c r="Y7" s="20"/>
      <c r="Z7" s="8">
        <f t="shared" si="2"/>
        <v>4</v>
      </c>
      <c r="AA7" s="10">
        <f t="shared" si="3"/>
        <v>0</v>
      </c>
    </row>
    <row r="8" spans="1:27" ht="15" customHeight="1" x14ac:dyDescent="0.25">
      <c r="A8" s="7" t="s">
        <v>24</v>
      </c>
      <c r="B8" s="8" t="s">
        <v>11</v>
      </c>
      <c r="C8" s="8" t="s">
        <v>12</v>
      </c>
      <c r="D8" s="8" t="s">
        <v>25</v>
      </c>
      <c r="E8" s="8" t="s">
        <v>67</v>
      </c>
      <c r="F8" s="9">
        <v>1</v>
      </c>
      <c r="G8" s="20"/>
      <c r="H8" s="8">
        <v>1</v>
      </c>
      <c r="I8" s="20"/>
      <c r="J8" s="8">
        <f t="shared" si="0"/>
        <v>2</v>
      </c>
      <c r="K8" s="10">
        <f t="shared" si="1"/>
        <v>0</v>
      </c>
      <c r="M8" s="7" t="s">
        <v>24</v>
      </c>
      <c r="N8" s="8" t="s">
        <v>11</v>
      </c>
      <c r="O8" s="8" t="s">
        <v>12</v>
      </c>
      <c r="P8" s="8" t="s">
        <v>25</v>
      </c>
      <c r="Q8" s="8" t="s">
        <v>67</v>
      </c>
      <c r="R8" s="9">
        <v>1</v>
      </c>
      <c r="S8" s="20"/>
      <c r="T8" s="8">
        <v>1</v>
      </c>
      <c r="U8" s="20"/>
      <c r="V8" s="8">
        <v>1</v>
      </c>
      <c r="W8" s="20"/>
      <c r="X8" s="8">
        <v>1</v>
      </c>
      <c r="Y8" s="20"/>
      <c r="Z8" s="8">
        <f t="shared" si="2"/>
        <v>4</v>
      </c>
      <c r="AA8" s="10">
        <f t="shared" si="3"/>
        <v>0</v>
      </c>
    </row>
    <row r="9" spans="1:27" ht="15" customHeight="1" x14ac:dyDescent="0.25">
      <c r="A9" s="7" t="s">
        <v>94</v>
      </c>
      <c r="B9" s="8" t="s">
        <v>11</v>
      </c>
      <c r="C9" s="8" t="s">
        <v>12</v>
      </c>
      <c r="D9" s="8" t="s">
        <v>95</v>
      </c>
      <c r="E9" s="8" t="s">
        <v>68</v>
      </c>
      <c r="F9" s="9">
        <v>1</v>
      </c>
      <c r="G9" s="20"/>
      <c r="H9" s="8">
        <v>1</v>
      </c>
      <c r="I9" s="20"/>
      <c r="J9" s="8">
        <f t="shared" si="0"/>
        <v>2</v>
      </c>
      <c r="K9" s="10">
        <f t="shared" si="1"/>
        <v>0</v>
      </c>
      <c r="M9" s="7" t="s">
        <v>94</v>
      </c>
      <c r="N9" s="8" t="s">
        <v>11</v>
      </c>
      <c r="O9" s="8" t="s">
        <v>12</v>
      </c>
      <c r="P9" s="8" t="s">
        <v>95</v>
      </c>
      <c r="Q9" s="8" t="s">
        <v>68</v>
      </c>
      <c r="R9" s="9">
        <v>1</v>
      </c>
      <c r="S9" s="20"/>
      <c r="T9" s="8">
        <v>1</v>
      </c>
      <c r="U9" s="20"/>
      <c r="V9" s="8">
        <v>1</v>
      </c>
      <c r="W9" s="20"/>
      <c r="X9" s="8">
        <v>1</v>
      </c>
      <c r="Y9" s="20"/>
      <c r="Z9" s="8">
        <f t="shared" si="2"/>
        <v>4</v>
      </c>
      <c r="AA9" s="10">
        <f t="shared" si="3"/>
        <v>0</v>
      </c>
    </row>
    <row r="10" spans="1:27" ht="15" customHeight="1" x14ac:dyDescent="0.25">
      <c r="A10" s="7" t="s">
        <v>27</v>
      </c>
      <c r="B10" s="8" t="s">
        <v>26</v>
      </c>
      <c r="C10" s="8" t="s">
        <v>12</v>
      </c>
      <c r="D10" s="8" t="s">
        <v>28</v>
      </c>
      <c r="E10" s="8" t="s">
        <v>67</v>
      </c>
      <c r="F10" s="9">
        <v>1</v>
      </c>
      <c r="G10" s="20"/>
      <c r="H10" s="8">
        <v>1</v>
      </c>
      <c r="I10" s="20"/>
      <c r="J10" s="8">
        <f t="shared" si="0"/>
        <v>2</v>
      </c>
      <c r="K10" s="10">
        <f t="shared" si="1"/>
        <v>0</v>
      </c>
      <c r="M10" s="7" t="s">
        <v>27</v>
      </c>
      <c r="N10" s="8" t="s">
        <v>26</v>
      </c>
      <c r="O10" s="8" t="s">
        <v>12</v>
      </c>
      <c r="P10" s="8" t="s">
        <v>28</v>
      </c>
      <c r="Q10" s="8" t="s">
        <v>67</v>
      </c>
      <c r="R10" s="9">
        <v>1</v>
      </c>
      <c r="S10" s="20"/>
      <c r="T10" s="8">
        <v>1</v>
      </c>
      <c r="U10" s="20"/>
      <c r="V10" s="8">
        <v>1</v>
      </c>
      <c r="W10" s="20"/>
      <c r="X10" s="8">
        <v>1</v>
      </c>
      <c r="Y10" s="20"/>
      <c r="Z10" s="8">
        <f t="shared" si="2"/>
        <v>4</v>
      </c>
      <c r="AA10" s="10">
        <f t="shared" si="3"/>
        <v>0</v>
      </c>
    </row>
    <row r="11" spans="1:27" ht="15" customHeight="1" x14ac:dyDescent="0.25">
      <c r="A11" s="7" t="s">
        <v>30</v>
      </c>
      <c r="B11" s="8" t="s">
        <v>29</v>
      </c>
      <c r="C11" s="8" t="s">
        <v>16</v>
      </c>
      <c r="D11" s="8" t="s">
        <v>31</v>
      </c>
      <c r="E11" s="8" t="s">
        <v>67</v>
      </c>
      <c r="F11" s="9">
        <v>1</v>
      </c>
      <c r="G11" s="20"/>
      <c r="H11" s="8">
        <v>1</v>
      </c>
      <c r="I11" s="20"/>
      <c r="J11" s="8">
        <f t="shared" si="0"/>
        <v>2</v>
      </c>
      <c r="K11" s="10">
        <f t="shared" si="1"/>
        <v>0</v>
      </c>
      <c r="M11" s="7" t="s">
        <v>30</v>
      </c>
      <c r="N11" s="8" t="s">
        <v>29</v>
      </c>
      <c r="O11" s="8" t="s">
        <v>16</v>
      </c>
      <c r="P11" s="8" t="s">
        <v>31</v>
      </c>
      <c r="Q11" s="8" t="s">
        <v>67</v>
      </c>
      <c r="R11" s="9">
        <v>1</v>
      </c>
      <c r="S11" s="20"/>
      <c r="T11" s="8">
        <v>1</v>
      </c>
      <c r="U11" s="20"/>
      <c r="V11" s="8">
        <v>1</v>
      </c>
      <c r="W11" s="20"/>
      <c r="X11" s="8">
        <v>1</v>
      </c>
      <c r="Y11" s="20"/>
      <c r="Z11" s="8">
        <f t="shared" si="2"/>
        <v>4</v>
      </c>
      <c r="AA11" s="10">
        <f t="shared" si="3"/>
        <v>0</v>
      </c>
    </row>
    <row r="12" spans="1:27" ht="15" customHeight="1" x14ac:dyDescent="0.25">
      <c r="A12" s="7" t="s">
        <v>32</v>
      </c>
      <c r="B12" s="8" t="s">
        <v>11</v>
      </c>
      <c r="C12" s="8" t="s">
        <v>12</v>
      </c>
      <c r="D12" s="8" t="s">
        <v>33</v>
      </c>
      <c r="E12" s="8" t="s">
        <v>67</v>
      </c>
      <c r="F12" s="9">
        <v>1</v>
      </c>
      <c r="G12" s="20"/>
      <c r="H12" s="8">
        <v>1</v>
      </c>
      <c r="I12" s="20"/>
      <c r="J12" s="8">
        <f t="shared" si="0"/>
        <v>2</v>
      </c>
      <c r="K12" s="10">
        <f t="shared" si="1"/>
        <v>0</v>
      </c>
      <c r="M12" s="7" t="s">
        <v>32</v>
      </c>
      <c r="N12" s="8" t="s">
        <v>11</v>
      </c>
      <c r="O12" s="8" t="s">
        <v>12</v>
      </c>
      <c r="P12" s="8" t="s">
        <v>33</v>
      </c>
      <c r="Q12" s="8" t="s">
        <v>67</v>
      </c>
      <c r="R12" s="9">
        <v>1</v>
      </c>
      <c r="S12" s="20"/>
      <c r="T12" s="8">
        <v>1</v>
      </c>
      <c r="U12" s="20"/>
      <c r="V12" s="8">
        <v>1</v>
      </c>
      <c r="W12" s="20"/>
      <c r="X12" s="8">
        <v>1</v>
      </c>
      <c r="Y12" s="20"/>
      <c r="Z12" s="8">
        <f t="shared" si="2"/>
        <v>4</v>
      </c>
      <c r="AA12" s="10">
        <f t="shared" si="3"/>
        <v>0</v>
      </c>
    </row>
    <row r="13" spans="1:27" ht="15" customHeight="1" x14ac:dyDescent="0.25">
      <c r="A13" s="7" t="s">
        <v>34</v>
      </c>
      <c r="B13" s="8" t="s">
        <v>35</v>
      </c>
      <c r="C13" s="8" t="s">
        <v>12</v>
      </c>
      <c r="D13" s="8" t="s">
        <v>36</v>
      </c>
      <c r="E13" s="8" t="s">
        <v>67</v>
      </c>
      <c r="F13" s="9">
        <v>1</v>
      </c>
      <c r="G13" s="20"/>
      <c r="H13" s="8">
        <v>1</v>
      </c>
      <c r="I13" s="20"/>
      <c r="J13" s="8">
        <f t="shared" si="0"/>
        <v>2</v>
      </c>
      <c r="K13" s="10">
        <f t="shared" si="1"/>
        <v>0</v>
      </c>
      <c r="M13" s="7" t="s">
        <v>34</v>
      </c>
      <c r="N13" s="8" t="s">
        <v>35</v>
      </c>
      <c r="O13" s="8" t="s">
        <v>12</v>
      </c>
      <c r="P13" s="8" t="s">
        <v>36</v>
      </c>
      <c r="Q13" s="8" t="s">
        <v>67</v>
      </c>
      <c r="R13" s="9">
        <v>1</v>
      </c>
      <c r="S13" s="20"/>
      <c r="T13" s="8">
        <v>1</v>
      </c>
      <c r="U13" s="20"/>
      <c r="V13" s="8">
        <v>1</v>
      </c>
      <c r="W13" s="20"/>
      <c r="X13" s="8">
        <v>1</v>
      </c>
      <c r="Y13" s="20"/>
      <c r="Z13" s="8">
        <f t="shared" si="2"/>
        <v>4</v>
      </c>
      <c r="AA13" s="10">
        <f t="shared" si="3"/>
        <v>0</v>
      </c>
    </row>
    <row r="14" spans="1:27" ht="15" customHeight="1" x14ac:dyDescent="0.25">
      <c r="A14" s="7" t="s">
        <v>37</v>
      </c>
      <c r="B14" s="8" t="s">
        <v>11</v>
      </c>
      <c r="C14" s="8" t="s">
        <v>16</v>
      </c>
      <c r="D14" s="8" t="s">
        <v>38</v>
      </c>
      <c r="E14" s="8" t="s">
        <v>69</v>
      </c>
      <c r="F14" s="9">
        <v>1</v>
      </c>
      <c r="G14" s="20"/>
      <c r="H14" s="8">
        <v>1</v>
      </c>
      <c r="I14" s="20"/>
      <c r="J14" s="8">
        <f t="shared" si="0"/>
        <v>2</v>
      </c>
      <c r="K14" s="10">
        <f t="shared" si="1"/>
        <v>0</v>
      </c>
      <c r="M14" s="7" t="s">
        <v>37</v>
      </c>
      <c r="N14" s="8" t="s">
        <v>11</v>
      </c>
      <c r="O14" s="8" t="s">
        <v>16</v>
      </c>
      <c r="P14" s="8" t="s">
        <v>38</v>
      </c>
      <c r="Q14" s="8" t="s">
        <v>69</v>
      </c>
      <c r="R14" s="9">
        <v>1</v>
      </c>
      <c r="S14" s="20"/>
      <c r="T14" s="8">
        <v>1</v>
      </c>
      <c r="U14" s="20"/>
      <c r="V14" s="8">
        <v>1</v>
      </c>
      <c r="W14" s="20"/>
      <c r="X14" s="8">
        <v>1</v>
      </c>
      <c r="Y14" s="20"/>
      <c r="Z14" s="8">
        <f t="shared" si="2"/>
        <v>4</v>
      </c>
      <c r="AA14" s="10">
        <f t="shared" si="3"/>
        <v>0</v>
      </c>
    </row>
    <row r="15" spans="1:27" ht="15" customHeight="1" x14ac:dyDescent="0.25">
      <c r="A15" s="7" t="s">
        <v>39</v>
      </c>
      <c r="B15" s="8" t="s">
        <v>21</v>
      </c>
      <c r="C15" s="8" t="s">
        <v>40</v>
      </c>
      <c r="D15" s="8" t="s">
        <v>41</v>
      </c>
      <c r="E15" s="8" t="s">
        <v>67</v>
      </c>
      <c r="F15" s="9">
        <v>1</v>
      </c>
      <c r="G15" s="20"/>
      <c r="H15" s="8">
        <v>1</v>
      </c>
      <c r="I15" s="20"/>
      <c r="J15" s="8">
        <f t="shared" si="0"/>
        <v>2</v>
      </c>
      <c r="K15" s="10">
        <f t="shared" si="1"/>
        <v>0</v>
      </c>
      <c r="M15" s="7" t="s">
        <v>39</v>
      </c>
      <c r="N15" s="8" t="s">
        <v>21</v>
      </c>
      <c r="O15" s="8" t="s">
        <v>40</v>
      </c>
      <c r="P15" s="8" t="s">
        <v>41</v>
      </c>
      <c r="Q15" s="8" t="s">
        <v>67</v>
      </c>
      <c r="R15" s="9">
        <v>1</v>
      </c>
      <c r="S15" s="20"/>
      <c r="T15" s="8">
        <v>1</v>
      </c>
      <c r="U15" s="20"/>
      <c r="V15" s="8">
        <v>1</v>
      </c>
      <c r="W15" s="20"/>
      <c r="X15" s="8">
        <v>1</v>
      </c>
      <c r="Y15" s="20"/>
      <c r="Z15" s="8">
        <f t="shared" si="2"/>
        <v>4</v>
      </c>
      <c r="AA15" s="10">
        <f t="shared" si="3"/>
        <v>0</v>
      </c>
    </row>
    <row r="16" spans="1:27" ht="15" customHeight="1" x14ac:dyDescent="0.25">
      <c r="A16" s="7" t="s">
        <v>42</v>
      </c>
      <c r="B16" s="8" t="s">
        <v>29</v>
      </c>
      <c r="C16" s="8" t="s">
        <v>16</v>
      </c>
      <c r="D16" s="8" t="s">
        <v>43</v>
      </c>
      <c r="E16" s="8" t="s">
        <v>68</v>
      </c>
      <c r="F16" s="9">
        <v>1</v>
      </c>
      <c r="G16" s="20"/>
      <c r="H16" s="8">
        <v>1</v>
      </c>
      <c r="I16" s="20"/>
      <c r="J16" s="8">
        <f t="shared" si="0"/>
        <v>2</v>
      </c>
      <c r="K16" s="10">
        <f t="shared" si="1"/>
        <v>0</v>
      </c>
      <c r="M16" s="7" t="s">
        <v>42</v>
      </c>
      <c r="N16" s="8" t="s">
        <v>29</v>
      </c>
      <c r="O16" s="8" t="s">
        <v>16</v>
      </c>
      <c r="P16" s="8" t="s">
        <v>43</v>
      </c>
      <c r="Q16" s="8" t="s">
        <v>68</v>
      </c>
      <c r="R16" s="9">
        <v>1</v>
      </c>
      <c r="S16" s="20"/>
      <c r="T16" s="8">
        <v>1</v>
      </c>
      <c r="U16" s="20"/>
      <c r="V16" s="8">
        <v>1</v>
      </c>
      <c r="W16" s="20"/>
      <c r="X16" s="8">
        <v>1</v>
      </c>
      <c r="Y16" s="20"/>
      <c r="Z16" s="8">
        <f t="shared" si="2"/>
        <v>4</v>
      </c>
      <c r="AA16" s="10">
        <f t="shared" si="3"/>
        <v>0</v>
      </c>
    </row>
    <row r="17" spans="1:27" ht="15" customHeight="1" x14ac:dyDescent="0.25">
      <c r="A17" s="7" t="s">
        <v>44</v>
      </c>
      <c r="B17" s="8" t="s">
        <v>11</v>
      </c>
      <c r="C17" s="8" t="s">
        <v>16</v>
      </c>
      <c r="D17" s="8" t="s">
        <v>45</v>
      </c>
      <c r="E17" s="8" t="s">
        <v>70</v>
      </c>
      <c r="F17" s="9">
        <v>1</v>
      </c>
      <c r="G17" s="20"/>
      <c r="H17" s="8">
        <v>1</v>
      </c>
      <c r="I17" s="20"/>
      <c r="J17" s="8">
        <f t="shared" si="0"/>
        <v>2</v>
      </c>
      <c r="K17" s="10">
        <f t="shared" si="1"/>
        <v>0</v>
      </c>
      <c r="M17" s="7" t="s">
        <v>44</v>
      </c>
      <c r="N17" s="8" t="s">
        <v>11</v>
      </c>
      <c r="O17" s="8" t="s">
        <v>16</v>
      </c>
      <c r="P17" s="8" t="s">
        <v>45</v>
      </c>
      <c r="Q17" s="8" t="s">
        <v>70</v>
      </c>
      <c r="R17" s="9">
        <v>1</v>
      </c>
      <c r="S17" s="20"/>
      <c r="T17" s="8">
        <v>1</v>
      </c>
      <c r="U17" s="20"/>
      <c r="V17" s="8">
        <v>1</v>
      </c>
      <c r="W17" s="20"/>
      <c r="X17" s="8">
        <v>1</v>
      </c>
      <c r="Y17" s="20"/>
      <c r="Z17" s="8">
        <f t="shared" si="2"/>
        <v>4</v>
      </c>
      <c r="AA17" s="10">
        <f t="shared" si="3"/>
        <v>0</v>
      </c>
    </row>
    <row r="18" spans="1:27" ht="15" customHeight="1" x14ac:dyDescent="0.25">
      <c r="A18" s="7" t="s">
        <v>46</v>
      </c>
      <c r="B18" s="8" t="s">
        <v>11</v>
      </c>
      <c r="C18" s="8" t="s">
        <v>16</v>
      </c>
      <c r="D18" s="8" t="s">
        <v>45</v>
      </c>
      <c r="E18" s="8" t="s">
        <v>71</v>
      </c>
      <c r="F18" s="9">
        <v>1</v>
      </c>
      <c r="G18" s="20"/>
      <c r="H18" s="8">
        <v>1</v>
      </c>
      <c r="I18" s="20"/>
      <c r="J18" s="8">
        <f t="shared" si="0"/>
        <v>2</v>
      </c>
      <c r="K18" s="10">
        <f t="shared" si="1"/>
        <v>0</v>
      </c>
      <c r="M18" s="7" t="s">
        <v>46</v>
      </c>
      <c r="N18" s="8" t="s">
        <v>11</v>
      </c>
      <c r="O18" s="8" t="s">
        <v>16</v>
      </c>
      <c r="P18" s="8" t="s">
        <v>45</v>
      </c>
      <c r="Q18" s="8" t="s">
        <v>71</v>
      </c>
      <c r="R18" s="9">
        <v>1</v>
      </c>
      <c r="S18" s="20"/>
      <c r="T18" s="8">
        <v>1</v>
      </c>
      <c r="U18" s="20"/>
      <c r="V18" s="8">
        <v>1</v>
      </c>
      <c r="W18" s="20"/>
      <c r="X18" s="8">
        <v>1</v>
      </c>
      <c r="Y18" s="20"/>
      <c r="Z18" s="8">
        <f t="shared" si="2"/>
        <v>4</v>
      </c>
      <c r="AA18" s="10">
        <f t="shared" si="3"/>
        <v>0</v>
      </c>
    </row>
    <row r="19" spans="1:27" ht="15" customHeight="1" x14ac:dyDescent="0.25">
      <c r="A19" s="7" t="s">
        <v>47</v>
      </c>
      <c r="B19" s="8" t="s">
        <v>21</v>
      </c>
      <c r="C19" s="8" t="s">
        <v>16</v>
      </c>
      <c r="D19" s="8" t="s">
        <v>48</v>
      </c>
      <c r="E19" s="8" t="s">
        <v>67</v>
      </c>
      <c r="F19" s="9">
        <v>1</v>
      </c>
      <c r="G19" s="20"/>
      <c r="H19" s="8">
        <v>1</v>
      </c>
      <c r="I19" s="20"/>
      <c r="J19" s="8">
        <f t="shared" si="0"/>
        <v>2</v>
      </c>
      <c r="K19" s="10">
        <f t="shared" si="1"/>
        <v>0</v>
      </c>
      <c r="M19" s="7" t="s">
        <v>47</v>
      </c>
      <c r="N19" s="8" t="s">
        <v>21</v>
      </c>
      <c r="O19" s="8" t="s">
        <v>16</v>
      </c>
      <c r="P19" s="8" t="s">
        <v>48</v>
      </c>
      <c r="Q19" s="8" t="s">
        <v>67</v>
      </c>
      <c r="R19" s="9">
        <v>1</v>
      </c>
      <c r="S19" s="20"/>
      <c r="T19" s="8">
        <v>1</v>
      </c>
      <c r="U19" s="20"/>
      <c r="V19" s="8">
        <v>1</v>
      </c>
      <c r="W19" s="20"/>
      <c r="X19" s="8">
        <v>1</v>
      </c>
      <c r="Y19" s="20"/>
      <c r="Z19" s="8">
        <f t="shared" si="2"/>
        <v>4</v>
      </c>
      <c r="AA19" s="10">
        <f t="shared" si="3"/>
        <v>0</v>
      </c>
    </row>
    <row r="20" spans="1:27" ht="15" customHeight="1" x14ac:dyDescent="0.25">
      <c r="A20" s="7" t="s">
        <v>49</v>
      </c>
      <c r="B20" s="8" t="s">
        <v>11</v>
      </c>
      <c r="C20" s="8" t="s">
        <v>16</v>
      </c>
      <c r="D20" s="8" t="s">
        <v>50</v>
      </c>
      <c r="E20" s="8" t="s">
        <v>72</v>
      </c>
      <c r="F20" s="9">
        <v>1</v>
      </c>
      <c r="G20" s="20"/>
      <c r="H20" s="8">
        <v>1</v>
      </c>
      <c r="I20" s="20"/>
      <c r="J20" s="8">
        <f t="shared" si="0"/>
        <v>2</v>
      </c>
      <c r="K20" s="10">
        <f t="shared" si="1"/>
        <v>0</v>
      </c>
      <c r="M20" s="7" t="s">
        <v>49</v>
      </c>
      <c r="N20" s="8" t="s">
        <v>11</v>
      </c>
      <c r="O20" s="8" t="s">
        <v>16</v>
      </c>
      <c r="P20" s="8" t="s">
        <v>50</v>
      </c>
      <c r="Q20" s="8" t="s">
        <v>72</v>
      </c>
      <c r="R20" s="9">
        <v>1</v>
      </c>
      <c r="S20" s="20"/>
      <c r="T20" s="8">
        <v>1</v>
      </c>
      <c r="U20" s="20"/>
      <c r="V20" s="8">
        <v>1</v>
      </c>
      <c r="W20" s="20"/>
      <c r="X20" s="8">
        <v>1</v>
      </c>
      <c r="Y20" s="20"/>
      <c r="Z20" s="8">
        <f t="shared" si="2"/>
        <v>4</v>
      </c>
      <c r="AA20" s="10">
        <f t="shared" si="3"/>
        <v>0</v>
      </c>
    </row>
    <row r="21" spans="1:27" ht="15" customHeight="1" x14ac:dyDescent="0.25">
      <c r="A21" s="7" t="s">
        <v>51</v>
      </c>
      <c r="B21" s="8" t="s">
        <v>15</v>
      </c>
      <c r="C21" s="8" t="s">
        <v>52</v>
      </c>
      <c r="D21" s="8" t="s">
        <v>53</v>
      </c>
      <c r="E21" s="8" t="s">
        <v>67</v>
      </c>
      <c r="F21" s="9">
        <v>1</v>
      </c>
      <c r="G21" s="20"/>
      <c r="H21" s="8">
        <v>1</v>
      </c>
      <c r="I21" s="20"/>
      <c r="J21" s="8">
        <f t="shared" si="0"/>
        <v>2</v>
      </c>
      <c r="K21" s="10">
        <f t="shared" si="1"/>
        <v>0</v>
      </c>
      <c r="M21" s="7" t="s">
        <v>51</v>
      </c>
      <c r="N21" s="8" t="s">
        <v>15</v>
      </c>
      <c r="O21" s="8" t="s">
        <v>52</v>
      </c>
      <c r="P21" s="8" t="s">
        <v>53</v>
      </c>
      <c r="Q21" s="8" t="s">
        <v>67</v>
      </c>
      <c r="R21" s="9">
        <v>1</v>
      </c>
      <c r="S21" s="20"/>
      <c r="T21" s="8">
        <v>1</v>
      </c>
      <c r="U21" s="20"/>
      <c r="V21" s="8">
        <v>1</v>
      </c>
      <c r="W21" s="20"/>
      <c r="X21" s="8">
        <v>1</v>
      </c>
      <c r="Y21" s="20"/>
      <c r="Z21" s="8">
        <f t="shared" si="2"/>
        <v>4</v>
      </c>
      <c r="AA21" s="10">
        <f t="shared" si="3"/>
        <v>0</v>
      </c>
    </row>
    <row r="22" spans="1:27" ht="15" customHeight="1" x14ac:dyDescent="0.25">
      <c r="A22" s="7" t="s">
        <v>54</v>
      </c>
      <c r="B22" s="8" t="s">
        <v>15</v>
      </c>
      <c r="C22" s="8" t="s">
        <v>16</v>
      </c>
      <c r="D22" s="8" t="s">
        <v>55</v>
      </c>
      <c r="E22" s="8" t="s">
        <v>67</v>
      </c>
      <c r="F22" s="9">
        <v>1</v>
      </c>
      <c r="G22" s="20"/>
      <c r="H22" s="8">
        <v>1</v>
      </c>
      <c r="I22" s="20"/>
      <c r="J22" s="8">
        <f t="shared" si="0"/>
        <v>2</v>
      </c>
      <c r="K22" s="10">
        <f t="shared" si="1"/>
        <v>0</v>
      </c>
      <c r="M22" s="7" t="s">
        <v>54</v>
      </c>
      <c r="N22" s="8" t="s">
        <v>15</v>
      </c>
      <c r="O22" s="8" t="s">
        <v>16</v>
      </c>
      <c r="P22" s="8" t="s">
        <v>55</v>
      </c>
      <c r="Q22" s="8" t="s">
        <v>67</v>
      </c>
      <c r="R22" s="9">
        <v>1</v>
      </c>
      <c r="S22" s="20"/>
      <c r="T22" s="8">
        <v>1</v>
      </c>
      <c r="U22" s="20"/>
      <c r="V22" s="8">
        <v>1</v>
      </c>
      <c r="W22" s="20"/>
      <c r="X22" s="8">
        <v>1</v>
      </c>
      <c r="Y22" s="20"/>
      <c r="Z22" s="8">
        <f t="shared" si="2"/>
        <v>4</v>
      </c>
      <c r="AA22" s="10">
        <f t="shared" si="3"/>
        <v>0</v>
      </c>
    </row>
    <row r="23" spans="1:27" ht="15" customHeight="1" x14ac:dyDescent="0.25">
      <c r="A23" s="7" t="s">
        <v>56</v>
      </c>
      <c r="B23" s="8" t="s">
        <v>11</v>
      </c>
      <c r="C23" s="8" t="s">
        <v>57</v>
      </c>
      <c r="D23" s="8" t="s">
        <v>58</v>
      </c>
      <c r="E23" s="8" t="s">
        <v>67</v>
      </c>
      <c r="F23" s="9">
        <v>1</v>
      </c>
      <c r="G23" s="20"/>
      <c r="H23" s="8">
        <v>1</v>
      </c>
      <c r="I23" s="20"/>
      <c r="J23" s="8">
        <f t="shared" si="0"/>
        <v>2</v>
      </c>
      <c r="K23" s="10">
        <f t="shared" si="1"/>
        <v>0</v>
      </c>
      <c r="M23" s="7" t="s">
        <v>56</v>
      </c>
      <c r="N23" s="8" t="s">
        <v>11</v>
      </c>
      <c r="O23" s="8" t="s">
        <v>57</v>
      </c>
      <c r="P23" s="8" t="s">
        <v>58</v>
      </c>
      <c r="Q23" s="8" t="s">
        <v>67</v>
      </c>
      <c r="R23" s="9">
        <v>1</v>
      </c>
      <c r="S23" s="20"/>
      <c r="T23" s="8">
        <v>1</v>
      </c>
      <c r="U23" s="20"/>
      <c r="V23" s="8">
        <v>1</v>
      </c>
      <c r="W23" s="20"/>
      <c r="X23" s="8">
        <v>1</v>
      </c>
      <c r="Y23" s="20"/>
      <c r="Z23" s="8">
        <f t="shared" si="2"/>
        <v>4</v>
      </c>
      <c r="AA23" s="10">
        <f t="shared" si="3"/>
        <v>0</v>
      </c>
    </row>
    <row r="24" spans="1:27" ht="15" customHeight="1" x14ac:dyDescent="0.25">
      <c r="A24" s="7" t="s">
        <v>59</v>
      </c>
      <c r="B24" s="8" t="s">
        <v>11</v>
      </c>
      <c r="C24" s="8" t="s">
        <v>12</v>
      </c>
      <c r="D24" s="8" t="s">
        <v>60</v>
      </c>
      <c r="E24" s="8" t="s">
        <v>67</v>
      </c>
      <c r="F24" s="9">
        <v>1</v>
      </c>
      <c r="G24" s="20"/>
      <c r="H24" s="8">
        <v>1</v>
      </c>
      <c r="I24" s="20"/>
      <c r="J24" s="8">
        <f t="shared" si="0"/>
        <v>2</v>
      </c>
      <c r="K24" s="10">
        <f t="shared" si="1"/>
        <v>0</v>
      </c>
      <c r="M24" s="7" t="s">
        <v>59</v>
      </c>
      <c r="N24" s="8" t="s">
        <v>11</v>
      </c>
      <c r="O24" s="8" t="s">
        <v>12</v>
      </c>
      <c r="P24" s="8" t="s">
        <v>60</v>
      </c>
      <c r="Q24" s="8" t="s">
        <v>67</v>
      </c>
      <c r="R24" s="9">
        <v>1</v>
      </c>
      <c r="S24" s="20"/>
      <c r="T24" s="8">
        <v>1</v>
      </c>
      <c r="U24" s="20"/>
      <c r="V24" s="8">
        <v>1</v>
      </c>
      <c r="W24" s="20"/>
      <c r="X24" s="8">
        <v>1</v>
      </c>
      <c r="Y24" s="20"/>
      <c r="Z24" s="8">
        <f t="shared" si="2"/>
        <v>4</v>
      </c>
      <c r="AA24" s="10">
        <f t="shared" si="3"/>
        <v>0</v>
      </c>
    </row>
    <row r="25" spans="1:27" ht="15" customHeight="1" x14ac:dyDescent="0.25">
      <c r="A25" s="7" t="s">
        <v>61</v>
      </c>
      <c r="B25" s="8" t="s">
        <v>11</v>
      </c>
      <c r="C25" s="8" t="s">
        <v>12</v>
      </c>
      <c r="D25" s="8" t="s">
        <v>62</v>
      </c>
      <c r="E25" s="8" t="s">
        <v>67</v>
      </c>
      <c r="F25" s="9">
        <v>1</v>
      </c>
      <c r="G25" s="20"/>
      <c r="H25" s="8">
        <v>1</v>
      </c>
      <c r="I25" s="20"/>
      <c r="J25" s="8">
        <f t="shared" si="0"/>
        <v>2</v>
      </c>
      <c r="K25" s="10">
        <f t="shared" si="1"/>
        <v>0</v>
      </c>
      <c r="M25" s="7" t="s">
        <v>61</v>
      </c>
      <c r="N25" s="8" t="s">
        <v>11</v>
      </c>
      <c r="O25" s="8" t="s">
        <v>12</v>
      </c>
      <c r="P25" s="8" t="s">
        <v>62</v>
      </c>
      <c r="Q25" s="8" t="s">
        <v>67</v>
      </c>
      <c r="R25" s="9">
        <v>1</v>
      </c>
      <c r="S25" s="20"/>
      <c r="T25" s="8">
        <v>1</v>
      </c>
      <c r="U25" s="20"/>
      <c r="V25" s="8">
        <v>1</v>
      </c>
      <c r="W25" s="20"/>
      <c r="X25" s="8">
        <v>1</v>
      </c>
      <c r="Y25" s="20"/>
      <c r="Z25" s="8">
        <f t="shared" si="2"/>
        <v>4</v>
      </c>
      <c r="AA25" s="10">
        <f t="shared" si="3"/>
        <v>0</v>
      </c>
    </row>
    <row r="26" spans="1:27" ht="15" customHeight="1" x14ac:dyDescent="0.25">
      <c r="A26" s="7" t="s">
        <v>63</v>
      </c>
      <c r="B26" s="8" t="s">
        <v>11</v>
      </c>
      <c r="C26" s="8" t="s">
        <v>64</v>
      </c>
      <c r="D26" s="8" t="s">
        <v>65</v>
      </c>
      <c r="E26" s="8" t="s">
        <v>73</v>
      </c>
      <c r="F26" s="9">
        <v>1</v>
      </c>
      <c r="G26" s="20"/>
      <c r="H26" s="8">
        <v>1</v>
      </c>
      <c r="I26" s="20"/>
      <c r="J26" s="8">
        <f t="shared" si="0"/>
        <v>2</v>
      </c>
      <c r="K26" s="10">
        <f>(F26*G26)+(H26*I26)</f>
        <v>0</v>
      </c>
      <c r="M26" s="7" t="s">
        <v>63</v>
      </c>
      <c r="N26" s="8" t="s">
        <v>11</v>
      </c>
      <c r="O26" s="8" t="s">
        <v>64</v>
      </c>
      <c r="P26" s="8" t="s">
        <v>65</v>
      </c>
      <c r="Q26" s="8" t="s">
        <v>73</v>
      </c>
      <c r="R26" s="9">
        <v>1</v>
      </c>
      <c r="S26" s="20"/>
      <c r="T26" s="8">
        <v>1</v>
      </c>
      <c r="U26" s="20"/>
      <c r="V26" s="8">
        <v>1</v>
      </c>
      <c r="W26" s="20"/>
      <c r="X26" s="8">
        <v>1</v>
      </c>
      <c r="Y26" s="20"/>
      <c r="Z26" s="8">
        <f t="shared" si="2"/>
        <v>4</v>
      </c>
      <c r="AA26" s="10">
        <f t="shared" si="3"/>
        <v>0</v>
      </c>
    </row>
    <row r="27" spans="1:27" ht="15" customHeight="1" x14ac:dyDescent="0.25">
      <c r="A27" s="7" t="s">
        <v>74</v>
      </c>
      <c r="B27" s="8" t="s">
        <v>11</v>
      </c>
      <c r="C27" s="8" t="s">
        <v>40</v>
      </c>
      <c r="D27" s="8" t="s">
        <v>76</v>
      </c>
      <c r="E27" s="8" t="s">
        <v>67</v>
      </c>
      <c r="F27" s="9">
        <v>0</v>
      </c>
      <c r="G27" s="20"/>
      <c r="H27" s="8">
        <v>1</v>
      </c>
      <c r="I27" s="20"/>
      <c r="J27" s="8">
        <f t="shared" si="0"/>
        <v>1</v>
      </c>
      <c r="K27" s="10">
        <f t="shared" si="1"/>
        <v>0</v>
      </c>
      <c r="M27" s="7" t="s">
        <v>74</v>
      </c>
      <c r="N27" s="8" t="s">
        <v>11</v>
      </c>
      <c r="O27" s="8" t="s">
        <v>40</v>
      </c>
      <c r="P27" s="8" t="s">
        <v>76</v>
      </c>
      <c r="Q27" s="8" t="s">
        <v>67</v>
      </c>
      <c r="R27" s="9">
        <v>1</v>
      </c>
      <c r="S27" s="20"/>
      <c r="T27" s="8">
        <v>1</v>
      </c>
      <c r="U27" s="20"/>
      <c r="V27" s="8">
        <v>1</v>
      </c>
      <c r="W27" s="20"/>
      <c r="X27" s="8">
        <v>1</v>
      </c>
      <c r="Y27" s="20"/>
      <c r="Z27" s="8">
        <f t="shared" si="2"/>
        <v>4</v>
      </c>
      <c r="AA27" s="10">
        <f t="shared" si="3"/>
        <v>0</v>
      </c>
    </row>
    <row r="28" spans="1:27" ht="15" customHeight="1" x14ac:dyDescent="0.25">
      <c r="A28" s="7" t="s">
        <v>75</v>
      </c>
      <c r="B28" s="8" t="s">
        <v>11</v>
      </c>
      <c r="C28" s="8" t="s">
        <v>40</v>
      </c>
      <c r="D28" s="8" t="s">
        <v>77</v>
      </c>
      <c r="E28" s="8" t="s">
        <v>67</v>
      </c>
      <c r="F28" s="9">
        <v>0</v>
      </c>
      <c r="G28" s="20"/>
      <c r="H28" s="8">
        <v>1</v>
      </c>
      <c r="I28" s="20"/>
      <c r="J28" s="8">
        <f t="shared" si="0"/>
        <v>1</v>
      </c>
      <c r="K28" s="10">
        <f t="shared" si="1"/>
        <v>0</v>
      </c>
      <c r="M28" s="7" t="s">
        <v>75</v>
      </c>
      <c r="N28" s="8" t="s">
        <v>11</v>
      </c>
      <c r="O28" s="8" t="s">
        <v>40</v>
      </c>
      <c r="P28" s="8" t="s">
        <v>77</v>
      </c>
      <c r="Q28" s="8" t="s">
        <v>67</v>
      </c>
      <c r="R28" s="9">
        <v>1</v>
      </c>
      <c r="S28" s="20"/>
      <c r="T28" s="8">
        <v>1</v>
      </c>
      <c r="U28" s="20"/>
      <c r="V28" s="8">
        <v>1</v>
      </c>
      <c r="W28" s="20"/>
      <c r="X28" s="8">
        <v>1</v>
      </c>
      <c r="Y28" s="20"/>
      <c r="Z28" s="8">
        <f t="shared" si="2"/>
        <v>4</v>
      </c>
      <c r="AA28" s="10">
        <f t="shared" si="3"/>
        <v>0</v>
      </c>
    </row>
    <row r="29" spans="1:27" ht="15" customHeight="1" x14ac:dyDescent="0.25">
      <c r="A29" s="7" t="s">
        <v>84</v>
      </c>
      <c r="B29" s="8" t="s">
        <v>29</v>
      </c>
      <c r="C29" s="8" t="s">
        <v>52</v>
      </c>
      <c r="D29" s="8" t="s">
        <v>85</v>
      </c>
      <c r="E29" s="8" t="s">
        <v>67</v>
      </c>
      <c r="F29" s="9">
        <v>0</v>
      </c>
      <c r="G29" s="20"/>
      <c r="H29" s="8">
        <v>1</v>
      </c>
      <c r="I29" s="20"/>
      <c r="J29" s="8">
        <f t="shared" si="0"/>
        <v>1</v>
      </c>
      <c r="K29" s="10">
        <f t="shared" si="1"/>
        <v>0</v>
      </c>
      <c r="M29" s="7" t="s">
        <v>84</v>
      </c>
      <c r="N29" s="8" t="s">
        <v>29</v>
      </c>
      <c r="O29" s="8" t="s">
        <v>52</v>
      </c>
      <c r="P29" s="8" t="s">
        <v>85</v>
      </c>
      <c r="Q29" s="8" t="s">
        <v>67</v>
      </c>
      <c r="R29" s="9">
        <v>1</v>
      </c>
      <c r="S29" s="20"/>
      <c r="T29" s="8">
        <v>1</v>
      </c>
      <c r="U29" s="20"/>
      <c r="V29" s="8">
        <v>1</v>
      </c>
      <c r="W29" s="20"/>
      <c r="X29" s="8">
        <v>1</v>
      </c>
      <c r="Y29" s="20"/>
      <c r="Z29" s="8">
        <f t="shared" si="2"/>
        <v>4</v>
      </c>
      <c r="AA29" s="10">
        <f t="shared" si="3"/>
        <v>0</v>
      </c>
    </row>
    <row r="30" spans="1:27" ht="15.75" thickBot="1" x14ac:dyDescent="0.3">
      <c r="A30" s="11" t="s">
        <v>66</v>
      </c>
      <c r="B30" s="12" t="s">
        <v>15</v>
      </c>
      <c r="C30" s="12" t="s">
        <v>52</v>
      </c>
      <c r="D30" s="12" t="s">
        <v>53</v>
      </c>
      <c r="E30" s="12" t="s">
        <v>67</v>
      </c>
      <c r="F30" s="13">
        <v>0</v>
      </c>
      <c r="G30" s="34"/>
      <c r="H30" s="12">
        <v>1</v>
      </c>
      <c r="I30" s="34"/>
      <c r="J30" s="12">
        <f t="shared" si="0"/>
        <v>1</v>
      </c>
      <c r="K30" s="14">
        <f t="shared" si="1"/>
        <v>0</v>
      </c>
      <c r="M30" s="11" t="s">
        <v>66</v>
      </c>
      <c r="N30" s="12" t="s">
        <v>15</v>
      </c>
      <c r="O30" s="12" t="s">
        <v>52</v>
      </c>
      <c r="P30" s="12" t="s">
        <v>53</v>
      </c>
      <c r="Q30" s="12" t="s">
        <v>67</v>
      </c>
      <c r="R30" s="13">
        <v>0</v>
      </c>
      <c r="S30" s="34"/>
      <c r="T30" s="12">
        <v>0</v>
      </c>
      <c r="U30" s="34"/>
      <c r="V30" s="12">
        <v>0</v>
      </c>
      <c r="W30" s="34"/>
      <c r="X30" s="12">
        <v>1</v>
      </c>
      <c r="Y30" s="34"/>
      <c r="Z30" s="12">
        <f t="shared" si="2"/>
        <v>1</v>
      </c>
      <c r="AA30" s="14">
        <f t="shared" si="3"/>
        <v>0</v>
      </c>
    </row>
    <row r="31" spans="1:27" ht="15.75" thickBot="1" x14ac:dyDescent="0.3">
      <c r="A31" s="15"/>
      <c r="B31" s="15"/>
      <c r="C31" s="15"/>
      <c r="D31" s="15"/>
      <c r="E31" s="15"/>
      <c r="F31" s="15"/>
      <c r="G31" s="16"/>
      <c r="H31" s="15"/>
      <c r="I31" s="16"/>
      <c r="J31" s="17" t="s">
        <v>86</v>
      </c>
      <c r="K31" s="18">
        <f>SUM(K4:K30)</f>
        <v>0</v>
      </c>
      <c r="L31" s="17"/>
      <c r="M31" s="15"/>
      <c r="O31" s="15"/>
      <c r="P31" s="15"/>
      <c r="Q31" s="15"/>
      <c r="R31" s="15"/>
      <c r="S31" s="15"/>
      <c r="T31" s="15"/>
      <c r="U31" s="16"/>
      <c r="V31" s="15"/>
      <c r="W31" s="16"/>
      <c r="X31" s="15"/>
      <c r="Y31" s="16"/>
      <c r="Z31" s="17" t="s">
        <v>87</v>
      </c>
      <c r="AA31" s="18">
        <f>SUM(AA4:AA30)</f>
        <v>0</v>
      </c>
    </row>
    <row r="32" spans="1:27" ht="15.75" thickBot="1" x14ac:dyDescent="0.3">
      <c r="A32" s="15"/>
      <c r="B32" s="15"/>
      <c r="C32" s="15"/>
      <c r="D32" s="15"/>
      <c r="E32" s="15"/>
      <c r="F32" s="15"/>
      <c r="G32" s="16"/>
      <c r="H32" s="15"/>
      <c r="I32" s="16"/>
      <c r="J32" s="15"/>
      <c r="K32" s="16"/>
      <c r="L32" s="15"/>
      <c r="M32" s="19"/>
    </row>
    <row r="33" spans="1:27" ht="15.75" thickBot="1" x14ac:dyDescent="0.3">
      <c r="A33" s="82" t="s">
        <v>88</v>
      </c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4"/>
      <c r="Q33" s="82" t="s">
        <v>148</v>
      </c>
      <c r="R33" s="83"/>
      <c r="S33" s="83"/>
      <c r="T33" s="83"/>
      <c r="U33" s="83"/>
      <c r="V33" s="83"/>
      <c r="W33" s="83"/>
      <c r="X33" s="83"/>
      <c r="Y33" s="83"/>
      <c r="Z33" s="83"/>
      <c r="AA33" s="84"/>
    </row>
    <row r="34" spans="1:27" ht="15.75" thickBot="1" x14ac:dyDescent="0.3">
      <c r="A34" s="82" t="s">
        <v>0</v>
      </c>
      <c r="B34" s="83"/>
      <c r="C34" s="83"/>
      <c r="D34" s="84"/>
      <c r="E34" s="71"/>
      <c r="F34" s="85" t="s">
        <v>1</v>
      </c>
      <c r="G34" s="86"/>
      <c r="H34" s="86"/>
      <c r="I34" s="86"/>
      <c r="J34" s="86"/>
      <c r="K34" s="86"/>
      <c r="L34" s="86"/>
      <c r="M34" s="86"/>
      <c r="N34" s="86"/>
      <c r="O34" s="87"/>
      <c r="Q34" s="82" t="s">
        <v>0</v>
      </c>
      <c r="R34" s="83"/>
      <c r="S34" s="83"/>
      <c r="T34" s="84"/>
      <c r="U34" s="71"/>
      <c r="V34" s="82" t="s">
        <v>1</v>
      </c>
      <c r="W34" s="83"/>
      <c r="X34" s="83"/>
      <c r="Y34" s="83"/>
      <c r="Z34" s="83"/>
      <c r="AA34" s="84"/>
    </row>
    <row r="35" spans="1:27" ht="34.5" customHeight="1" thickBot="1" x14ac:dyDescent="0.3">
      <c r="A35" s="4" t="s">
        <v>2</v>
      </c>
      <c r="B35" s="4" t="s">
        <v>3</v>
      </c>
      <c r="C35" s="5" t="s">
        <v>4</v>
      </c>
      <c r="D35" s="5" t="s">
        <v>5</v>
      </c>
      <c r="E35" s="5" t="s">
        <v>6</v>
      </c>
      <c r="F35" s="74" t="s">
        <v>144</v>
      </c>
      <c r="G35" s="74" t="s">
        <v>7</v>
      </c>
      <c r="H35" s="74" t="s">
        <v>145</v>
      </c>
      <c r="I35" s="74" t="s">
        <v>7</v>
      </c>
      <c r="J35" s="74" t="s">
        <v>146</v>
      </c>
      <c r="K35" s="74" t="s">
        <v>7</v>
      </c>
      <c r="L35" s="74" t="s">
        <v>147</v>
      </c>
      <c r="M35" s="74" t="s">
        <v>7</v>
      </c>
      <c r="N35" s="74" t="s">
        <v>8</v>
      </c>
      <c r="O35" s="74" t="s">
        <v>9</v>
      </c>
      <c r="Q35" s="4" t="s">
        <v>2</v>
      </c>
      <c r="R35" s="4" t="s">
        <v>3</v>
      </c>
      <c r="S35" s="5" t="s">
        <v>4</v>
      </c>
      <c r="T35" s="5" t="s">
        <v>5</v>
      </c>
      <c r="U35" s="5" t="s">
        <v>6</v>
      </c>
      <c r="V35" s="6" t="s">
        <v>144</v>
      </c>
      <c r="W35" s="6" t="s">
        <v>7</v>
      </c>
      <c r="X35" s="6" t="s">
        <v>145</v>
      </c>
      <c r="Y35" s="6" t="s">
        <v>7</v>
      </c>
      <c r="Z35" s="6" t="s">
        <v>8</v>
      </c>
      <c r="AA35" s="6" t="s">
        <v>9</v>
      </c>
    </row>
    <row r="36" spans="1:27" x14ac:dyDescent="0.25">
      <c r="A36" s="7" t="s">
        <v>10</v>
      </c>
      <c r="B36" s="8" t="s">
        <v>11</v>
      </c>
      <c r="C36" s="8" t="s">
        <v>12</v>
      </c>
      <c r="D36" s="8" t="s">
        <v>13</v>
      </c>
      <c r="E36" s="8" t="s">
        <v>67</v>
      </c>
      <c r="F36" s="9">
        <v>1</v>
      </c>
      <c r="G36" s="32"/>
      <c r="H36" s="8">
        <v>1</v>
      </c>
      <c r="I36" s="32"/>
      <c r="J36" s="8">
        <v>1</v>
      </c>
      <c r="K36" s="32"/>
      <c r="L36" s="8">
        <v>1</v>
      </c>
      <c r="M36" s="32"/>
      <c r="N36" s="8">
        <f>F36+H36+J36+L36</f>
        <v>4</v>
      </c>
      <c r="O36" s="10">
        <f>(F36*G36)+(H36*I36)+(J36*K36)+(L36*M36)</f>
        <v>0</v>
      </c>
      <c r="Q36" s="29" t="s">
        <v>10</v>
      </c>
      <c r="R36" s="30" t="s">
        <v>11</v>
      </c>
      <c r="S36" s="30" t="s">
        <v>12</v>
      </c>
      <c r="T36" s="30" t="s">
        <v>13</v>
      </c>
      <c r="U36" s="30" t="s">
        <v>67</v>
      </c>
      <c r="V36" s="31">
        <v>1</v>
      </c>
      <c r="W36" s="32"/>
      <c r="X36" s="30">
        <v>1</v>
      </c>
      <c r="Y36" s="32"/>
      <c r="Z36" s="30">
        <f>V36+X36</f>
        <v>2</v>
      </c>
      <c r="AA36" s="33">
        <f>(V36*W36)+(X36*Y36)</f>
        <v>0</v>
      </c>
    </row>
    <row r="37" spans="1:27" ht="15" customHeight="1" x14ac:dyDescent="0.25">
      <c r="A37" s="7" t="s">
        <v>14</v>
      </c>
      <c r="B37" s="8" t="s">
        <v>15</v>
      </c>
      <c r="C37" s="8" t="s">
        <v>16</v>
      </c>
      <c r="D37" s="8" t="s">
        <v>17</v>
      </c>
      <c r="E37" s="8" t="s">
        <v>67</v>
      </c>
      <c r="F37" s="9">
        <v>1</v>
      </c>
      <c r="G37" s="20"/>
      <c r="H37" s="8">
        <v>1</v>
      </c>
      <c r="I37" s="20"/>
      <c r="J37" s="8">
        <v>1</v>
      </c>
      <c r="K37" s="20"/>
      <c r="L37" s="8">
        <v>1</v>
      </c>
      <c r="M37" s="20"/>
      <c r="N37" s="8">
        <f t="shared" ref="N37:N62" si="4">F37+H37+J37+L37</f>
        <v>4</v>
      </c>
      <c r="O37" s="10">
        <f t="shared" ref="O37:O62" si="5">(F37*G37)+(H37*I37)+(J37*K37)+(L37*M37)</f>
        <v>0</v>
      </c>
      <c r="Q37" s="7" t="s">
        <v>14</v>
      </c>
      <c r="R37" s="8" t="s">
        <v>15</v>
      </c>
      <c r="S37" s="8" t="s">
        <v>16</v>
      </c>
      <c r="T37" s="8" t="s">
        <v>17</v>
      </c>
      <c r="U37" s="8" t="s">
        <v>67</v>
      </c>
      <c r="V37" s="9">
        <v>1</v>
      </c>
      <c r="W37" s="20"/>
      <c r="X37" s="8">
        <v>1</v>
      </c>
      <c r="Y37" s="20"/>
      <c r="Z37" s="8">
        <f t="shared" ref="Z37:Z62" si="6">V37+X37</f>
        <v>2</v>
      </c>
      <c r="AA37" s="10">
        <f t="shared" ref="AA37:AA61" si="7">(V37*W37)+(X37*Y37)</f>
        <v>0</v>
      </c>
    </row>
    <row r="38" spans="1:27" ht="15" customHeight="1" x14ac:dyDescent="0.25">
      <c r="A38" s="7" t="s">
        <v>18</v>
      </c>
      <c r="B38" s="8" t="s">
        <v>15</v>
      </c>
      <c r="C38" s="8" t="s">
        <v>16</v>
      </c>
      <c r="D38" s="8" t="s">
        <v>19</v>
      </c>
      <c r="E38" s="8" t="s">
        <v>67</v>
      </c>
      <c r="F38" s="9">
        <v>1</v>
      </c>
      <c r="G38" s="20"/>
      <c r="H38" s="8">
        <v>1</v>
      </c>
      <c r="I38" s="20"/>
      <c r="J38" s="8">
        <v>1</v>
      </c>
      <c r="K38" s="20"/>
      <c r="L38" s="8">
        <v>1</v>
      </c>
      <c r="M38" s="20"/>
      <c r="N38" s="8">
        <f t="shared" si="4"/>
        <v>4</v>
      </c>
      <c r="O38" s="10">
        <f t="shared" si="5"/>
        <v>0</v>
      </c>
      <c r="Q38" s="7" t="s">
        <v>18</v>
      </c>
      <c r="R38" s="8" t="s">
        <v>15</v>
      </c>
      <c r="S38" s="8" t="s">
        <v>16</v>
      </c>
      <c r="T38" s="8" t="s">
        <v>19</v>
      </c>
      <c r="U38" s="8" t="s">
        <v>67</v>
      </c>
      <c r="V38" s="9">
        <v>1</v>
      </c>
      <c r="W38" s="20"/>
      <c r="X38" s="8">
        <v>1</v>
      </c>
      <c r="Y38" s="20"/>
      <c r="Z38" s="8">
        <f t="shared" si="6"/>
        <v>2</v>
      </c>
      <c r="AA38" s="10">
        <f t="shared" si="7"/>
        <v>0</v>
      </c>
    </row>
    <row r="39" spans="1:27" ht="15" customHeight="1" x14ac:dyDescent="0.25">
      <c r="A39" s="7" t="s">
        <v>20</v>
      </c>
      <c r="B39" s="8" t="s">
        <v>21</v>
      </c>
      <c r="C39" s="8" t="s">
        <v>22</v>
      </c>
      <c r="D39" s="8" t="s">
        <v>23</v>
      </c>
      <c r="E39" s="8" t="s">
        <v>67</v>
      </c>
      <c r="F39" s="9">
        <v>1</v>
      </c>
      <c r="G39" s="20"/>
      <c r="H39" s="8">
        <v>1</v>
      </c>
      <c r="I39" s="20"/>
      <c r="J39" s="8">
        <v>1</v>
      </c>
      <c r="K39" s="20"/>
      <c r="L39" s="8">
        <v>1</v>
      </c>
      <c r="M39" s="20"/>
      <c r="N39" s="8">
        <f t="shared" si="4"/>
        <v>4</v>
      </c>
      <c r="O39" s="10">
        <f t="shared" si="5"/>
        <v>0</v>
      </c>
      <c r="Q39" s="7" t="s">
        <v>20</v>
      </c>
      <c r="R39" s="8" t="s">
        <v>21</v>
      </c>
      <c r="S39" s="8" t="s">
        <v>22</v>
      </c>
      <c r="T39" s="8" t="s">
        <v>23</v>
      </c>
      <c r="U39" s="8" t="s">
        <v>67</v>
      </c>
      <c r="V39" s="9">
        <v>1</v>
      </c>
      <c r="W39" s="20"/>
      <c r="X39" s="8">
        <v>1</v>
      </c>
      <c r="Y39" s="20"/>
      <c r="Z39" s="8">
        <f t="shared" si="6"/>
        <v>2</v>
      </c>
      <c r="AA39" s="10">
        <f t="shared" si="7"/>
        <v>0</v>
      </c>
    </row>
    <row r="40" spans="1:27" ht="15" customHeight="1" x14ac:dyDescent="0.25">
      <c r="A40" s="7" t="s">
        <v>24</v>
      </c>
      <c r="B40" s="8" t="s">
        <v>11</v>
      </c>
      <c r="C40" s="8" t="s">
        <v>12</v>
      </c>
      <c r="D40" s="8" t="s">
        <v>25</v>
      </c>
      <c r="E40" s="8" t="s">
        <v>67</v>
      </c>
      <c r="F40" s="9">
        <v>1</v>
      </c>
      <c r="G40" s="20"/>
      <c r="H40" s="8">
        <v>1</v>
      </c>
      <c r="I40" s="20"/>
      <c r="J40" s="8">
        <v>1</v>
      </c>
      <c r="K40" s="20"/>
      <c r="L40" s="8">
        <v>1</v>
      </c>
      <c r="M40" s="20"/>
      <c r="N40" s="8">
        <f t="shared" si="4"/>
        <v>4</v>
      </c>
      <c r="O40" s="10">
        <f t="shared" si="5"/>
        <v>0</v>
      </c>
      <c r="Q40" s="7" t="s">
        <v>24</v>
      </c>
      <c r="R40" s="8" t="s">
        <v>11</v>
      </c>
      <c r="S40" s="8" t="s">
        <v>12</v>
      </c>
      <c r="T40" s="8" t="s">
        <v>25</v>
      </c>
      <c r="U40" s="8" t="s">
        <v>67</v>
      </c>
      <c r="V40" s="9">
        <v>1</v>
      </c>
      <c r="W40" s="20"/>
      <c r="X40" s="8">
        <v>1</v>
      </c>
      <c r="Y40" s="20"/>
      <c r="Z40" s="8">
        <f t="shared" si="6"/>
        <v>2</v>
      </c>
      <c r="AA40" s="10">
        <f t="shared" si="7"/>
        <v>0</v>
      </c>
    </row>
    <row r="41" spans="1:27" ht="15" customHeight="1" x14ac:dyDescent="0.25">
      <c r="A41" s="7" t="s">
        <v>94</v>
      </c>
      <c r="B41" s="8" t="s">
        <v>11</v>
      </c>
      <c r="C41" s="8" t="s">
        <v>12</v>
      </c>
      <c r="D41" s="8" t="s">
        <v>95</v>
      </c>
      <c r="E41" s="8" t="s">
        <v>68</v>
      </c>
      <c r="F41" s="9">
        <v>1</v>
      </c>
      <c r="G41" s="20"/>
      <c r="H41" s="8">
        <v>1</v>
      </c>
      <c r="I41" s="20"/>
      <c r="J41" s="8">
        <v>1</v>
      </c>
      <c r="K41" s="20"/>
      <c r="L41" s="8">
        <v>1</v>
      </c>
      <c r="M41" s="20"/>
      <c r="N41" s="8">
        <f t="shared" si="4"/>
        <v>4</v>
      </c>
      <c r="O41" s="10">
        <f t="shared" si="5"/>
        <v>0</v>
      </c>
      <c r="Q41" s="7" t="s">
        <v>94</v>
      </c>
      <c r="R41" s="8" t="s">
        <v>11</v>
      </c>
      <c r="S41" s="8" t="s">
        <v>12</v>
      </c>
      <c r="T41" s="8" t="s">
        <v>95</v>
      </c>
      <c r="U41" s="8" t="s">
        <v>68</v>
      </c>
      <c r="V41" s="9">
        <v>1</v>
      </c>
      <c r="W41" s="20"/>
      <c r="X41" s="8">
        <v>1</v>
      </c>
      <c r="Y41" s="20"/>
      <c r="Z41" s="8">
        <f t="shared" si="6"/>
        <v>2</v>
      </c>
      <c r="AA41" s="10">
        <f t="shared" si="7"/>
        <v>0</v>
      </c>
    </row>
    <row r="42" spans="1:27" ht="15" customHeight="1" x14ac:dyDescent="0.25">
      <c r="A42" s="7" t="s">
        <v>27</v>
      </c>
      <c r="B42" s="8" t="s">
        <v>26</v>
      </c>
      <c r="C42" s="8" t="s">
        <v>12</v>
      </c>
      <c r="D42" s="8" t="s">
        <v>28</v>
      </c>
      <c r="E42" s="8" t="s">
        <v>67</v>
      </c>
      <c r="F42" s="9">
        <v>1</v>
      </c>
      <c r="G42" s="20"/>
      <c r="H42" s="8">
        <v>1</v>
      </c>
      <c r="I42" s="20"/>
      <c r="J42" s="8">
        <v>1</v>
      </c>
      <c r="K42" s="20"/>
      <c r="L42" s="8">
        <v>1</v>
      </c>
      <c r="M42" s="20"/>
      <c r="N42" s="8">
        <f t="shared" si="4"/>
        <v>4</v>
      </c>
      <c r="O42" s="10">
        <f t="shared" si="5"/>
        <v>0</v>
      </c>
      <c r="Q42" s="7" t="s">
        <v>27</v>
      </c>
      <c r="R42" s="8" t="s">
        <v>26</v>
      </c>
      <c r="S42" s="8" t="s">
        <v>12</v>
      </c>
      <c r="T42" s="8" t="s">
        <v>28</v>
      </c>
      <c r="U42" s="8" t="s">
        <v>67</v>
      </c>
      <c r="V42" s="9">
        <v>1</v>
      </c>
      <c r="W42" s="20"/>
      <c r="X42" s="8">
        <v>1</v>
      </c>
      <c r="Y42" s="20"/>
      <c r="Z42" s="8">
        <f t="shared" si="6"/>
        <v>2</v>
      </c>
      <c r="AA42" s="10">
        <f t="shared" si="7"/>
        <v>0</v>
      </c>
    </row>
    <row r="43" spans="1:27" ht="15" customHeight="1" x14ac:dyDescent="0.25">
      <c r="A43" s="7" t="s">
        <v>30</v>
      </c>
      <c r="B43" s="8" t="s">
        <v>29</v>
      </c>
      <c r="C43" s="8" t="s">
        <v>16</v>
      </c>
      <c r="D43" s="8" t="s">
        <v>31</v>
      </c>
      <c r="E43" s="8" t="s">
        <v>67</v>
      </c>
      <c r="F43" s="9">
        <v>1</v>
      </c>
      <c r="G43" s="20"/>
      <c r="H43" s="8">
        <v>1</v>
      </c>
      <c r="I43" s="20"/>
      <c r="J43" s="8">
        <v>1</v>
      </c>
      <c r="K43" s="20"/>
      <c r="L43" s="8">
        <v>1</v>
      </c>
      <c r="M43" s="20"/>
      <c r="N43" s="8">
        <f t="shared" si="4"/>
        <v>4</v>
      </c>
      <c r="O43" s="10">
        <f t="shared" si="5"/>
        <v>0</v>
      </c>
      <c r="Q43" s="7" t="s">
        <v>30</v>
      </c>
      <c r="R43" s="8" t="s">
        <v>29</v>
      </c>
      <c r="S43" s="8" t="s">
        <v>16</v>
      </c>
      <c r="T43" s="8" t="s">
        <v>31</v>
      </c>
      <c r="U43" s="8" t="s">
        <v>67</v>
      </c>
      <c r="V43" s="9">
        <v>1</v>
      </c>
      <c r="W43" s="20"/>
      <c r="X43" s="8">
        <v>1</v>
      </c>
      <c r="Y43" s="20"/>
      <c r="Z43" s="8">
        <f t="shared" si="6"/>
        <v>2</v>
      </c>
      <c r="AA43" s="10">
        <f t="shared" si="7"/>
        <v>0</v>
      </c>
    </row>
    <row r="44" spans="1:27" ht="15" customHeight="1" x14ac:dyDescent="0.25">
      <c r="A44" s="7" t="s">
        <v>32</v>
      </c>
      <c r="B44" s="8" t="s">
        <v>11</v>
      </c>
      <c r="C44" s="8" t="s">
        <v>12</v>
      </c>
      <c r="D44" s="8" t="s">
        <v>33</v>
      </c>
      <c r="E44" s="8" t="s">
        <v>67</v>
      </c>
      <c r="F44" s="9">
        <v>1</v>
      </c>
      <c r="G44" s="20"/>
      <c r="H44" s="8">
        <v>1</v>
      </c>
      <c r="I44" s="20"/>
      <c r="J44" s="8">
        <v>1</v>
      </c>
      <c r="K44" s="20"/>
      <c r="L44" s="8">
        <v>1</v>
      </c>
      <c r="M44" s="20"/>
      <c r="N44" s="8">
        <f t="shared" si="4"/>
        <v>4</v>
      </c>
      <c r="O44" s="10">
        <f t="shared" si="5"/>
        <v>0</v>
      </c>
      <c r="Q44" s="7" t="s">
        <v>32</v>
      </c>
      <c r="R44" s="8" t="s">
        <v>11</v>
      </c>
      <c r="S44" s="8" t="s">
        <v>12</v>
      </c>
      <c r="T44" s="8" t="s">
        <v>33</v>
      </c>
      <c r="U44" s="8" t="s">
        <v>67</v>
      </c>
      <c r="V44" s="9">
        <v>1</v>
      </c>
      <c r="W44" s="20"/>
      <c r="X44" s="8">
        <v>1</v>
      </c>
      <c r="Y44" s="20"/>
      <c r="Z44" s="8">
        <f t="shared" si="6"/>
        <v>2</v>
      </c>
      <c r="AA44" s="10">
        <f t="shared" si="7"/>
        <v>0</v>
      </c>
    </row>
    <row r="45" spans="1:27" ht="15" customHeight="1" x14ac:dyDescent="0.25">
      <c r="A45" s="7" t="s">
        <v>34</v>
      </c>
      <c r="B45" s="8" t="s">
        <v>35</v>
      </c>
      <c r="C45" s="8" t="s">
        <v>12</v>
      </c>
      <c r="D45" s="8" t="s">
        <v>36</v>
      </c>
      <c r="E45" s="8" t="s">
        <v>67</v>
      </c>
      <c r="F45" s="9">
        <v>1</v>
      </c>
      <c r="G45" s="20"/>
      <c r="H45" s="8">
        <v>1</v>
      </c>
      <c r="I45" s="20"/>
      <c r="J45" s="8">
        <v>1</v>
      </c>
      <c r="K45" s="20"/>
      <c r="L45" s="8">
        <v>1</v>
      </c>
      <c r="M45" s="20"/>
      <c r="N45" s="8">
        <f t="shared" si="4"/>
        <v>4</v>
      </c>
      <c r="O45" s="10">
        <f t="shared" si="5"/>
        <v>0</v>
      </c>
      <c r="Q45" s="7" t="s">
        <v>34</v>
      </c>
      <c r="R45" s="8" t="s">
        <v>35</v>
      </c>
      <c r="S45" s="8" t="s">
        <v>12</v>
      </c>
      <c r="T45" s="8" t="s">
        <v>36</v>
      </c>
      <c r="U45" s="8" t="s">
        <v>67</v>
      </c>
      <c r="V45" s="9">
        <v>1</v>
      </c>
      <c r="W45" s="20"/>
      <c r="X45" s="8">
        <v>1</v>
      </c>
      <c r="Y45" s="20"/>
      <c r="Z45" s="8">
        <f t="shared" si="6"/>
        <v>2</v>
      </c>
      <c r="AA45" s="10">
        <f t="shared" si="7"/>
        <v>0</v>
      </c>
    </row>
    <row r="46" spans="1:27" ht="15" customHeight="1" x14ac:dyDescent="0.25">
      <c r="A46" s="7" t="s">
        <v>37</v>
      </c>
      <c r="B46" s="8" t="s">
        <v>11</v>
      </c>
      <c r="C46" s="8" t="s">
        <v>16</v>
      </c>
      <c r="D46" s="8" t="s">
        <v>38</v>
      </c>
      <c r="E46" s="8" t="s">
        <v>69</v>
      </c>
      <c r="F46" s="9">
        <v>1</v>
      </c>
      <c r="G46" s="20"/>
      <c r="H46" s="8">
        <v>1</v>
      </c>
      <c r="I46" s="20"/>
      <c r="J46" s="8">
        <v>1</v>
      </c>
      <c r="K46" s="20"/>
      <c r="L46" s="8">
        <v>1</v>
      </c>
      <c r="M46" s="20"/>
      <c r="N46" s="8">
        <f t="shared" si="4"/>
        <v>4</v>
      </c>
      <c r="O46" s="10">
        <f t="shared" si="5"/>
        <v>0</v>
      </c>
      <c r="Q46" s="7" t="s">
        <v>37</v>
      </c>
      <c r="R46" s="8" t="s">
        <v>11</v>
      </c>
      <c r="S46" s="8" t="s">
        <v>16</v>
      </c>
      <c r="T46" s="8" t="s">
        <v>38</v>
      </c>
      <c r="U46" s="8" t="s">
        <v>69</v>
      </c>
      <c r="V46" s="9">
        <v>1</v>
      </c>
      <c r="W46" s="20"/>
      <c r="X46" s="8">
        <v>1</v>
      </c>
      <c r="Y46" s="20"/>
      <c r="Z46" s="8">
        <f t="shared" si="6"/>
        <v>2</v>
      </c>
      <c r="AA46" s="10">
        <f t="shared" si="7"/>
        <v>0</v>
      </c>
    </row>
    <row r="47" spans="1:27" ht="15" customHeight="1" x14ac:dyDescent="0.25">
      <c r="A47" s="7" t="s">
        <v>39</v>
      </c>
      <c r="B47" s="8" t="s">
        <v>21</v>
      </c>
      <c r="C47" s="8" t="s">
        <v>40</v>
      </c>
      <c r="D47" s="8" t="s">
        <v>41</v>
      </c>
      <c r="E47" s="8" t="s">
        <v>67</v>
      </c>
      <c r="F47" s="9">
        <v>1</v>
      </c>
      <c r="G47" s="20"/>
      <c r="H47" s="8">
        <v>1</v>
      </c>
      <c r="I47" s="20"/>
      <c r="J47" s="8">
        <v>1</v>
      </c>
      <c r="K47" s="20"/>
      <c r="L47" s="8">
        <v>1</v>
      </c>
      <c r="M47" s="20"/>
      <c r="N47" s="8">
        <f t="shared" si="4"/>
        <v>4</v>
      </c>
      <c r="O47" s="10">
        <f t="shared" si="5"/>
        <v>0</v>
      </c>
      <c r="Q47" s="7" t="s">
        <v>39</v>
      </c>
      <c r="R47" s="8" t="s">
        <v>21</v>
      </c>
      <c r="S47" s="8" t="s">
        <v>40</v>
      </c>
      <c r="T47" s="8" t="s">
        <v>41</v>
      </c>
      <c r="U47" s="8" t="s">
        <v>67</v>
      </c>
      <c r="V47" s="9">
        <v>1</v>
      </c>
      <c r="W47" s="20"/>
      <c r="X47" s="8">
        <v>1</v>
      </c>
      <c r="Y47" s="20"/>
      <c r="Z47" s="8">
        <f t="shared" si="6"/>
        <v>2</v>
      </c>
      <c r="AA47" s="10">
        <f t="shared" si="7"/>
        <v>0</v>
      </c>
    </row>
    <row r="48" spans="1:27" ht="15" customHeight="1" x14ac:dyDescent="0.25">
      <c r="A48" s="7" t="s">
        <v>42</v>
      </c>
      <c r="B48" s="8" t="s">
        <v>29</v>
      </c>
      <c r="C48" s="8" t="s">
        <v>16</v>
      </c>
      <c r="D48" s="8" t="s">
        <v>43</v>
      </c>
      <c r="E48" s="8" t="s">
        <v>68</v>
      </c>
      <c r="F48" s="9">
        <v>1</v>
      </c>
      <c r="G48" s="20"/>
      <c r="H48" s="8">
        <v>1</v>
      </c>
      <c r="I48" s="20"/>
      <c r="J48" s="8">
        <v>1</v>
      </c>
      <c r="K48" s="20"/>
      <c r="L48" s="8">
        <v>1</v>
      </c>
      <c r="M48" s="20"/>
      <c r="N48" s="8">
        <f t="shared" si="4"/>
        <v>4</v>
      </c>
      <c r="O48" s="10">
        <f t="shared" si="5"/>
        <v>0</v>
      </c>
      <c r="Q48" s="7" t="s">
        <v>42</v>
      </c>
      <c r="R48" s="8" t="s">
        <v>29</v>
      </c>
      <c r="S48" s="8" t="s">
        <v>16</v>
      </c>
      <c r="T48" s="8" t="s">
        <v>43</v>
      </c>
      <c r="U48" s="8" t="s">
        <v>68</v>
      </c>
      <c r="V48" s="9">
        <v>1</v>
      </c>
      <c r="W48" s="20"/>
      <c r="X48" s="8">
        <v>1</v>
      </c>
      <c r="Y48" s="20"/>
      <c r="Z48" s="8">
        <f t="shared" si="6"/>
        <v>2</v>
      </c>
      <c r="AA48" s="10">
        <f t="shared" si="7"/>
        <v>0</v>
      </c>
    </row>
    <row r="49" spans="1:27" ht="15" customHeight="1" x14ac:dyDescent="0.25">
      <c r="A49" s="7" t="s">
        <v>44</v>
      </c>
      <c r="B49" s="8" t="s">
        <v>11</v>
      </c>
      <c r="C49" s="8" t="s">
        <v>16</v>
      </c>
      <c r="D49" s="8" t="s">
        <v>45</v>
      </c>
      <c r="E49" s="8" t="s">
        <v>70</v>
      </c>
      <c r="F49" s="9">
        <v>1</v>
      </c>
      <c r="G49" s="20"/>
      <c r="H49" s="8">
        <v>1</v>
      </c>
      <c r="I49" s="20"/>
      <c r="J49" s="8">
        <v>1</v>
      </c>
      <c r="K49" s="20"/>
      <c r="L49" s="8">
        <v>1</v>
      </c>
      <c r="M49" s="20"/>
      <c r="N49" s="8">
        <f t="shared" si="4"/>
        <v>4</v>
      </c>
      <c r="O49" s="10">
        <f t="shared" si="5"/>
        <v>0</v>
      </c>
      <c r="Q49" s="7" t="s">
        <v>44</v>
      </c>
      <c r="R49" s="8" t="s">
        <v>11</v>
      </c>
      <c r="S49" s="8" t="s">
        <v>16</v>
      </c>
      <c r="T49" s="8" t="s">
        <v>45</v>
      </c>
      <c r="U49" s="8" t="s">
        <v>70</v>
      </c>
      <c r="V49" s="9">
        <v>1</v>
      </c>
      <c r="W49" s="20"/>
      <c r="X49" s="8">
        <v>1</v>
      </c>
      <c r="Y49" s="20"/>
      <c r="Z49" s="8">
        <f t="shared" si="6"/>
        <v>2</v>
      </c>
      <c r="AA49" s="10">
        <f t="shared" si="7"/>
        <v>0</v>
      </c>
    </row>
    <row r="50" spans="1:27" ht="15" customHeight="1" x14ac:dyDescent="0.25">
      <c r="A50" s="7" t="s">
        <v>46</v>
      </c>
      <c r="B50" s="8" t="s">
        <v>11</v>
      </c>
      <c r="C50" s="8" t="s">
        <v>16</v>
      </c>
      <c r="D50" s="8" t="s">
        <v>45</v>
      </c>
      <c r="E50" s="8" t="s">
        <v>71</v>
      </c>
      <c r="F50" s="9">
        <v>1</v>
      </c>
      <c r="G50" s="20"/>
      <c r="H50" s="8">
        <v>1</v>
      </c>
      <c r="I50" s="20"/>
      <c r="J50" s="8">
        <v>1</v>
      </c>
      <c r="K50" s="20"/>
      <c r="L50" s="8">
        <v>1</v>
      </c>
      <c r="M50" s="20"/>
      <c r="N50" s="8">
        <f t="shared" si="4"/>
        <v>4</v>
      </c>
      <c r="O50" s="10">
        <f t="shared" si="5"/>
        <v>0</v>
      </c>
      <c r="Q50" s="7" t="s">
        <v>46</v>
      </c>
      <c r="R50" s="8" t="s">
        <v>11</v>
      </c>
      <c r="S50" s="8" t="s">
        <v>16</v>
      </c>
      <c r="T50" s="8" t="s">
        <v>45</v>
      </c>
      <c r="U50" s="8" t="s">
        <v>71</v>
      </c>
      <c r="V50" s="9">
        <v>1</v>
      </c>
      <c r="W50" s="20"/>
      <c r="X50" s="8">
        <v>1</v>
      </c>
      <c r="Y50" s="20"/>
      <c r="Z50" s="8">
        <f t="shared" si="6"/>
        <v>2</v>
      </c>
      <c r="AA50" s="10">
        <f t="shared" si="7"/>
        <v>0</v>
      </c>
    </row>
    <row r="51" spans="1:27" ht="15" customHeight="1" x14ac:dyDescent="0.25">
      <c r="A51" s="7" t="s">
        <v>47</v>
      </c>
      <c r="B51" s="8" t="s">
        <v>21</v>
      </c>
      <c r="C51" s="8" t="s">
        <v>16</v>
      </c>
      <c r="D51" s="8" t="s">
        <v>48</v>
      </c>
      <c r="E51" s="8" t="s">
        <v>67</v>
      </c>
      <c r="F51" s="9">
        <v>1</v>
      </c>
      <c r="G51" s="20"/>
      <c r="H51" s="8">
        <v>1</v>
      </c>
      <c r="I51" s="20"/>
      <c r="J51" s="8">
        <v>1</v>
      </c>
      <c r="K51" s="20"/>
      <c r="L51" s="8">
        <v>1</v>
      </c>
      <c r="M51" s="20"/>
      <c r="N51" s="8">
        <f t="shared" si="4"/>
        <v>4</v>
      </c>
      <c r="O51" s="10">
        <f t="shared" si="5"/>
        <v>0</v>
      </c>
      <c r="Q51" s="7" t="s">
        <v>47</v>
      </c>
      <c r="R51" s="8" t="s">
        <v>21</v>
      </c>
      <c r="S51" s="8" t="s">
        <v>16</v>
      </c>
      <c r="T51" s="8" t="s">
        <v>48</v>
      </c>
      <c r="U51" s="8" t="s">
        <v>67</v>
      </c>
      <c r="V51" s="9">
        <v>1</v>
      </c>
      <c r="W51" s="20"/>
      <c r="X51" s="8">
        <v>1</v>
      </c>
      <c r="Y51" s="20"/>
      <c r="Z51" s="8">
        <f t="shared" si="6"/>
        <v>2</v>
      </c>
      <c r="AA51" s="10">
        <f t="shared" si="7"/>
        <v>0</v>
      </c>
    </row>
    <row r="52" spans="1:27" ht="15" customHeight="1" x14ac:dyDescent="0.25">
      <c r="A52" s="7" t="s">
        <v>49</v>
      </c>
      <c r="B52" s="8" t="s">
        <v>11</v>
      </c>
      <c r="C52" s="8" t="s">
        <v>16</v>
      </c>
      <c r="D52" s="8" t="s">
        <v>50</v>
      </c>
      <c r="E52" s="8" t="s">
        <v>72</v>
      </c>
      <c r="F52" s="9">
        <v>1</v>
      </c>
      <c r="G52" s="20"/>
      <c r="H52" s="8">
        <v>1</v>
      </c>
      <c r="I52" s="20"/>
      <c r="J52" s="8">
        <v>1</v>
      </c>
      <c r="K52" s="20"/>
      <c r="L52" s="8">
        <v>1</v>
      </c>
      <c r="M52" s="20"/>
      <c r="N52" s="8">
        <f t="shared" si="4"/>
        <v>4</v>
      </c>
      <c r="O52" s="10">
        <f t="shared" si="5"/>
        <v>0</v>
      </c>
      <c r="Q52" s="7" t="s">
        <v>49</v>
      </c>
      <c r="R52" s="8" t="s">
        <v>11</v>
      </c>
      <c r="S52" s="8" t="s">
        <v>16</v>
      </c>
      <c r="T52" s="8" t="s">
        <v>50</v>
      </c>
      <c r="U52" s="8" t="s">
        <v>72</v>
      </c>
      <c r="V52" s="9">
        <v>1</v>
      </c>
      <c r="W52" s="20"/>
      <c r="X52" s="8">
        <v>1</v>
      </c>
      <c r="Y52" s="20"/>
      <c r="Z52" s="8">
        <f t="shared" si="6"/>
        <v>2</v>
      </c>
      <c r="AA52" s="10">
        <f t="shared" si="7"/>
        <v>0</v>
      </c>
    </row>
    <row r="53" spans="1:27" ht="15" customHeight="1" x14ac:dyDescent="0.25">
      <c r="A53" s="7" t="s">
        <v>51</v>
      </c>
      <c r="B53" s="8" t="s">
        <v>15</v>
      </c>
      <c r="C53" s="8" t="s">
        <v>52</v>
      </c>
      <c r="D53" s="8" t="s">
        <v>53</v>
      </c>
      <c r="E53" s="8" t="s">
        <v>67</v>
      </c>
      <c r="F53" s="9">
        <v>1</v>
      </c>
      <c r="G53" s="20"/>
      <c r="H53" s="8">
        <v>1</v>
      </c>
      <c r="I53" s="20"/>
      <c r="J53" s="8">
        <v>1</v>
      </c>
      <c r="K53" s="20"/>
      <c r="L53" s="8">
        <v>1</v>
      </c>
      <c r="M53" s="20"/>
      <c r="N53" s="8">
        <f t="shared" si="4"/>
        <v>4</v>
      </c>
      <c r="O53" s="10">
        <f t="shared" si="5"/>
        <v>0</v>
      </c>
      <c r="Q53" s="7" t="s">
        <v>51</v>
      </c>
      <c r="R53" s="8" t="s">
        <v>15</v>
      </c>
      <c r="S53" s="8" t="s">
        <v>52</v>
      </c>
      <c r="T53" s="8" t="s">
        <v>53</v>
      </c>
      <c r="U53" s="8" t="s">
        <v>67</v>
      </c>
      <c r="V53" s="9">
        <v>1</v>
      </c>
      <c r="W53" s="20"/>
      <c r="X53" s="8">
        <v>1</v>
      </c>
      <c r="Y53" s="20"/>
      <c r="Z53" s="8">
        <f t="shared" si="6"/>
        <v>2</v>
      </c>
      <c r="AA53" s="10">
        <f t="shared" si="7"/>
        <v>0</v>
      </c>
    </row>
    <row r="54" spans="1:27" ht="15" customHeight="1" x14ac:dyDescent="0.25">
      <c r="A54" s="7" t="s">
        <v>54</v>
      </c>
      <c r="B54" s="8" t="s">
        <v>15</v>
      </c>
      <c r="C54" s="8" t="s">
        <v>16</v>
      </c>
      <c r="D54" s="8" t="s">
        <v>55</v>
      </c>
      <c r="E54" s="8" t="s">
        <v>67</v>
      </c>
      <c r="F54" s="9">
        <v>1</v>
      </c>
      <c r="G54" s="20"/>
      <c r="H54" s="8">
        <v>1</v>
      </c>
      <c r="I54" s="20"/>
      <c r="J54" s="8">
        <v>1</v>
      </c>
      <c r="K54" s="20"/>
      <c r="L54" s="8">
        <v>1</v>
      </c>
      <c r="M54" s="20"/>
      <c r="N54" s="8">
        <f t="shared" si="4"/>
        <v>4</v>
      </c>
      <c r="O54" s="10">
        <f t="shared" si="5"/>
        <v>0</v>
      </c>
      <c r="Q54" s="7" t="s">
        <v>54</v>
      </c>
      <c r="R54" s="8" t="s">
        <v>15</v>
      </c>
      <c r="S54" s="8" t="s">
        <v>16</v>
      </c>
      <c r="T54" s="8" t="s">
        <v>55</v>
      </c>
      <c r="U54" s="8" t="s">
        <v>67</v>
      </c>
      <c r="V54" s="9">
        <v>1</v>
      </c>
      <c r="W54" s="20"/>
      <c r="X54" s="8">
        <v>1</v>
      </c>
      <c r="Y54" s="20"/>
      <c r="Z54" s="8">
        <f t="shared" si="6"/>
        <v>2</v>
      </c>
      <c r="AA54" s="10">
        <f t="shared" si="7"/>
        <v>0</v>
      </c>
    </row>
    <row r="55" spans="1:27" ht="15" customHeight="1" x14ac:dyDescent="0.25">
      <c r="A55" s="7" t="s">
        <v>56</v>
      </c>
      <c r="B55" s="8" t="s">
        <v>11</v>
      </c>
      <c r="C55" s="8" t="s">
        <v>57</v>
      </c>
      <c r="D55" s="8" t="s">
        <v>58</v>
      </c>
      <c r="E55" s="8" t="s">
        <v>67</v>
      </c>
      <c r="F55" s="9">
        <v>1</v>
      </c>
      <c r="G55" s="20"/>
      <c r="H55" s="8">
        <v>1</v>
      </c>
      <c r="I55" s="20"/>
      <c r="J55" s="8">
        <v>1</v>
      </c>
      <c r="K55" s="20"/>
      <c r="L55" s="8">
        <v>1</v>
      </c>
      <c r="M55" s="20"/>
      <c r="N55" s="8">
        <f t="shared" si="4"/>
        <v>4</v>
      </c>
      <c r="O55" s="10">
        <f t="shared" si="5"/>
        <v>0</v>
      </c>
      <c r="Q55" s="7" t="s">
        <v>56</v>
      </c>
      <c r="R55" s="8" t="s">
        <v>11</v>
      </c>
      <c r="S55" s="8" t="s">
        <v>57</v>
      </c>
      <c r="T55" s="8" t="s">
        <v>58</v>
      </c>
      <c r="U55" s="8" t="s">
        <v>67</v>
      </c>
      <c r="V55" s="9">
        <v>1</v>
      </c>
      <c r="W55" s="20"/>
      <c r="X55" s="8">
        <v>1</v>
      </c>
      <c r="Y55" s="20"/>
      <c r="Z55" s="8">
        <f t="shared" si="6"/>
        <v>2</v>
      </c>
      <c r="AA55" s="10">
        <f t="shared" si="7"/>
        <v>0</v>
      </c>
    </row>
    <row r="56" spans="1:27" ht="15" customHeight="1" x14ac:dyDescent="0.25">
      <c r="A56" s="7" t="s">
        <v>59</v>
      </c>
      <c r="B56" s="8" t="s">
        <v>11</v>
      </c>
      <c r="C56" s="8" t="s">
        <v>12</v>
      </c>
      <c r="D56" s="8" t="s">
        <v>60</v>
      </c>
      <c r="E56" s="8" t="s">
        <v>67</v>
      </c>
      <c r="F56" s="9">
        <v>1</v>
      </c>
      <c r="G56" s="20"/>
      <c r="H56" s="8">
        <v>1</v>
      </c>
      <c r="I56" s="20"/>
      <c r="J56" s="8">
        <v>1</v>
      </c>
      <c r="K56" s="20"/>
      <c r="L56" s="8">
        <v>1</v>
      </c>
      <c r="M56" s="20"/>
      <c r="N56" s="8">
        <f t="shared" si="4"/>
        <v>4</v>
      </c>
      <c r="O56" s="10">
        <f t="shared" si="5"/>
        <v>0</v>
      </c>
      <c r="Q56" s="7" t="s">
        <v>59</v>
      </c>
      <c r="R56" s="8" t="s">
        <v>11</v>
      </c>
      <c r="S56" s="8" t="s">
        <v>12</v>
      </c>
      <c r="T56" s="8" t="s">
        <v>60</v>
      </c>
      <c r="U56" s="8" t="s">
        <v>67</v>
      </c>
      <c r="V56" s="9">
        <v>1</v>
      </c>
      <c r="W56" s="20"/>
      <c r="X56" s="8">
        <v>1</v>
      </c>
      <c r="Y56" s="20"/>
      <c r="Z56" s="8">
        <f t="shared" si="6"/>
        <v>2</v>
      </c>
      <c r="AA56" s="10">
        <f t="shared" si="7"/>
        <v>0</v>
      </c>
    </row>
    <row r="57" spans="1:27" ht="15" customHeight="1" x14ac:dyDescent="0.25">
      <c r="A57" s="7" t="s">
        <v>61</v>
      </c>
      <c r="B57" s="8" t="s">
        <v>11</v>
      </c>
      <c r="C57" s="8" t="s">
        <v>12</v>
      </c>
      <c r="D57" s="8" t="s">
        <v>62</v>
      </c>
      <c r="E57" s="8" t="s">
        <v>67</v>
      </c>
      <c r="F57" s="9">
        <v>1</v>
      </c>
      <c r="G57" s="20"/>
      <c r="H57" s="8">
        <v>1</v>
      </c>
      <c r="I57" s="20"/>
      <c r="J57" s="8">
        <v>1</v>
      </c>
      <c r="K57" s="20"/>
      <c r="L57" s="8">
        <v>1</v>
      </c>
      <c r="M57" s="20"/>
      <c r="N57" s="8">
        <f t="shared" si="4"/>
        <v>4</v>
      </c>
      <c r="O57" s="10">
        <f t="shared" si="5"/>
        <v>0</v>
      </c>
      <c r="Q57" s="7" t="s">
        <v>61</v>
      </c>
      <c r="R57" s="8" t="s">
        <v>11</v>
      </c>
      <c r="S57" s="8" t="s">
        <v>12</v>
      </c>
      <c r="T57" s="8" t="s">
        <v>62</v>
      </c>
      <c r="U57" s="8" t="s">
        <v>67</v>
      </c>
      <c r="V57" s="9">
        <v>1</v>
      </c>
      <c r="W57" s="20"/>
      <c r="X57" s="8">
        <v>1</v>
      </c>
      <c r="Y57" s="20"/>
      <c r="Z57" s="8">
        <f t="shared" si="6"/>
        <v>2</v>
      </c>
      <c r="AA57" s="10">
        <f t="shared" si="7"/>
        <v>0</v>
      </c>
    </row>
    <row r="58" spans="1:27" ht="15" customHeight="1" x14ac:dyDescent="0.25">
      <c r="A58" s="7" t="s">
        <v>63</v>
      </c>
      <c r="B58" s="8" t="s">
        <v>11</v>
      </c>
      <c r="C58" s="8" t="s">
        <v>64</v>
      </c>
      <c r="D58" s="8" t="s">
        <v>65</v>
      </c>
      <c r="E58" s="8" t="s">
        <v>73</v>
      </c>
      <c r="F58" s="9">
        <v>1</v>
      </c>
      <c r="G58" s="20"/>
      <c r="H58" s="8">
        <v>1</v>
      </c>
      <c r="I58" s="20"/>
      <c r="J58" s="8">
        <v>1</v>
      </c>
      <c r="K58" s="20"/>
      <c r="L58" s="8">
        <v>1</v>
      </c>
      <c r="M58" s="20"/>
      <c r="N58" s="8">
        <f t="shared" si="4"/>
        <v>4</v>
      </c>
      <c r="O58" s="10">
        <f t="shared" si="5"/>
        <v>0</v>
      </c>
      <c r="Q58" s="7" t="s">
        <v>63</v>
      </c>
      <c r="R58" s="8" t="s">
        <v>11</v>
      </c>
      <c r="S58" s="8" t="s">
        <v>64</v>
      </c>
      <c r="T58" s="8" t="s">
        <v>65</v>
      </c>
      <c r="U58" s="8" t="s">
        <v>73</v>
      </c>
      <c r="V58" s="9">
        <v>1</v>
      </c>
      <c r="W58" s="20"/>
      <c r="X58" s="8">
        <v>1</v>
      </c>
      <c r="Y58" s="20"/>
      <c r="Z58" s="8">
        <f t="shared" si="6"/>
        <v>2</v>
      </c>
      <c r="AA58" s="10">
        <f t="shared" si="7"/>
        <v>0</v>
      </c>
    </row>
    <row r="59" spans="1:27" ht="15" customHeight="1" x14ac:dyDescent="0.25">
      <c r="A59" s="7" t="s">
        <v>74</v>
      </c>
      <c r="B59" s="8" t="s">
        <v>11</v>
      </c>
      <c r="C59" s="8" t="s">
        <v>40</v>
      </c>
      <c r="D59" s="8" t="s">
        <v>76</v>
      </c>
      <c r="E59" s="8" t="s">
        <v>67</v>
      </c>
      <c r="F59" s="9">
        <v>1</v>
      </c>
      <c r="G59" s="20"/>
      <c r="H59" s="8">
        <v>1</v>
      </c>
      <c r="I59" s="20"/>
      <c r="J59" s="8">
        <v>1</v>
      </c>
      <c r="K59" s="20"/>
      <c r="L59" s="8">
        <v>1</v>
      </c>
      <c r="M59" s="20"/>
      <c r="N59" s="8">
        <f t="shared" si="4"/>
        <v>4</v>
      </c>
      <c r="O59" s="10">
        <f t="shared" si="5"/>
        <v>0</v>
      </c>
      <c r="Q59" s="7" t="s">
        <v>74</v>
      </c>
      <c r="R59" s="8" t="s">
        <v>11</v>
      </c>
      <c r="S59" s="8" t="s">
        <v>40</v>
      </c>
      <c r="T59" s="8" t="s">
        <v>76</v>
      </c>
      <c r="U59" s="8" t="s">
        <v>67</v>
      </c>
      <c r="V59" s="9">
        <v>1</v>
      </c>
      <c r="W59" s="20"/>
      <c r="X59" s="8">
        <v>1</v>
      </c>
      <c r="Y59" s="20"/>
      <c r="Z59" s="8">
        <f t="shared" si="6"/>
        <v>2</v>
      </c>
      <c r="AA59" s="10">
        <f t="shared" si="7"/>
        <v>0</v>
      </c>
    </row>
    <row r="60" spans="1:27" ht="15" customHeight="1" x14ac:dyDescent="0.25">
      <c r="A60" s="7" t="s">
        <v>75</v>
      </c>
      <c r="B60" s="8" t="s">
        <v>11</v>
      </c>
      <c r="C60" s="8" t="s">
        <v>40</v>
      </c>
      <c r="D60" s="8" t="s">
        <v>77</v>
      </c>
      <c r="E60" s="8" t="s">
        <v>67</v>
      </c>
      <c r="F60" s="9">
        <v>1</v>
      </c>
      <c r="G60" s="20"/>
      <c r="H60" s="8">
        <v>1</v>
      </c>
      <c r="I60" s="20"/>
      <c r="J60" s="8">
        <v>1</v>
      </c>
      <c r="K60" s="20"/>
      <c r="L60" s="8">
        <v>1</v>
      </c>
      <c r="M60" s="20"/>
      <c r="N60" s="8">
        <f t="shared" si="4"/>
        <v>4</v>
      </c>
      <c r="O60" s="10">
        <f t="shared" si="5"/>
        <v>0</v>
      </c>
      <c r="Q60" s="7" t="s">
        <v>75</v>
      </c>
      <c r="R60" s="8" t="s">
        <v>11</v>
      </c>
      <c r="S60" s="8" t="s">
        <v>40</v>
      </c>
      <c r="T60" s="8" t="s">
        <v>77</v>
      </c>
      <c r="U60" s="8" t="s">
        <v>67</v>
      </c>
      <c r="V60" s="9">
        <v>1</v>
      </c>
      <c r="W60" s="20"/>
      <c r="X60" s="8">
        <v>1</v>
      </c>
      <c r="Y60" s="20"/>
      <c r="Z60" s="8">
        <f t="shared" si="6"/>
        <v>2</v>
      </c>
      <c r="AA60" s="10">
        <f t="shared" si="7"/>
        <v>0</v>
      </c>
    </row>
    <row r="61" spans="1:27" x14ac:dyDescent="0.25">
      <c r="A61" s="7" t="s">
        <v>84</v>
      </c>
      <c r="B61" s="8" t="s">
        <v>29</v>
      </c>
      <c r="C61" s="8" t="s">
        <v>52</v>
      </c>
      <c r="D61" s="8" t="s">
        <v>85</v>
      </c>
      <c r="E61" s="8" t="s">
        <v>67</v>
      </c>
      <c r="F61" s="9">
        <v>1</v>
      </c>
      <c r="G61" s="20"/>
      <c r="H61" s="8">
        <v>1</v>
      </c>
      <c r="I61" s="20"/>
      <c r="J61" s="8">
        <v>1</v>
      </c>
      <c r="K61" s="20"/>
      <c r="L61" s="8">
        <v>1</v>
      </c>
      <c r="M61" s="20"/>
      <c r="N61" s="8">
        <f t="shared" si="4"/>
        <v>4</v>
      </c>
      <c r="O61" s="10">
        <f t="shared" si="5"/>
        <v>0</v>
      </c>
      <c r="Q61" s="7" t="s">
        <v>84</v>
      </c>
      <c r="R61" s="8" t="s">
        <v>29</v>
      </c>
      <c r="S61" s="8" t="s">
        <v>52</v>
      </c>
      <c r="T61" s="8" t="s">
        <v>85</v>
      </c>
      <c r="U61" s="8" t="s">
        <v>67</v>
      </c>
      <c r="V61" s="9">
        <v>1</v>
      </c>
      <c r="W61" s="20"/>
      <c r="X61" s="8">
        <v>1</v>
      </c>
      <c r="Y61" s="20"/>
      <c r="Z61" s="8">
        <f t="shared" si="6"/>
        <v>2</v>
      </c>
      <c r="AA61" s="10">
        <f t="shared" si="7"/>
        <v>0</v>
      </c>
    </row>
    <row r="62" spans="1:27" ht="15.75" thickBot="1" x14ac:dyDescent="0.3">
      <c r="A62" s="11" t="s">
        <v>66</v>
      </c>
      <c r="B62" s="12" t="s">
        <v>15</v>
      </c>
      <c r="C62" s="12" t="s">
        <v>52</v>
      </c>
      <c r="D62" s="12" t="s">
        <v>53</v>
      </c>
      <c r="E62" s="12" t="s">
        <v>67</v>
      </c>
      <c r="F62" s="13">
        <v>0</v>
      </c>
      <c r="G62" s="34"/>
      <c r="H62" s="12">
        <v>0</v>
      </c>
      <c r="I62" s="34"/>
      <c r="J62" s="12">
        <v>0</v>
      </c>
      <c r="K62" s="34"/>
      <c r="L62" s="12">
        <v>1</v>
      </c>
      <c r="M62" s="34"/>
      <c r="N62" s="12">
        <f t="shared" si="4"/>
        <v>1</v>
      </c>
      <c r="O62" s="14">
        <f t="shared" si="5"/>
        <v>0</v>
      </c>
      <c r="Q62" s="11" t="s">
        <v>66</v>
      </c>
      <c r="R62" s="12" t="s">
        <v>15</v>
      </c>
      <c r="S62" s="12" t="s">
        <v>52</v>
      </c>
      <c r="T62" s="12" t="s">
        <v>53</v>
      </c>
      <c r="U62" s="12" t="s">
        <v>67</v>
      </c>
      <c r="V62" s="13">
        <v>0</v>
      </c>
      <c r="W62" s="34"/>
      <c r="X62" s="12">
        <v>0</v>
      </c>
      <c r="Y62" s="34"/>
      <c r="Z62" s="12">
        <f t="shared" si="6"/>
        <v>0</v>
      </c>
      <c r="AA62" s="14">
        <f>(V62*W62)+(X62*Y62)</f>
        <v>0</v>
      </c>
    </row>
    <row r="63" spans="1:27" ht="15.75" thickBot="1" x14ac:dyDescent="0.3">
      <c r="A63" s="15"/>
      <c r="C63" s="15"/>
      <c r="D63" s="15"/>
      <c r="E63" s="15"/>
      <c r="F63" s="15"/>
      <c r="G63" s="15"/>
      <c r="H63" s="15"/>
      <c r="I63" s="16"/>
      <c r="J63" s="15"/>
      <c r="K63" s="16"/>
      <c r="L63" s="15"/>
      <c r="M63" s="16"/>
      <c r="N63" s="17" t="s">
        <v>89</v>
      </c>
      <c r="O63" s="18">
        <f>SUM(O36:O62)</f>
        <v>0</v>
      </c>
      <c r="Q63" s="15"/>
      <c r="R63" s="15"/>
      <c r="S63" s="15"/>
      <c r="T63" s="15"/>
      <c r="U63" s="15"/>
      <c r="V63" s="15"/>
      <c r="W63" s="16"/>
      <c r="X63" s="15"/>
      <c r="Y63" s="16"/>
      <c r="Z63" s="17" t="s">
        <v>149</v>
      </c>
      <c r="AA63" s="18">
        <f>SUM(AA36:AA62)</f>
        <v>0</v>
      </c>
    </row>
    <row r="64" spans="1:27" x14ac:dyDescent="0.25">
      <c r="A64" s="72"/>
      <c r="B64" s="28" t="s">
        <v>82</v>
      </c>
      <c r="C64" s="73"/>
      <c r="D64" s="73"/>
      <c r="E64" s="73"/>
    </row>
    <row r="66" spans="1:9" ht="15.75" thickBot="1" x14ac:dyDescent="0.3"/>
    <row r="67" spans="1:9" ht="15.75" thickBot="1" x14ac:dyDescent="0.3">
      <c r="E67" s="4" t="s">
        <v>157</v>
      </c>
      <c r="F67" s="5">
        <v>2021</v>
      </c>
      <c r="G67" s="5">
        <v>2022</v>
      </c>
      <c r="H67" s="5" t="s">
        <v>156</v>
      </c>
      <c r="I67" s="5" t="s">
        <v>90</v>
      </c>
    </row>
    <row r="68" spans="1:9" ht="15.75" thickBot="1" x14ac:dyDescent="0.3">
      <c r="A68" s="79" t="s">
        <v>150</v>
      </c>
      <c r="B68" s="80"/>
      <c r="C68" s="80"/>
      <c r="D68" s="81"/>
      <c r="E68" s="21">
        <f>K31</f>
        <v>0</v>
      </c>
      <c r="F68" s="21">
        <f>AA31</f>
        <v>0</v>
      </c>
      <c r="G68" s="21">
        <f>O63</f>
        <v>0</v>
      </c>
      <c r="H68" s="21">
        <f>AA63</f>
        <v>0</v>
      </c>
      <c r="I68" s="21">
        <f>SUM(E68:H68)</f>
        <v>0</v>
      </c>
    </row>
  </sheetData>
  <sheetProtection algorithmName="SHA-512" hashValue="i7suFW7e4ikVNLKIV2FVYt7ToTk/1p3hZWwrQDrvSP8M0cN/jnNV/tYeS+oo9GJR3sRjK+z3Wxub9G1Ue+6jDA==" saltValue="B3kGo2tUIqErjLNQXwNsOA==" spinCount="100000" sheet="1" selectLockedCells="1"/>
  <mergeCells count="13">
    <mergeCell ref="A1:K1"/>
    <mergeCell ref="M1:AA1"/>
    <mergeCell ref="R2:AA2"/>
    <mergeCell ref="A33:O33"/>
    <mergeCell ref="F34:O34"/>
    <mergeCell ref="Q33:AA33"/>
    <mergeCell ref="Q34:T34"/>
    <mergeCell ref="V34:AA34"/>
    <mergeCell ref="A68:D68"/>
    <mergeCell ref="M2:P2"/>
    <mergeCell ref="A34:D34"/>
    <mergeCell ref="A2:D2"/>
    <mergeCell ref="F2:K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2"/>
  <sheetViews>
    <sheetView zoomScale="90" zoomScaleNormal="90" workbookViewId="0">
      <selection activeCell="C8" sqref="C8"/>
    </sheetView>
  </sheetViews>
  <sheetFormatPr baseColWidth="10" defaultColWidth="9.140625" defaultRowHeight="15" x14ac:dyDescent="0.25"/>
  <cols>
    <col min="1" max="1" width="20" style="2" customWidth="1"/>
    <col min="2" max="3" width="20.5703125" style="2" customWidth="1"/>
    <col min="4" max="4" width="40.7109375" style="2" customWidth="1"/>
    <col min="5" max="5" width="9.140625" style="2"/>
    <col min="6" max="6" width="30.85546875" style="2" bestFit="1" customWidth="1"/>
    <col min="7" max="7" width="12.85546875" style="2" customWidth="1"/>
    <col min="8" max="8" width="13.140625" style="2" customWidth="1"/>
    <col min="9" max="10" width="13.7109375" style="2" customWidth="1"/>
    <col min="11" max="11" width="11.85546875" style="2" customWidth="1"/>
    <col min="12" max="16384" width="9.140625" style="2"/>
  </cols>
  <sheetData>
    <row r="1" spans="1:11" ht="15.75" thickBot="1" x14ac:dyDescent="0.3"/>
    <row r="2" spans="1:11" ht="15.75" thickBot="1" x14ac:dyDescent="0.3">
      <c r="A2" s="90" t="s">
        <v>152</v>
      </c>
      <c r="B2" s="91"/>
      <c r="C2" s="91"/>
      <c r="D2" s="92"/>
      <c r="G2" s="4">
        <v>2020</v>
      </c>
      <c r="H2" s="5">
        <v>2021</v>
      </c>
      <c r="I2" s="5">
        <v>2022</v>
      </c>
      <c r="J2" s="5">
        <v>2023</v>
      </c>
      <c r="K2" s="5" t="s">
        <v>90</v>
      </c>
    </row>
    <row r="3" spans="1:11" ht="45.75" thickBot="1" x14ac:dyDescent="0.3">
      <c r="A3" s="22" t="s">
        <v>78</v>
      </c>
      <c r="B3" s="23" t="s">
        <v>79</v>
      </c>
      <c r="C3" s="24" t="s">
        <v>80</v>
      </c>
      <c r="D3" s="24" t="s">
        <v>81</v>
      </c>
      <c r="F3" s="25" t="s">
        <v>137</v>
      </c>
      <c r="G3" s="21">
        <f>B4+D4+B8+D8</f>
        <v>0</v>
      </c>
      <c r="H3" s="21">
        <f>B12+D12+B16+D16</f>
        <v>0</v>
      </c>
      <c r="I3" s="21">
        <f>B20+D20+B24+D24</f>
        <v>0</v>
      </c>
      <c r="J3" s="21">
        <f>B28+D28+B32+D32</f>
        <v>0</v>
      </c>
      <c r="K3" s="21">
        <f>SUM(G3:J3)</f>
        <v>0</v>
      </c>
    </row>
    <row r="4" spans="1:11" ht="15.75" thickBot="1" x14ac:dyDescent="0.3">
      <c r="A4" s="1"/>
      <c r="B4" s="26">
        <f>A4*6</f>
        <v>0</v>
      </c>
      <c r="C4" s="1"/>
      <c r="D4" s="26">
        <f>C4*3</f>
        <v>0</v>
      </c>
      <c r="F4" s="96" t="s">
        <v>138</v>
      </c>
      <c r="G4" s="88"/>
      <c r="H4" s="88"/>
      <c r="I4" s="88"/>
      <c r="J4" s="88"/>
    </row>
    <row r="5" spans="1:11" ht="15.75" thickBot="1" x14ac:dyDescent="0.3">
      <c r="F5" s="97"/>
      <c r="G5" s="89"/>
      <c r="H5" s="89"/>
      <c r="I5" s="89"/>
      <c r="J5" s="89"/>
    </row>
    <row r="6" spans="1:11" ht="15.75" thickBot="1" x14ac:dyDescent="0.3">
      <c r="A6" s="90" t="s">
        <v>153</v>
      </c>
      <c r="B6" s="91"/>
      <c r="C6" s="91"/>
      <c r="D6" s="92"/>
    </row>
    <row r="7" spans="1:11" ht="45.75" thickBot="1" x14ac:dyDescent="0.3">
      <c r="A7" s="22" t="s">
        <v>78</v>
      </c>
      <c r="B7" s="27" t="s">
        <v>79</v>
      </c>
      <c r="C7" s="23" t="s">
        <v>80</v>
      </c>
      <c r="D7" s="24" t="s">
        <v>81</v>
      </c>
    </row>
    <row r="8" spans="1:11" ht="15.75" thickBot="1" x14ac:dyDescent="0.3">
      <c r="A8" s="1"/>
      <c r="B8" s="26">
        <f>A8*26</f>
        <v>0</v>
      </c>
      <c r="C8" s="1"/>
      <c r="D8" s="26">
        <f>C8*13</f>
        <v>0</v>
      </c>
    </row>
    <row r="9" spans="1:11" ht="15.75" thickBot="1" x14ac:dyDescent="0.3"/>
    <row r="10" spans="1:11" ht="15.75" thickBot="1" x14ac:dyDescent="0.3">
      <c r="A10" s="90" t="s">
        <v>91</v>
      </c>
      <c r="B10" s="91"/>
      <c r="C10" s="91"/>
      <c r="D10" s="92"/>
    </row>
    <row r="11" spans="1:11" ht="45.75" thickBot="1" x14ac:dyDescent="0.3">
      <c r="A11" s="22" t="s">
        <v>78</v>
      </c>
      <c r="B11" s="23" t="s">
        <v>79</v>
      </c>
      <c r="C11" s="24" t="s">
        <v>80</v>
      </c>
      <c r="D11" s="24" t="s">
        <v>81</v>
      </c>
    </row>
    <row r="12" spans="1:11" ht="15.75" thickBot="1" x14ac:dyDescent="0.3">
      <c r="A12" s="1"/>
      <c r="B12" s="26">
        <f>A12*10</f>
        <v>0</v>
      </c>
      <c r="C12" s="1"/>
      <c r="D12" s="26">
        <f>C12*5</f>
        <v>0</v>
      </c>
    </row>
    <row r="13" spans="1:11" ht="15.75" thickBot="1" x14ac:dyDescent="0.3"/>
    <row r="14" spans="1:11" ht="15.75" thickBot="1" x14ac:dyDescent="0.3">
      <c r="A14" s="90" t="s">
        <v>92</v>
      </c>
      <c r="B14" s="91"/>
      <c r="C14" s="91"/>
      <c r="D14" s="92"/>
    </row>
    <row r="15" spans="1:11" ht="45.75" thickBot="1" x14ac:dyDescent="0.3">
      <c r="A15" s="22" t="s">
        <v>78</v>
      </c>
      <c r="B15" s="27" t="s">
        <v>79</v>
      </c>
      <c r="C15" s="23" t="s">
        <v>80</v>
      </c>
      <c r="D15" s="24" t="s">
        <v>81</v>
      </c>
    </row>
    <row r="16" spans="1:11" ht="15.75" thickBot="1" x14ac:dyDescent="0.3">
      <c r="A16" s="1"/>
      <c r="B16" s="26">
        <f>A16*50</f>
        <v>0</v>
      </c>
      <c r="C16" s="1"/>
      <c r="D16" s="26">
        <f>C16*25</f>
        <v>0</v>
      </c>
    </row>
    <row r="17" spans="1:9" ht="15.75" thickBot="1" x14ac:dyDescent="0.3"/>
    <row r="18" spans="1:9" ht="15.75" thickBot="1" x14ac:dyDescent="0.3">
      <c r="A18" s="90" t="s">
        <v>93</v>
      </c>
      <c r="B18" s="91"/>
      <c r="C18" s="91"/>
      <c r="D18" s="92"/>
    </row>
    <row r="19" spans="1:9" ht="45.75" thickBot="1" x14ac:dyDescent="0.3">
      <c r="A19" s="22" t="s">
        <v>78</v>
      </c>
      <c r="B19" s="23" t="s">
        <v>79</v>
      </c>
      <c r="C19" s="24" t="s">
        <v>80</v>
      </c>
      <c r="D19" s="24" t="s">
        <v>81</v>
      </c>
    </row>
    <row r="20" spans="1:9" ht="15.75" thickBot="1" x14ac:dyDescent="0.3">
      <c r="A20" s="1"/>
      <c r="B20" s="26">
        <f>A20*10</f>
        <v>0</v>
      </c>
      <c r="C20" s="1"/>
      <c r="D20" s="26">
        <f>C20*5</f>
        <v>0</v>
      </c>
      <c r="F20" s="93" t="s">
        <v>82</v>
      </c>
      <c r="G20" s="94"/>
      <c r="H20" s="94"/>
      <c r="I20" s="95"/>
    </row>
    <row r="21" spans="1:9" ht="15.75" thickBot="1" x14ac:dyDescent="0.3"/>
    <row r="22" spans="1:9" ht="15.75" thickBot="1" x14ac:dyDescent="0.3">
      <c r="A22" s="90" t="s">
        <v>151</v>
      </c>
      <c r="B22" s="91"/>
      <c r="C22" s="91"/>
      <c r="D22" s="92"/>
    </row>
    <row r="23" spans="1:9" ht="45.75" thickBot="1" x14ac:dyDescent="0.3">
      <c r="A23" s="22" t="s">
        <v>78</v>
      </c>
      <c r="B23" s="27" t="s">
        <v>79</v>
      </c>
      <c r="C23" s="23" t="s">
        <v>80</v>
      </c>
      <c r="D23" s="24" t="s">
        <v>81</v>
      </c>
    </row>
    <row r="24" spans="1:9" ht="15.75" thickBot="1" x14ac:dyDescent="0.3">
      <c r="A24" s="1"/>
      <c r="B24" s="26">
        <f>A24*50</f>
        <v>0</v>
      </c>
      <c r="C24" s="1"/>
      <c r="D24" s="26">
        <f>C24*25</f>
        <v>0</v>
      </c>
    </row>
    <row r="25" spans="1:9" ht="15.75" thickBot="1" x14ac:dyDescent="0.3"/>
    <row r="26" spans="1:9" ht="15.75" thickBot="1" x14ac:dyDescent="0.3">
      <c r="A26" s="90" t="s">
        <v>154</v>
      </c>
      <c r="B26" s="91"/>
      <c r="C26" s="91"/>
      <c r="D26" s="92"/>
    </row>
    <row r="27" spans="1:9" ht="45.75" thickBot="1" x14ac:dyDescent="0.3">
      <c r="A27" s="22" t="s">
        <v>78</v>
      </c>
      <c r="B27" s="23" t="s">
        <v>79</v>
      </c>
      <c r="C27" s="24" t="s">
        <v>80</v>
      </c>
      <c r="D27" s="24" t="s">
        <v>81</v>
      </c>
    </row>
    <row r="28" spans="1:9" ht="15.75" thickBot="1" x14ac:dyDescent="0.3">
      <c r="A28" s="1"/>
      <c r="B28" s="26">
        <f>A28*4</f>
        <v>0</v>
      </c>
      <c r="C28" s="1"/>
      <c r="D28" s="26">
        <f>C28*2</f>
        <v>0</v>
      </c>
    </row>
    <row r="29" spans="1:9" ht="15.75" thickBot="1" x14ac:dyDescent="0.3"/>
    <row r="30" spans="1:9" ht="15.75" thickBot="1" x14ac:dyDescent="0.3">
      <c r="A30" s="90" t="s">
        <v>155</v>
      </c>
      <c r="B30" s="91"/>
      <c r="C30" s="91"/>
      <c r="D30" s="92"/>
    </row>
    <row r="31" spans="1:9" ht="45.75" thickBot="1" x14ac:dyDescent="0.3">
      <c r="A31" s="22" t="s">
        <v>78</v>
      </c>
      <c r="B31" s="27" t="s">
        <v>79</v>
      </c>
      <c r="C31" s="23" t="s">
        <v>80</v>
      </c>
      <c r="D31" s="24" t="s">
        <v>81</v>
      </c>
    </row>
    <row r="32" spans="1:9" ht="15.75" thickBot="1" x14ac:dyDescent="0.3">
      <c r="A32" s="1"/>
      <c r="B32" s="26">
        <f>A32*24</f>
        <v>0</v>
      </c>
      <c r="C32" s="1"/>
      <c r="D32" s="26">
        <f>C32*12</f>
        <v>0</v>
      </c>
    </row>
  </sheetData>
  <sheetProtection algorithmName="SHA-512" hashValue="D4mu07UOj/HI1l7MqSM9dY6zgboVlEJ8E/nEESojUsGOLhj2xWJ9GG+PEauq2ZPsTsAanrVwmx9DM9qTnmX+UA==" saltValue="xl27f5MkKe+bzMn1T2KsQA==" spinCount="100000" sheet="1" selectLockedCells="1"/>
  <mergeCells count="14">
    <mergeCell ref="A2:D2"/>
    <mergeCell ref="A6:D6"/>
    <mergeCell ref="A10:D10"/>
    <mergeCell ref="A18:D18"/>
    <mergeCell ref="A22:D22"/>
    <mergeCell ref="J4:J5"/>
    <mergeCell ref="A26:D26"/>
    <mergeCell ref="A14:D14"/>
    <mergeCell ref="A30:D30"/>
    <mergeCell ref="F20:I20"/>
    <mergeCell ref="F4:F5"/>
    <mergeCell ref="G4:G5"/>
    <mergeCell ref="H4:H5"/>
    <mergeCell ref="I4:I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7"/>
  <sheetViews>
    <sheetView showGridLines="0" zoomScale="85" zoomScaleNormal="85" workbookViewId="0">
      <selection activeCell="K6" sqref="K6"/>
    </sheetView>
  </sheetViews>
  <sheetFormatPr baseColWidth="10" defaultColWidth="11.5703125" defaultRowHeight="15" x14ac:dyDescent="0.25"/>
  <cols>
    <col min="1" max="1" width="7.28515625" style="53" bestFit="1" customWidth="1"/>
    <col min="2" max="2" width="34.85546875" style="53" customWidth="1"/>
    <col min="3" max="3" width="9.7109375" style="54" bestFit="1" customWidth="1"/>
    <col min="4" max="4" width="11.42578125" style="54" bestFit="1" customWidth="1"/>
    <col min="5" max="5" width="14.85546875" style="55" customWidth="1"/>
    <col min="6" max="6" width="34.42578125" style="55" bestFit="1" customWidth="1"/>
    <col min="7" max="7" width="11.5703125" style="55"/>
    <col min="8" max="8" width="11.5703125" style="54"/>
    <col min="9" max="9" width="16" style="54" customWidth="1"/>
    <col min="10" max="16384" width="11.5703125" style="54"/>
  </cols>
  <sheetData>
    <row r="1" spans="1:11" ht="15.75" thickBot="1" x14ac:dyDescent="0.3"/>
    <row r="2" spans="1:11" ht="34.5" thickBot="1" x14ac:dyDescent="0.3">
      <c r="A2" s="43" t="s">
        <v>101</v>
      </c>
      <c r="B2" s="44" t="s">
        <v>102</v>
      </c>
      <c r="C2" s="44" t="s">
        <v>4</v>
      </c>
      <c r="D2" s="44" t="s">
        <v>5</v>
      </c>
      <c r="E2" s="44" t="s">
        <v>6</v>
      </c>
      <c r="F2" s="45" t="s">
        <v>103</v>
      </c>
      <c r="G2" s="46" t="s">
        <v>104</v>
      </c>
      <c r="H2" s="47" t="s">
        <v>105</v>
      </c>
      <c r="I2" s="47" t="s">
        <v>106</v>
      </c>
      <c r="J2" s="47" t="s">
        <v>107</v>
      </c>
      <c r="K2" s="48" t="s">
        <v>108</v>
      </c>
    </row>
    <row r="3" spans="1:11" ht="27" customHeight="1" x14ac:dyDescent="0.25">
      <c r="A3" s="56" t="s">
        <v>27</v>
      </c>
      <c r="B3" s="57" t="s">
        <v>109</v>
      </c>
      <c r="C3" s="57" t="s">
        <v>12</v>
      </c>
      <c r="D3" s="57" t="s">
        <v>28</v>
      </c>
      <c r="E3" s="57" t="s">
        <v>67</v>
      </c>
      <c r="F3" s="58" t="s">
        <v>110</v>
      </c>
      <c r="G3" s="65"/>
      <c r="H3" s="66"/>
      <c r="I3" s="66"/>
      <c r="J3" s="66"/>
      <c r="K3" s="59">
        <f>SUM(G3:J3)</f>
        <v>0</v>
      </c>
    </row>
    <row r="4" spans="1:11" ht="27" customHeight="1" x14ac:dyDescent="0.25">
      <c r="A4" s="60" t="s">
        <v>34</v>
      </c>
      <c r="B4" s="61" t="s">
        <v>111</v>
      </c>
      <c r="C4" s="61" t="s">
        <v>12</v>
      </c>
      <c r="D4" s="61" t="s">
        <v>36</v>
      </c>
      <c r="E4" s="61" t="s">
        <v>67</v>
      </c>
      <c r="F4" s="62" t="s">
        <v>112</v>
      </c>
      <c r="G4" s="67"/>
      <c r="H4" s="68"/>
      <c r="I4" s="68"/>
      <c r="J4" s="68"/>
      <c r="K4" s="63">
        <f t="shared" ref="K4:K18" si="0">SUM(G4:J4)</f>
        <v>0</v>
      </c>
    </row>
    <row r="5" spans="1:11" ht="27" customHeight="1" x14ac:dyDescent="0.25">
      <c r="A5" s="60" t="s">
        <v>32</v>
      </c>
      <c r="B5" s="61" t="s">
        <v>113</v>
      </c>
      <c r="C5" s="61" t="s">
        <v>12</v>
      </c>
      <c r="D5" s="61" t="s">
        <v>33</v>
      </c>
      <c r="E5" s="61" t="s">
        <v>67</v>
      </c>
      <c r="F5" s="62" t="s">
        <v>114</v>
      </c>
      <c r="G5" s="67"/>
      <c r="H5" s="68"/>
      <c r="I5" s="68"/>
      <c r="J5" s="68"/>
      <c r="K5" s="63">
        <f t="shared" si="0"/>
        <v>0</v>
      </c>
    </row>
    <row r="6" spans="1:11" ht="27" customHeight="1" x14ac:dyDescent="0.25">
      <c r="A6" s="60" t="s">
        <v>37</v>
      </c>
      <c r="B6" s="61" t="s">
        <v>115</v>
      </c>
      <c r="C6" s="61" t="s">
        <v>16</v>
      </c>
      <c r="D6" s="61" t="s">
        <v>38</v>
      </c>
      <c r="E6" s="61" t="s">
        <v>116</v>
      </c>
      <c r="F6" s="62" t="s">
        <v>117</v>
      </c>
      <c r="G6" s="67"/>
      <c r="H6" s="68"/>
      <c r="I6" s="68"/>
      <c r="J6" s="68"/>
      <c r="K6" s="63">
        <f t="shared" si="0"/>
        <v>0</v>
      </c>
    </row>
    <row r="7" spans="1:11" ht="35.450000000000003" customHeight="1" x14ac:dyDescent="0.25">
      <c r="A7" s="60" t="s">
        <v>118</v>
      </c>
      <c r="B7" s="61" t="s">
        <v>119</v>
      </c>
      <c r="C7" s="61" t="s">
        <v>16</v>
      </c>
      <c r="D7" s="61" t="s">
        <v>43</v>
      </c>
      <c r="E7" s="61" t="s">
        <v>120</v>
      </c>
      <c r="F7" s="62" t="s">
        <v>121</v>
      </c>
      <c r="G7" s="67"/>
      <c r="H7" s="68"/>
      <c r="I7" s="68"/>
      <c r="J7" s="68"/>
      <c r="K7" s="63">
        <f t="shared" si="0"/>
        <v>0</v>
      </c>
    </row>
    <row r="8" spans="1:11" ht="27" customHeight="1" x14ac:dyDescent="0.25">
      <c r="A8" s="60" t="s">
        <v>18</v>
      </c>
      <c r="B8" s="61" t="s">
        <v>122</v>
      </c>
      <c r="C8" s="61" t="s">
        <v>16</v>
      </c>
      <c r="D8" s="61" t="s">
        <v>19</v>
      </c>
      <c r="E8" s="61" t="s">
        <v>67</v>
      </c>
      <c r="F8" s="62" t="s">
        <v>123</v>
      </c>
      <c r="G8" s="67"/>
      <c r="H8" s="68"/>
      <c r="I8" s="68"/>
      <c r="J8" s="68"/>
      <c r="K8" s="63">
        <f t="shared" si="0"/>
        <v>0</v>
      </c>
    </row>
    <row r="9" spans="1:11" ht="27" customHeight="1" x14ac:dyDescent="0.25">
      <c r="A9" s="60" t="s">
        <v>61</v>
      </c>
      <c r="B9" s="61" t="s">
        <v>124</v>
      </c>
      <c r="C9" s="61" t="s">
        <v>12</v>
      </c>
      <c r="D9" s="61" t="s">
        <v>62</v>
      </c>
      <c r="E9" s="61" t="s">
        <v>67</v>
      </c>
      <c r="F9" s="62" t="s">
        <v>125</v>
      </c>
      <c r="G9" s="67"/>
      <c r="H9" s="68"/>
      <c r="I9" s="68"/>
      <c r="J9" s="68"/>
      <c r="K9" s="63">
        <f t="shared" si="0"/>
        <v>0</v>
      </c>
    </row>
    <row r="10" spans="1:11" ht="27" customHeight="1" x14ac:dyDescent="0.25">
      <c r="A10" s="60" t="s">
        <v>39</v>
      </c>
      <c r="B10" s="61" t="s">
        <v>126</v>
      </c>
      <c r="C10" s="61" t="s">
        <v>40</v>
      </c>
      <c r="D10" s="61" t="s">
        <v>41</v>
      </c>
      <c r="E10" s="61" t="s">
        <v>67</v>
      </c>
      <c r="F10" s="62" t="s">
        <v>127</v>
      </c>
      <c r="G10" s="67"/>
      <c r="H10" s="68"/>
      <c r="I10" s="68"/>
      <c r="J10" s="68"/>
      <c r="K10" s="63">
        <f t="shared" si="0"/>
        <v>0</v>
      </c>
    </row>
    <row r="11" spans="1:11" ht="27" customHeight="1" x14ac:dyDescent="0.25">
      <c r="A11" s="60" t="s">
        <v>24</v>
      </c>
      <c r="B11" s="61" t="s">
        <v>128</v>
      </c>
      <c r="C11" s="61" t="s">
        <v>12</v>
      </c>
      <c r="D11" s="61" t="s">
        <v>25</v>
      </c>
      <c r="E11" s="61" t="s">
        <v>67</v>
      </c>
      <c r="F11" s="62" t="s">
        <v>129</v>
      </c>
      <c r="G11" s="67"/>
      <c r="H11" s="68"/>
      <c r="I11" s="68"/>
      <c r="J11" s="68"/>
      <c r="K11" s="63">
        <f t="shared" si="0"/>
        <v>0</v>
      </c>
    </row>
    <row r="12" spans="1:11" ht="27" customHeight="1" x14ac:dyDescent="0.25">
      <c r="A12" s="60" t="s">
        <v>27</v>
      </c>
      <c r="B12" s="61" t="s">
        <v>109</v>
      </c>
      <c r="C12" s="61" t="s">
        <v>12</v>
      </c>
      <c r="D12" s="61" t="s">
        <v>28</v>
      </c>
      <c r="E12" s="61" t="s">
        <v>67</v>
      </c>
      <c r="F12" s="62" t="s">
        <v>129</v>
      </c>
      <c r="G12" s="67"/>
      <c r="H12" s="68"/>
      <c r="I12" s="68"/>
      <c r="J12" s="68"/>
      <c r="K12" s="63">
        <f t="shared" si="0"/>
        <v>0</v>
      </c>
    </row>
    <row r="13" spans="1:11" ht="27" customHeight="1" x14ac:dyDescent="0.25">
      <c r="A13" s="60" t="s">
        <v>37</v>
      </c>
      <c r="B13" s="61" t="s">
        <v>115</v>
      </c>
      <c r="C13" s="61" t="s">
        <v>16</v>
      </c>
      <c r="D13" s="61" t="s">
        <v>38</v>
      </c>
      <c r="E13" s="61" t="s">
        <v>116</v>
      </c>
      <c r="F13" s="62" t="s">
        <v>129</v>
      </c>
      <c r="G13" s="67"/>
      <c r="H13" s="68"/>
      <c r="I13" s="68"/>
      <c r="J13" s="68"/>
      <c r="K13" s="63">
        <f t="shared" si="0"/>
        <v>0</v>
      </c>
    </row>
    <row r="14" spans="1:11" ht="27" customHeight="1" x14ac:dyDescent="0.25">
      <c r="A14" s="60" t="s">
        <v>44</v>
      </c>
      <c r="B14" s="61" t="s">
        <v>130</v>
      </c>
      <c r="C14" s="61" t="s">
        <v>16</v>
      </c>
      <c r="D14" s="61" t="s">
        <v>45</v>
      </c>
      <c r="E14" s="61" t="s">
        <v>70</v>
      </c>
      <c r="F14" s="62" t="s">
        <v>129</v>
      </c>
      <c r="G14" s="67"/>
      <c r="H14" s="68"/>
      <c r="I14" s="68"/>
      <c r="J14" s="68"/>
      <c r="K14" s="63">
        <f t="shared" si="0"/>
        <v>0</v>
      </c>
    </row>
    <row r="15" spans="1:11" ht="27" customHeight="1" x14ac:dyDescent="0.25">
      <c r="A15" s="60" t="s">
        <v>46</v>
      </c>
      <c r="B15" s="61" t="s">
        <v>131</v>
      </c>
      <c r="C15" s="61" t="s">
        <v>16</v>
      </c>
      <c r="D15" s="61" t="s">
        <v>45</v>
      </c>
      <c r="E15" s="61" t="s">
        <v>71</v>
      </c>
      <c r="F15" s="62" t="s">
        <v>129</v>
      </c>
      <c r="G15" s="67"/>
      <c r="H15" s="68"/>
      <c r="I15" s="68"/>
      <c r="J15" s="68"/>
      <c r="K15" s="63">
        <f t="shared" si="0"/>
        <v>0</v>
      </c>
    </row>
    <row r="16" spans="1:11" ht="27" customHeight="1" x14ac:dyDescent="0.25">
      <c r="A16" s="60" t="s">
        <v>49</v>
      </c>
      <c r="B16" s="61" t="s">
        <v>132</v>
      </c>
      <c r="C16" s="61" t="s">
        <v>16</v>
      </c>
      <c r="D16" s="61" t="s">
        <v>50</v>
      </c>
      <c r="E16" s="61" t="s">
        <v>72</v>
      </c>
      <c r="F16" s="62" t="s">
        <v>129</v>
      </c>
      <c r="G16" s="67"/>
      <c r="H16" s="68"/>
      <c r="I16" s="68"/>
      <c r="J16" s="68"/>
      <c r="K16" s="63">
        <f t="shared" si="0"/>
        <v>0</v>
      </c>
    </row>
    <row r="17" spans="1:11" ht="27" customHeight="1" x14ac:dyDescent="0.25">
      <c r="A17" s="60" t="s">
        <v>56</v>
      </c>
      <c r="B17" s="61" t="s">
        <v>133</v>
      </c>
      <c r="C17" s="61" t="s">
        <v>57</v>
      </c>
      <c r="D17" s="61" t="s">
        <v>58</v>
      </c>
      <c r="E17" s="61" t="s">
        <v>67</v>
      </c>
      <c r="F17" s="62" t="s">
        <v>129</v>
      </c>
      <c r="G17" s="75"/>
      <c r="H17" s="76"/>
      <c r="I17" s="76"/>
      <c r="J17" s="76"/>
      <c r="K17" s="63">
        <f t="shared" si="0"/>
        <v>0</v>
      </c>
    </row>
    <row r="18" spans="1:11" ht="27" customHeight="1" thickBot="1" x14ac:dyDescent="0.3">
      <c r="A18" s="78" t="s">
        <v>18</v>
      </c>
      <c r="B18" s="78" t="s">
        <v>158</v>
      </c>
      <c r="C18" s="78" t="s">
        <v>16</v>
      </c>
      <c r="D18" s="78" t="s">
        <v>19</v>
      </c>
      <c r="E18" s="78" t="s">
        <v>67</v>
      </c>
      <c r="F18" s="77" t="s">
        <v>159</v>
      </c>
      <c r="G18" s="69"/>
      <c r="H18" s="70"/>
      <c r="I18" s="70"/>
      <c r="J18" s="70"/>
      <c r="K18" s="64">
        <f t="shared" si="0"/>
        <v>0</v>
      </c>
    </row>
    <row r="19" spans="1:11" ht="15.75" thickBot="1" x14ac:dyDescent="0.3">
      <c r="A19" s="54"/>
      <c r="B19" s="54"/>
      <c r="E19" s="54"/>
      <c r="F19" s="49" t="s">
        <v>134</v>
      </c>
      <c r="G19" s="50">
        <f>SUM(G3:G18)</f>
        <v>0</v>
      </c>
      <c r="H19" s="51">
        <f>SUM(H3:H18)</f>
        <v>0</v>
      </c>
      <c r="I19" s="51">
        <f>SUM(I3:I18)</f>
        <v>0</v>
      </c>
      <c r="J19" s="51">
        <f>SUM(J3:J18)</f>
        <v>0</v>
      </c>
      <c r="K19" s="52">
        <f>SUM(K3:K18)</f>
        <v>0</v>
      </c>
    </row>
    <row r="20" spans="1:11" x14ac:dyDescent="0.25">
      <c r="C20" s="53"/>
      <c r="D20" s="53"/>
    </row>
    <row r="21" spans="1:11" x14ac:dyDescent="0.25">
      <c r="C21" s="53"/>
      <c r="D21" s="53"/>
    </row>
    <row r="22" spans="1:11" x14ac:dyDescent="0.25">
      <c r="C22" s="53"/>
      <c r="D22" s="53"/>
    </row>
    <row r="23" spans="1:11" ht="15" customHeight="1" x14ac:dyDescent="0.25">
      <c r="C23" s="53"/>
      <c r="D23" s="53"/>
    </row>
    <row r="24" spans="1:11" x14ac:dyDescent="0.25">
      <c r="C24" s="53"/>
      <c r="D24" s="53"/>
    </row>
    <row r="25" spans="1:11" x14ac:dyDescent="0.25">
      <c r="C25" s="53"/>
      <c r="D25" s="53"/>
    </row>
    <row r="26" spans="1:11" x14ac:dyDescent="0.25">
      <c r="C26" s="53"/>
      <c r="D26" s="53"/>
    </row>
    <row r="27" spans="1:11" x14ac:dyDescent="0.25">
      <c r="C27" s="53"/>
      <c r="D27" s="53"/>
    </row>
  </sheetData>
  <sheetProtection algorithmName="SHA-512" hashValue="UREG16Yu6ZF3iskNvyDeZY37Zsm+EZpPwu4PReHXWLUJ3iDTLLOxcHxZirSf5Hx/WSHJtApkCPryS213z4hwcA==" saltValue="aby6MaKEwKpEphUbnzAkBw==" spinCount="100000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F21"/>
  <sheetViews>
    <sheetView workbookViewId="0">
      <selection activeCell="A3" sqref="A3"/>
    </sheetView>
  </sheetViews>
  <sheetFormatPr baseColWidth="10" defaultRowHeight="15" x14ac:dyDescent="0.25"/>
  <cols>
    <col min="1" max="1" width="37.28515625" bestFit="1" customWidth="1"/>
    <col min="2" max="2" width="18.7109375" customWidth="1"/>
    <col min="3" max="4" width="15.7109375" customWidth="1"/>
    <col min="5" max="5" width="16.7109375" customWidth="1"/>
  </cols>
  <sheetData>
    <row r="2" spans="1:6" ht="15.75" thickBot="1" x14ac:dyDescent="0.3"/>
    <row r="3" spans="1:6" ht="15.75" thickBot="1" x14ac:dyDescent="0.3">
      <c r="A3" s="2"/>
      <c r="B3" s="36" t="s">
        <v>157</v>
      </c>
      <c r="C3" s="37">
        <v>2021</v>
      </c>
      <c r="D3" s="37">
        <v>2022</v>
      </c>
      <c r="E3" s="37" t="s">
        <v>156</v>
      </c>
      <c r="F3" s="37" t="s">
        <v>90</v>
      </c>
    </row>
    <row r="4" spans="1:6" ht="15" customHeight="1" thickBot="1" x14ac:dyDescent="0.3">
      <c r="A4" s="35" t="s">
        <v>98</v>
      </c>
      <c r="B4" s="38">
        <f>+'Oferta Preventiva'!K31</f>
        <v>0</v>
      </c>
      <c r="C4" s="38">
        <f>+'Oferta Preventiva'!AA31</f>
        <v>0</v>
      </c>
      <c r="D4" s="38">
        <f>+'Oferta Preventiva'!O63</f>
        <v>0</v>
      </c>
      <c r="E4" s="38">
        <f>+'Oferta Preventiva'!AA63</f>
        <v>0</v>
      </c>
      <c r="F4" s="38">
        <f>SUM(B4:E4)</f>
        <v>0</v>
      </c>
    </row>
    <row r="5" spans="1:6" ht="27.6" customHeight="1" x14ac:dyDescent="0.25">
      <c r="A5" s="40" t="s">
        <v>96</v>
      </c>
      <c r="B5" s="41">
        <f>+B4</f>
        <v>0</v>
      </c>
      <c r="C5" s="41">
        <f>+C4</f>
        <v>0</v>
      </c>
      <c r="D5" s="41">
        <f>+D4</f>
        <v>0</v>
      </c>
      <c r="E5" s="41">
        <f>+E4</f>
        <v>0</v>
      </c>
      <c r="F5" s="41">
        <f>+F4</f>
        <v>0</v>
      </c>
    </row>
    <row r="6" spans="1:6" ht="15.75" thickBot="1" x14ac:dyDescent="0.3"/>
    <row r="7" spans="1:6" ht="15.75" thickBot="1" x14ac:dyDescent="0.3">
      <c r="A7" s="2"/>
      <c r="B7" s="36" t="s">
        <v>157</v>
      </c>
      <c r="C7" s="37">
        <v>2021</v>
      </c>
      <c r="D7" s="37">
        <v>2022</v>
      </c>
      <c r="E7" s="37" t="s">
        <v>156</v>
      </c>
      <c r="F7" s="37" t="s">
        <v>90</v>
      </c>
    </row>
    <row r="8" spans="1:6" ht="15.75" thickBot="1" x14ac:dyDescent="0.3">
      <c r="A8" s="39" t="s">
        <v>139</v>
      </c>
      <c r="B8" s="38">
        <f>+'Oferta Correctiva'!G3</f>
        <v>0</v>
      </c>
      <c r="C8" s="38">
        <f>+'Oferta Correctiva'!H3</f>
        <v>0</v>
      </c>
      <c r="D8" s="38">
        <f>+'Oferta Correctiva'!I3</f>
        <v>0</v>
      </c>
      <c r="E8" s="38">
        <f>+'Oferta Correctiva'!J3</f>
        <v>0</v>
      </c>
      <c r="F8" s="38">
        <f>SUM(B8:E8)</f>
        <v>0</v>
      </c>
    </row>
    <row r="9" spans="1:6" ht="15.75" thickBot="1" x14ac:dyDescent="0.3">
      <c r="A9" s="39" t="s">
        <v>140</v>
      </c>
      <c r="B9" s="38">
        <f>+((1-'Oferta Correctiva'!G4)*12000)/2</f>
        <v>6000</v>
      </c>
      <c r="C9" s="38">
        <f>+(1-'Oferta Correctiva'!H4)*12000</f>
        <v>12000</v>
      </c>
      <c r="D9" s="38">
        <f>+(1-'Oferta Correctiva'!I4)*12000</f>
        <v>12000</v>
      </c>
      <c r="E9" s="38">
        <f>+((1-'Oferta Correctiva'!J4)*12000)/2</f>
        <v>6000</v>
      </c>
      <c r="F9" s="38">
        <f>SUM(B9:E9)</f>
        <v>36000</v>
      </c>
    </row>
    <row r="10" spans="1:6" ht="24.6" customHeight="1" x14ac:dyDescent="0.25">
      <c r="A10" s="40" t="s">
        <v>97</v>
      </c>
      <c r="B10" s="41">
        <f>+B9+B8</f>
        <v>6000</v>
      </c>
      <c r="C10" s="41">
        <f>+C9+C8</f>
        <v>12000</v>
      </c>
      <c r="D10" s="41">
        <f>+D9+D8</f>
        <v>12000</v>
      </c>
      <c r="E10" s="41">
        <f>+E9+E8</f>
        <v>6000</v>
      </c>
      <c r="F10" s="41">
        <f>+F9+F8</f>
        <v>36000</v>
      </c>
    </row>
    <row r="11" spans="1:6" ht="15.75" thickBot="1" x14ac:dyDescent="0.3"/>
    <row r="12" spans="1:6" ht="15.75" thickBot="1" x14ac:dyDescent="0.3">
      <c r="B12" s="36" t="s">
        <v>157</v>
      </c>
      <c r="C12" s="37">
        <v>2021</v>
      </c>
      <c r="D12" s="37">
        <v>2022</v>
      </c>
      <c r="E12" s="37" t="s">
        <v>156</v>
      </c>
      <c r="F12" s="37" t="s">
        <v>90</v>
      </c>
    </row>
    <row r="13" spans="1:6" ht="26.25" thickBot="1" x14ac:dyDescent="0.3">
      <c r="A13" s="35" t="s">
        <v>99</v>
      </c>
      <c r="B13" s="38">
        <f>+'Act. correct. Pendiente'!K19</f>
        <v>0</v>
      </c>
      <c r="C13" s="38">
        <v>0</v>
      </c>
      <c r="D13" s="38">
        <v>0</v>
      </c>
      <c r="E13" s="38">
        <v>0</v>
      </c>
      <c r="F13" s="38">
        <f>SUM(B13:E13)</f>
        <v>0</v>
      </c>
    </row>
    <row r="14" spans="1:6" ht="29.45" customHeight="1" thickBot="1" x14ac:dyDescent="0.3">
      <c r="A14" s="40" t="s">
        <v>100</v>
      </c>
      <c r="B14" s="38">
        <f>+B13</f>
        <v>0</v>
      </c>
      <c r="C14" s="38">
        <f>+C13</f>
        <v>0</v>
      </c>
      <c r="D14" s="38">
        <f>+D13</f>
        <v>0</v>
      </c>
      <c r="E14" s="38">
        <f>+E13</f>
        <v>0</v>
      </c>
      <c r="F14" s="41">
        <f>+F13</f>
        <v>0</v>
      </c>
    </row>
    <row r="17" spans="2:5" ht="24.6" customHeight="1" x14ac:dyDescent="0.25">
      <c r="B17" s="98" t="s">
        <v>160</v>
      </c>
      <c r="C17" s="98"/>
      <c r="D17" s="98"/>
      <c r="E17" s="42">
        <f>+F14+F10+F5</f>
        <v>36000</v>
      </c>
    </row>
    <row r="19" spans="2:5" ht="24.6" customHeight="1" x14ac:dyDescent="0.25">
      <c r="B19" s="98" t="s">
        <v>135</v>
      </c>
      <c r="C19" s="98"/>
      <c r="D19" s="98"/>
      <c r="E19" s="42">
        <f>+E17*0.21</f>
        <v>7560</v>
      </c>
    </row>
    <row r="21" spans="2:5" ht="24.6" customHeight="1" x14ac:dyDescent="0.25">
      <c r="B21" s="98" t="s">
        <v>136</v>
      </c>
      <c r="C21" s="98"/>
      <c r="D21" s="98"/>
      <c r="E21" s="42">
        <f>+E19+E17</f>
        <v>43560</v>
      </c>
    </row>
  </sheetData>
  <sheetProtection algorithmName="SHA-512" hashValue="rXbXmwvuFf0YrSZKkWMVagFP5zAzeTst8XYvvPo/GoMYNiu0EXe31iahZd5steGh6OmgAnRCeSk3cNJGhftO4g==" saltValue="n/hVypIWGCNC7nfFKD2OMw==" spinCount="100000" sheet="1" objects="1" scenarios="1"/>
  <mergeCells count="3">
    <mergeCell ref="B17:D17"/>
    <mergeCell ref="B19:D19"/>
    <mergeCell ref="B21:D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Oferta Preventiva</vt:lpstr>
      <vt:lpstr>Oferta Correctiva</vt:lpstr>
      <vt:lpstr>Act. correct. Pendiente</vt:lpstr>
      <vt:lpstr>RESUMEN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2020-02-11T08:21:28Z</dcterms:modified>
</cp:coreProperties>
</file>