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00007908_SERV_CONTRATACION HOSPITAL\1. Vb Pliegos\Pliegos definitivos\"/>
    </mc:Choice>
  </mc:AlternateContent>
  <xr:revisionPtr revIDLastSave="0" documentId="13_ncr:1_{9CE1BD37-930D-4DD0-AF4C-31EB99F698A3}" xr6:coauthVersionLast="36" xr6:coauthVersionMax="36" xr10:uidLastSave="{00000000-0000-0000-0000-000000000000}"/>
  <bookViews>
    <workbookView xWindow="0" yWindow="0" windowWidth="24000" windowHeight="14100" xr2:uid="{00000000-000D-0000-FFFF-FFFF00000000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M4" i="1"/>
  <c r="O4" i="1" s="1"/>
  <c r="P4" i="1" s="1"/>
  <c r="Q4" i="1" s="1"/>
  <c r="M5" i="1"/>
  <c r="O5" i="1" s="1"/>
  <c r="P5" i="1" s="1"/>
  <c r="M6" i="1"/>
  <c r="O6" i="1" s="1"/>
  <c r="P6" i="1" s="1"/>
  <c r="M7" i="1"/>
  <c r="O7" i="1" s="1"/>
  <c r="P7" i="1" s="1"/>
  <c r="M8" i="1"/>
  <c r="O8" i="1" s="1"/>
  <c r="P8" i="1" s="1"/>
  <c r="M9" i="1"/>
  <c r="O9" i="1" s="1"/>
  <c r="P9" i="1" s="1"/>
  <c r="M10" i="1"/>
  <c r="O10" i="1" s="1"/>
  <c r="P10" i="1" s="1"/>
  <c r="M11" i="1"/>
  <c r="O11" i="1" s="1"/>
  <c r="P11" i="1" s="1"/>
  <c r="M3" i="1"/>
  <c r="O3" i="1" s="1"/>
  <c r="P3" i="1" s="1"/>
  <c r="I12" i="1"/>
  <c r="I13" i="1"/>
  <c r="I14" i="1"/>
  <c r="I15" i="1"/>
  <c r="I16" i="1"/>
  <c r="I17" i="1"/>
  <c r="I18" i="1"/>
  <c r="I19" i="1"/>
  <c r="I20" i="1"/>
  <c r="I21" i="1"/>
  <c r="J14" i="1" l="1"/>
  <c r="J15" i="1"/>
  <c r="J12" i="1"/>
  <c r="J13" i="1"/>
  <c r="J16" i="1"/>
  <c r="J17" i="1"/>
  <c r="J18" i="1"/>
  <c r="J19" i="1"/>
  <c r="J20" i="1"/>
  <c r="J21" i="1"/>
  <c r="E4" i="1"/>
  <c r="E5" i="1"/>
  <c r="E6" i="1"/>
  <c r="E7" i="1"/>
  <c r="E8" i="1"/>
  <c r="E9" i="1"/>
  <c r="E10" i="1"/>
  <c r="E11" i="1"/>
  <c r="E3" i="1"/>
  <c r="G4" i="1" l="1"/>
  <c r="I4" i="1" s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3" i="1"/>
  <c r="I3" i="1" s="1"/>
  <c r="I22" i="1" l="1"/>
  <c r="Q11" i="1"/>
  <c r="Q8" i="1"/>
  <c r="Q7" i="1"/>
  <c r="Q3" i="1"/>
  <c r="Q10" i="1" l="1"/>
  <c r="Q5" i="1"/>
  <c r="Q9" i="1"/>
  <c r="J3" i="1"/>
  <c r="Q6" i="1" l="1"/>
  <c r="Q22" i="1" s="1"/>
  <c r="J11" i="1"/>
  <c r="J10" i="1"/>
  <c r="J9" i="1"/>
  <c r="J8" i="1"/>
  <c r="J7" i="1"/>
  <c r="J6" i="1"/>
  <c r="J5" i="1"/>
  <c r="J4" i="1"/>
  <c r="J22" i="1" l="1"/>
</calcChain>
</file>

<file path=xl/sharedStrings.xml><?xml version="1.0" encoding="utf-8"?>
<sst xmlns="http://schemas.openxmlformats.org/spreadsheetml/2006/main" count="61" uniqueCount="55">
  <si>
    <t xml:space="preserve">DESCRIPCIÓN </t>
  </si>
  <si>
    <t>TOTAL BLOQUE</t>
  </si>
  <si>
    <t>BLOQUE QUIRURGICO GRUPO OMC*</t>
  </si>
  <si>
    <t>GRUPO 0</t>
  </si>
  <si>
    <t xml:space="preserve">GRUPO 1 </t>
  </si>
  <si>
    <t xml:space="preserve">GRUPO 2 </t>
  </si>
  <si>
    <t xml:space="preserve">GRUPO 3 </t>
  </si>
  <si>
    <t xml:space="preserve">GRUPO 4 </t>
  </si>
  <si>
    <t xml:space="preserve">GRUPO 5 </t>
  </si>
  <si>
    <t xml:space="preserve">GRUPO 6 </t>
  </si>
  <si>
    <t xml:space="preserve">GRUPO 7 </t>
  </si>
  <si>
    <t xml:space="preserve">GRUPO 8 </t>
  </si>
  <si>
    <t>OTRAS ACTUACIONES</t>
  </si>
  <si>
    <t xml:space="preserve"> ANALITICA</t>
  </si>
  <si>
    <t xml:space="preserve"> CONSULTAS ESPECIALISTAS</t>
  </si>
  <si>
    <t xml:space="preserve"> EKG</t>
  </si>
  <si>
    <t xml:space="preserve"> REVISION </t>
  </si>
  <si>
    <t xml:space="preserve"> RM</t>
  </si>
  <si>
    <t xml:space="preserve"> RX</t>
  </si>
  <si>
    <t xml:space="preserve"> TAC</t>
  </si>
  <si>
    <t xml:space="preserve"> URGENCIA MEDICA</t>
  </si>
  <si>
    <t>URGENCIA OFTALMOLOGIA</t>
  </si>
  <si>
    <t>URGENCIA TRAUMATOLOGIA</t>
  </si>
  <si>
    <t>TOTAL/AÑO</t>
  </si>
  <si>
    <t>Notas:</t>
  </si>
  <si>
    <t>Ud. ESTIMADAS/
AÑO</t>
  </si>
  <si>
    <t>BASE IMPONIBLE</t>
  </si>
  <si>
    <t>OFERTA</t>
  </si>
  <si>
    <t>QUIROFANO-HOSPITALIZACION *</t>
  </si>
  <si>
    <t>HONORARIOS MEDICOS **</t>
  </si>
  <si>
    <t>AYUDANTIA 30%</t>
  </si>
  <si>
    <t>HONORARIOS  ANESTESISTA</t>
  </si>
  <si>
    <t>INCLUYE:</t>
  </si>
  <si>
    <t xml:space="preserve">Derechos de quirófano y sala de reanimación </t>
  </si>
  <si>
    <t>1 día de estancia hospitalaria y hostelería del paciente</t>
  </si>
  <si>
    <t>Medicación, material y fungibles de quirófano y planta de hospitalización</t>
  </si>
  <si>
    <t>Amplificador de RX</t>
  </si>
  <si>
    <t xml:space="preserve">Monitorización </t>
  </si>
  <si>
    <t>Derechos de Artroscopio</t>
  </si>
  <si>
    <t>Instrumentista, a partir del grupo III</t>
  </si>
  <si>
    <t xml:space="preserve">1 control radiológico postquirúrgico </t>
  </si>
  <si>
    <t>1 control analítico postquirúrgico</t>
  </si>
  <si>
    <t>Asistencia del médico de guardia</t>
  </si>
  <si>
    <t>Material de osteosíntesis e implantes</t>
  </si>
  <si>
    <t>Medicación y material especial que no sea habitual en el quirófano</t>
  </si>
  <si>
    <t>Anatomía patológica</t>
  </si>
  <si>
    <t xml:space="preserve">Pruebas cruzadas y transfusiones </t>
  </si>
  <si>
    <t>Otras pruebas diagnosticas</t>
  </si>
  <si>
    <t xml:space="preserve">HONORARIOS MEDICOS ** </t>
  </si>
  <si>
    <t>Cuando en un mismo acto quirúrgico se realizan varios procedimientos, se facturará el 100% del honorario medico según el Grupo Quirúrgico (GQ) del procedimiento más complejo, y 50% de los honorarios médicos de los GQ de cada uno de los procedimientos quirúrgicos sucesivos. La tarifa a aplicar por el gasto hospitalario es la del GQ con mayor importe.</t>
  </si>
  <si>
    <t xml:space="preserve">El número de actos médicos previstos, tiene carácter estimativo; Metro de Madrid, solo abonará los servicios realmente prestados. </t>
  </si>
  <si>
    <t>NO INCLUYE:</t>
  </si>
  <si>
    <t>BLOQUE QUIRURGICO GRUPO OMC* 
QUIRÓFANO Y HOSPITALIZACIÓN (*)</t>
  </si>
  <si>
    <t>IMPORTE TOTAL OFERTADO</t>
  </si>
  <si>
    <t>Deberá rellenarse siguiendo las indicaciones del apartado 27 del cuadro resumen del PCP.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</si>
</sst>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1" fillId="2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0" fontId="1" fillId="3" borderId="8" xfId="0" applyFont="1" applyFill="1" applyBorder="1" applyAlignment="1" applyProtection="1">
      <alignment vertical="center" wrapText="1"/>
    </xf>
    <xf numFmtId="164" fontId="2" fillId="0" borderId="9" xfId="0" applyNumberFormat="1" applyFont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</xf>
    <xf numFmtId="4" fontId="0" fillId="0" borderId="9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 textRotation="255"/>
    </xf>
    <xf numFmtId="0" fontId="1" fillId="3" borderId="11" xfId="0" applyFont="1" applyFill="1" applyBorder="1" applyAlignment="1" applyProtection="1">
      <alignment vertical="center" wrapText="1"/>
    </xf>
    <xf numFmtId="164" fontId="0" fillId="0" borderId="20" xfId="0" applyNumberFormat="1" applyBorder="1" applyAlignment="1" applyProtection="1">
      <alignment horizontal="center" vertical="center"/>
    </xf>
    <xf numFmtId="4" fontId="0" fillId="0" borderId="20" xfId="0" applyNumberFormat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/>
    </xf>
    <xf numFmtId="164" fontId="2" fillId="0" borderId="5" xfId="0" applyNumberFormat="1" applyFont="1" applyBorder="1" applyAlignment="1" applyProtection="1">
      <alignment horizontal="center" vertical="center"/>
    </xf>
    <xf numFmtId="164" fontId="0" fillId="0" borderId="5" xfId="0" applyNumberForma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4" fontId="0" fillId="0" borderId="5" xfId="0" applyNumberFormat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right" vertical="center"/>
      <protection locked="0"/>
    </xf>
    <xf numFmtId="164" fontId="0" fillId="0" borderId="0" xfId="0" applyNumberFormat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3" fillId="0" borderId="26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3" fillId="0" borderId="23" xfId="0" applyFont="1" applyBorder="1" applyProtection="1">
      <protection locked="0"/>
    </xf>
    <xf numFmtId="0" fontId="0" fillId="0" borderId="24" xfId="0" applyBorder="1" applyProtection="1"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164" fontId="7" fillId="2" borderId="10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/>
    </xf>
    <xf numFmtId="164" fontId="0" fillId="0" borderId="5" xfId="0" applyNumberFormat="1" applyBorder="1" applyAlignment="1" applyProtection="1">
      <alignment horizontal="right" vertical="center"/>
    </xf>
    <xf numFmtId="0" fontId="0" fillId="0" borderId="30" xfId="0" applyBorder="1" applyAlignment="1" applyProtection="1">
      <alignment horizontal="left" vertical="top" wrapText="1"/>
      <protection locked="0"/>
    </xf>
    <xf numFmtId="0" fontId="0" fillId="0" borderId="3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1" fillId="2" borderId="17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justify" vertical="center" textRotation="255"/>
    </xf>
    <xf numFmtId="0" fontId="1" fillId="2" borderId="7" xfId="0" applyFont="1" applyFill="1" applyBorder="1" applyAlignment="1" applyProtection="1">
      <alignment horizontal="justify" vertical="center" textRotation="255"/>
    </xf>
    <xf numFmtId="0" fontId="1" fillId="2" borderId="10" xfId="0" applyFont="1" applyFill="1" applyBorder="1" applyAlignment="1" applyProtection="1">
      <alignment horizontal="justify" vertical="center" textRotation="255"/>
    </xf>
    <xf numFmtId="0" fontId="5" fillId="0" borderId="23" xfId="0" applyFont="1" applyBorder="1" applyAlignment="1" applyProtection="1">
      <alignment horizontal="left" wrapText="1"/>
      <protection locked="0"/>
    </xf>
    <xf numFmtId="0" fontId="5" fillId="0" borderId="24" xfId="0" applyFont="1" applyBorder="1" applyAlignment="1" applyProtection="1">
      <alignment horizontal="left" wrapText="1"/>
      <protection locked="0"/>
    </xf>
    <xf numFmtId="0" fontId="5" fillId="0" borderId="25" xfId="0" applyFont="1" applyBorder="1" applyAlignment="1" applyProtection="1">
      <alignment horizontal="left" wrapText="1"/>
      <protection locked="0"/>
    </xf>
    <xf numFmtId="0" fontId="5" fillId="0" borderId="28" xfId="0" applyFont="1" applyBorder="1" applyAlignment="1" applyProtection="1">
      <alignment horizontal="left" wrapText="1"/>
      <protection locked="0"/>
    </xf>
    <xf numFmtId="0" fontId="5" fillId="0" borderId="29" xfId="0" applyFont="1" applyBorder="1" applyAlignment="1" applyProtection="1">
      <alignment horizontal="left" wrapText="1"/>
      <protection locked="0"/>
    </xf>
    <xf numFmtId="0" fontId="5" fillId="0" borderId="21" xfId="0" applyFont="1" applyBorder="1" applyAlignment="1" applyProtection="1">
      <alignment horizontal="left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1"/>
  <sheetViews>
    <sheetView tabSelected="1" zoomScale="85" zoomScaleNormal="85" workbookViewId="0">
      <selection activeCell="L3" sqref="L3"/>
    </sheetView>
  </sheetViews>
  <sheetFormatPr baseColWidth="10" defaultRowHeight="15" x14ac:dyDescent="0.25"/>
  <cols>
    <col min="1" max="1" width="10.42578125" style="25" customWidth="1"/>
    <col min="2" max="2" width="25.7109375" style="25" customWidth="1"/>
    <col min="3" max="3" width="16.7109375" style="26" customWidth="1"/>
    <col min="4" max="4" width="13.140625" style="26" customWidth="1"/>
    <col min="5" max="5" width="12" style="26" customWidth="1"/>
    <col min="6" max="6" width="13.140625" style="26" bestFit="1" customWidth="1"/>
    <col min="7" max="7" width="9.7109375" style="26" bestFit="1" customWidth="1"/>
    <col min="8" max="8" width="11.28515625" style="26" customWidth="1"/>
    <col min="9" max="9" width="11.5703125" style="26" bestFit="1" customWidth="1"/>
    <col min="10" max="10" width="11.7109375" style="26" bestFit="1" customWidth="1"/>
    <col min="11" max="11" width="13.5703125" style="25" bestFit="1" customWidth="1"/>
    <col min="12" max="12" width="13.140625" style="25" bestFit="1" customWidth="1"/>
    <col min="13" max="13" width="11.28515625" style="25" bestFit="1" customWidth="1"/>
    <col min="14" max="14" width="12.85546875" style="25" bestFit="1" customWidth="1"/>
    <col min="15" max="15" width="9.7109375" style="25" bestFit="1" customWidth="1"/>
    <col min="16" max="16" width="11.85546875" style="25" bestFit="1" customWidth="1"/>
    <col min="17" max="17" width="16.28515625" style="25" customWidth="1"/>
    <col min="18" max="18" width="10.7109375" style="25" bestFit="1" customWidth="1"/>
    <col min="19" max="16384" width="11.42578125" style="25"/>
  </cols>
  <sheetData>
    <row r="1" spans="1:17" ht="27.75" customHeight="1" thickBo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56" t="s">
        <v>27</v>
      </c>
      <c r="L1" s="57"/>
      <c r="M1" s="57"/>
      <c r="N1" s="57"/>
      <c r="O1" s="57"/>
      <c r="P1" s="57"/>
      <c r="Q1" s="57"/>
    </row>
    <row r="2" spans="1:17" ht="62.25" customHeight="1" thickBot="1" x14ac:dyDescent="0.3">
      <c r="A2" s="1"/>
      <c r="B2" s="22" t="s">
        <v>0</v>
      </c>
      <c r="C2" s="23" t="s">
        <v>28</v>
      </c>
      <c r="D2" s="23" t="s">
        <v>29</v>
      </c>
      <c r="E2" s="23" t="s">
        <v>30</v>
      </c>
      <c r="F2" s="23" t="s">
        <v>31</v>
      </c>
      <c r="G2" s="22" t="s">
        <v>1</v>
      </c>
      <c r="H2" s="22" t="s">
        <v>25</v>
      </c>
      <c r="I2" s="22" t="s">
        <v>23</v>
      </c>
      <c r="J2" s="22" t="s">
        <v>26</v>
      </c>
      <c r="K2" s="23" t="s">
        <v>28</v>
      </c>
      <c r="L2" s="23" t="s">
        <v>29</v>
      </c>
      <c r="M2" s="23" t="s">
        <v>30</v>
      </c>
      <c r="N2" s="23" t="s">
        <v>31</v>
      </c>
      <c r="O2" s="22" t="s">
        <v>1</v>
      </c>
      <c r="P2" s="22" t="s">
        <v>23</v>
      </c>
      <c r="Q2" s="24" t="s">
        <v>53</v>
      </c>
    </row>
    <row r="3" spans="1:17" ht="24.95" customHeight="1" x14ac:dyDescent="0.25">
      <c r="A3" s="58" t="s">
        <v>2</v>
      </c>
      <c r="B3" s="16" t="s">
        <v>3</v>
      </c>
      <c r="C3" s="17">
        <v>215.34</v>
      </c>
      <c r="D3" s="17">
        <v>171.6</v>
      </c>
      <c r="E3" s="18">
        <f>ROUND(+D3*30%,2)</f>
        <v>51.48</v>
      </c>
      <c r="F3" s="19">
        <v>128.78</v>
      </c>
      <c r="G3" s="18">
        <f>ROUND(SUM(C3:F3),2)</f>
        <v>567.20000000000005</v>
      </c>
      <c r="H3" s="20">
        <v>3</v>
      </c>
      <c r="I3" s="11">
        <f>ROUND((H3*G3),2)</f>
        <v>1701.6</v>
      </c>
      <c r="J3" s="11">
        <f>I3*3</f>
        <v>5104.7999999999993</v>
      </c>
      <c r="K3" s="27">
        <v>0</v>
      </c>
      <c r="L3" s="27">
        <v>0</v>
      </c>
      <c r="M3" s="27">
        <f>ROUND(+L3*30%,2)</f>
        <v>0</v>
      </c>
      <c r="N3" s="27">
        <v>0</v>
      </c>
      <c r="O3" s="46">
        <f>ROUND(SUM(K3:N3),2)</f>
        <v>0</v>
      </c>
      <c r="P3" s="45">
        <f>ROUND(H3*O3,2)</f>
        <v>0</v>
      </c>
      <c r="Q3" s="11">
        <f>ROUND(P3*3,2)</f>
        <v>0</v>
      </c>
    </row>
    <row r="4" spans="1:17" ht="24.95" customHeight="1" x14ac:dyDescent="0.25">
      <c r="A4" s="59"/>
      <c r="B4" s="21" t="s">
        <v>4</v>
      </c>
      <c r="C4" s="7">
        <v>224.48</v>
      </c>
      <c r="D4" s="7">
        <v>180</v>
      </c>
      <c r="E4" s="18">
        <f t="shared" ref="E4:E11" si="0">ROUND(+D4*30%,2)</f>
        <v>54</v>
      </c>
      <c r="F4" s="9">
        <v>128.78</v>
      </c>
      <c r="G4" s="18">
        <f t="shared" ref="G4:G11" si="1">ROUND(SUM(C4:F4),2)</f>
        <v>587.26</v>
      </c>
      <c r="H4" s="10">
        <v>2</v>
      </c>
      <c r="I4" s="11">
        <f t="shared" ref="I4:I21" si="2">ROUND((H4*G4),2)</f>
        <v>1174.52</v>
      </c>
      <c r="J4" s="11">
        <f t="shared" ref="J4:J11" si="3">I4*3</f>
        <v>3523.56</v>
      </c>
      <c r="K4" s="27">
        <v>0</v>
      </c>
      <c r="L4" s="27">
        <v>0</v>
      </c>
      <c r="M4" s="27">
        <f t="shared" ref="M4:M11" si="4">ROUND(+L4*30%,2)</f>
        <v>0</v>
      </c>
      <c r="N4" s="27">
        <v>0</v>
      </c>
      <c r="O4" s="46">
        <f t="shared" ref="O4:O11" si="5">ROUND(SUM(K4:N4),2)</f>
        <v>0</v>
      </c>
      <c r="P4" s="45">
        <f t="shared" ref="P4:P21" si="6">ROUND(H4*O4,2)</f>
        <v>0</v>
      </c>
      <c r="Q4" s="11">
        <f>ROUND(P4*3,2)</f>
        <v>0</v>
      </c>
    </row>
    <row r="5" spans="1:17" ht="24.95" customHeight="1" x14ac:dyDescent="0.25">
      <c r="A5" s="59"/>
      <c r="B5" s="21" t="s">
        <v>5</v>
      </c>
      <c r="C5" s="7">
        <v>283.92</v>
      </c>
      <c r="D5" s="7">
        <v>249.63</v>
      </c>
      <c r="E5" s="18">
        <f t="shared" si="0"/>
        <v>74.89</v>
      </c>
      <c r="F5" s="9">
        <v>128.78</v>
      </c>
      <c r="G5" s="18">
        <f t="shared" si="1"/>
        <v>737.22</v>
      </c>
      <c r="H5" s="10">
        <v>1</v>
      </c>
      <c r="I5" s="11">
        <f t="shared" si="2"/>
        <v>737.22</v>
      </c>
      <c r="J5" s="11">
        <f t="shared" si="3"/>
        <v>2211.66</v>
      </c>
      <c r="K5" s="27">
        <v>0</v>
      </c>
      <c r="L5" s="27">
        <v>0</v>
      </c>
      <c r="M5" s="27">
        <f t="shared" si="4"/>
        <v>0</v>
      </c>
      <c r="N5" s="27">
        <v>0</v>
      </c>
      <c r="O5" s="46">
        <f t="shared" si="5"/>
        <v>0</v>
      </c>
      <c r="P5" s="45">
        <f t="shared" si="6"/>
        <v>0</v>
      </c>
      <c r="Q5" s="11">
        <f t="shared" ref="Q5:Q21" si="7">ROUND(P5*3,2)</f>
        <v>0</v>
      </c>
    </row>
    <row r="6" spans="1:17" ht="24.95" customHeight="1" x14ac:dyDescent="0.25">
      <c r="A6" s="59"/>
      <c r="B6" s="21" t="s">
        <v>6</v>
      </c>
      <c r="C6" s="7">
        <v>417.88</v>
      </c>
      <c r="D6" s="7">
        <v>325.60000000000002</v>
      </c>
      <c r="E6" s="18">
        <f t="shared" si="0"/>
        <v>97.68</v>
      </c>
      <c r="F6" s="9">
        <v>198.59</v>
      </c>
      <c r="G6" s="18">
        <f t="shared" si="1"/>
        <v>1039.75</v>
      </c>
      <c r="H6" s="10">
        <v>3</v>
      </c>
      <c r="I6" s="11">
        <f t="shared" si="2"/>
        <v>3119.25</v>
      </c>
      <c r="J6" s="11">
        <f t="shared" si="3"/>
        <v>9357.75</v>
      </c>
      <c r="K6" s="27">
        <v>0</v>
      </c>
      <c r="L6" s="27">
        <v>0</v>
      </c>
      <c r="M6" s="27">
        <f t="shared" si="4"/>
        <v>0</v>
      </c>
      <c r="N6" s="27">
        <v>0</v>
      </c>
      <c r="O6" s="46">
        <f t="shared" si="5"/>
        <v>0</v>
      </c>
      <c r="P6" s="45">
        <f t="shared" si="6"/>
        <v>0</v>
      </c>
      <c r="Q6" s="11">
        <f t="shared" si="7"/>
        <v>0</v>
      </c>
    </row>
    <row r="7" spans="1:17" ht="24.95" customHeight="1" x14ac:dyDescent="0.25">
      <c r="A7" s="59"/>
      <c r="B7" s="21" t="s">
        <v>7</v>
      </c>
      <c r="C7" s="7">
        <v>567.38</v>
      </c>
      <c r="D7" s="7">
        <v>412</v>
      </c>
      <c r="E7" s="18">
        <f t="shared" si="0"/>
        <v>123.6</v>
      </c>
      <c r="F7" s="9">
        <v>198.59</v>
      </c>
      <c r="G7" s="18">
        <f t="shared" si="1"/>
        <v>1301.57</v>
      </c>
      <c r="H7" s="10">
        <v>11</v>
      </c>
      <c r="I7" s="11">
        <f t="shared" si="2"/>
        <v>14317.27</v>
      </c>
      <c r="J7" s="11">
        <f t="shared" si="3"/>
        <v>42951.81</v>
      </c>
      <c r="K7" s="27">
        <v>0</v>
      </c>
      <c r="L7" s="27">
        <v>0</v>
      </c>
      <c r="M7" s="27">
        <f t="shared" si="4"/>
        <v>0</v>
      </c>
      <c r="N7" s="27">
        <v>0</v>
      </c>
      <c r="O7" s="46">
        <f t="shared" si="5"/>
        <v>0</v>
      </c>
      <c r="P7" s="45">
        <f t="shared" si="6"/>
        <v>0</v>
      </c>
      <c r="Q7" s="11">
        <f t="shared" si="7"/>
        <v>0</v>
      </c>
    </row>
    <row r="8" spans="1:17" ht="24.95" customHeight="1" x14ac:dyDescent="0.25">
      <c r="A8" s="59"/>
      <c r="B8" s="21" t="s">
        <v>8</v>
      </c>
      <c r="C8" s="7">
        <v>761.23</v>
      </c>
      <c r="D8" s="7">
        <v>537.87</v>
      </c>
      <c r="E8" s="18">
        <f t="shared" si="0"/>
        <v>161.36000000000001</v>
      </c>
      <c r="F8" s="9">
        <v>264.79000000000002</v>
      </c>
      <c r="G8" s="18">
        <f t="shared" si="1"/>
        <v>1725.25</v>
      </c>
      <c r="H8" s="10">
        <v>2</v>
      </c>
      <c r="I8" s="11">
        <f t="shared" si="2"/>
        <v>3450.5</v>
      </c>
      <c r="J8" s="11">
        <f t="shared" si="3"/>
        <v>10351.5</v>
      </c>
      <c r="K8" s="27">
        <v>0</v>
      </c>
      <c r="L8" s="27">
        <v>0</v>
      </c>
      <c r="M8" s="27">
        <f t="shared" si="4"/>
        <v>0</v>
      </c>
      <c r="N8" s="27">
        <v>0</v>
      </c>
      <c r="O8" s="46">
        <f t="shared" si="5"/>
        <v>0</v>
      </c>
      <c r="P8" s="45">
        <f t="shared" si="6"/>
        <v>0</v>
      </c>
      <c r="Q8" s="11">
        <f t="shared" si="7"/>
        <v>0</v>
      </c>
    </row>
    <row r="9" spans="1:17" ht="24.95" customHeight="1" x14ac:dyDescent="0.25">
      <c r="A9" s="59"/>
      <c r="B9" s="21" t="s">
        <v>9</v>
      </c>
      <c r="C9" s="7">
        <v>1017.26</v>
      </c>
      <c r="D9" s="7">
        <v>700.02</v>
      </c>
      <c r="E9" s="18">
        <f t="shared" si="0"/>
        <v>210.01</v>
      </c>
      <c r="F9" s="9">
        <v>264.79000000000002</v>
      </c>
      <c r="G9" s="18">
        <f t="shared" si="1"/>
        <v>2192.08</v>
      </c>
      <c r="H9" s="10">
        <v>1</v>
      </c>
      <c r="I9" s="11">
        <f t="shared" si="2"/>
        <v>2192.08</v>
      </c>
      <c r="J9" s="11">
        <f t="shared" si="3"/>
        <v>6576.24</v>
      </c>
      <c r="K9" s="27">
        <v>0</v>
      </c>
      <c r="L9" s="27">
        <v>0</v>
      </c>
      <c r="M9" s="27">
        <f t="shared" si="4"/>
        <v>0</v>
      </c>
      <c r="N9" s="27">
        <v>0</v>
      </c>
      <c r="O9" s="46">
        <f t="shared" si="5"/>
        <v>0</v>
      </c>
      <c r="P9" s="45">
        <f t="shared" si="6"/>
        <v>0</v>
      </c>
      <c r="Q9" s="11">
        <f t="shared" si="7"/>
        <v>0</v>
      </c>
    </row>
    <row r="10" spans="1:17" ht="24.95" customHeight="1" x14ac:dyDescent="0.25">
      <c r="A10" s="59"/>
      <c r="B10" s="21" t="s">
        <v>10</v>
      </c>
      <c r="C10" s="7">
        <v>1308.96</v>
      </c>
      <c r="D10" s="7">
        <v>917.09</v>
      </c>
      <c r="E10" s="18">
        <f t="shared" si="0"/>
        <v>275.13</v>
      </c>
      <c r="F10" s="9">
        <v>356.26</v>
      </c>
      <c r="G10" s="18">
        <f t="shared" si="1"/>
        <v>2857.44</v>
      </c>
      <c r="H10" s="10">
        <v>1</v>
      </c>
      <c r="I10" s="11">
        <f t="shared" si="2"/>
        <v>2857.44</v>
      </c>
      <c r="J10" s="11">
        <f t="shared" si="3"/>
        <v>8572.32</v>
      </c>
      <c r="K10" s="27">
        <v>0</v>
      </c>
      <c r="L10" s="27">
        <v>0</v>
      </c>
      <c r="M10" s="27">
        <f t="shared" si="4"/>
        <v>0</v>
      </c>
      <c r="N10" s="27">
        <v>0</v>
      </c>
      <c r="O10" s="46">
        <f t="shared" si="5"/>
        <v>0</v>
      </c>
      <c r="P10" s="45">
        <f t="shared" si="6"/>
        <v>0</v>
      </c>
      <c r="Q10" s="11">
        <f t="shared" si="7"/>
        <v>0</v>
      </c>
    </row>
    <row r="11" spans="1:17" ht="24.95" customHeight="1" thickBot="1" x14ac:dyDescent="0.3">
      <c r="A11" s="60"/>
      <c r="B11" s="21" t="s">
        <v>11</v>
      </c>
      <c r="C11" s="7">
        <v>1669.99</v>
      </c>
      <c r="D11" s="7">
        <v>1177.56</v>
      </c>
      <c r="E11" s="18">
        <f t="shared" si="0"/>
        <v>353.27</v>
      </c>
      <c r="F11" s="9">
        <v>356.26</v>
      </c>
      <c r="G11" s="18">
        <f t="shared" si="1"/>
        <v>3557.08</v>
      </c>
      <c r="H11" s="10">
        <v>1</v>
      </c>
      <c r="I11" s="11">
        <f t="shared" si="2"/>
        <v>3557.08</v>
      </c>
      <c r="J11" s="11">
        <f t="shared" si="3"/>
        <v>10671.24</v>
      </c>
      <c r="K11" s="27">
        <v>0</v>
      </c>
      <c r="L11" s="27">
        <v>0</v>
      </c>
      <c r="M11" s="27">
        <f t="shared" si="4"/>
        <v>0</v>
      </c>
      <c r="N11" s="27">
        <v>0</v>
      </c>
      <c r="O11" s="46">
        <f t="shared" si="5"/>
        <v>0</v>
      </c>
      <c r="P11" s="45">
        <f t="shared" si="6"/>
        <v>0</v>
      </c>
      <c r="Q11" s="11">
        <f t="shared" si="7"/>
        <v>0</v>
      </c>
    </row>
    <row r="12" spans="1:17" ht="24.95" customHeight="1" x14ac:dyDescent="0.25">
      <c r="A12" s="58" t="s">
        <v>12</v>
      </c>
      <c r="B12" s="6" t="s">
        <v>13</v>
      </c>
      <c r="C12" s="7"/>
      <c r="D12" s="7"/>
      <c r="E12" s="8"/>
      <c r="F12" s="9"/>
      <c r="G12" s="7">
        <v>27.17</v>
      </c>
      <c r="H12" s="10">
        <v>1</v>
      </c>
      <c r="I12" s="11">
        <f t="shared" si="2"/>
        <v>27.17</v>
      </c>
      <c r="J12" s="11">
        <f>ROUND(I12*3,2)</f>
        <v>81.510000000000005</v>
      </c>
      <c r="K12" s="7"/>
      <c r="L12" s="7"/>
      <c r="M12" s="8"/>
      <c r="N12" s="9"/>
      <c r="O12" s="28">
        <v>0</v>
      </c>
      <c r="P12" s="45">
        <f t="shared" si="6"/>
        <v>0</v>
      </c>
      <c r="Q12" s="11">
        <f t="shared" si="7"/>
        <v>0</v>
      </c>
    </row>
    <row r="13" spans="1:17" ht="24.95" customHeight="1" x14ac:dyDescent="0.25">
      <c r="A13" s="59"/>
      <c r="B13" s="6" t="s">
        <v>14</v>
      </c>
      <c r="C13" s="7"/>
      <c r="D13" s="7"/>
      <c r="E13" s="8"/>
      <c r="F13" s="9"/>
      <c r="G13" s="7">
        <v>48.23</v>
      </c>
      <c r="H13" s="10">
        <v>30</v>
      </c>
      <c r="I13" s="11">
        <f t="shared" si="2"/>
        <v>1446.9</v>
      </c>
      <c r="J13" s="11">
        <f t="shared" ref="J13:J21" si="8">ROUND(I13*3,2)</f>
        <v>4340.7</v>
      </c>
      <c r="K13" s="7"/>
      <c r="L13" s="7"/>
      <c r="M13" s="8"/>
      <c r="N13" s="9"/>
      <c r="O13" s="28">
        <v>0</v>
      </c>
      <c r="P13" s="45">
        <f t="shared" si="6"/>
        <v>0</v>
      </c>
      <c r="Q13" s="11">
        <f t="shared" si="7"/>
        <v>0</v>
      </c>
    </row>
    <row r="14" spans="1:17" ht="24.95" customHeight="1" x14ac:dyDescent="0.25">
      <c r="A14" s="59"/>
      <c r="B14" s="6" t="s">
        <v>15</v>
      </c>
      <c r="C14" s="7"/>
      <c r="D14" s="7"/>
      <c r="E14" s="8"/>
      <c r="F14" s="9"/>
      <c r="G14" s="7">
        <v>23.88</v>
      </c>
      <c r="H14" s="10">
        <v>2</v>
      </c>
      <c r="I14" s="11">
        <f t="shared" si="2"/>
        <v>47.76</v>
      </c>
      <c r="J14" s="11">
        <f t="shared" si="8"/>
        <v>143.28</v>
      </c>
      <c r="K14" s="7"/>
      <c r="L14" s="7"/>
      <c r="M14" s="8"/>
      <c r="N14" s="9"/>
      <c r="O14" s="28">
        <v>0</v>
      </c>
      <c r="P14" s="45">
        <f t="shared" si="6"/>
        <v>0</v>
      </c>
      <c r="Q14" s="11">
        <f t="shared" si="7"/>
        <v>0</v>
      </c>
    </row>
    <row r="15" spans="1:17" ht="24.95" customHeight="1" x14ac:dyDescent="0.25">
      <c r="A15" s="59"/>
      <c r="B15" s="6" t="s">
        <v>16</v>
      </c>
      <c r="C15" s="7"/>
      <c r="D15" s="7"/>
      <c r="E15" s="8"/>
      <c r="F15" s="9"/>
      <c r="G15" s="7">
        <v>24.9</v>
      </c>
      <c r="H15" s="10">
        <v>9</v>
      </c>
      <c r="I15" s="11">
        <f t="shared" si="2"/>
        <v>224.1</v>
      </c>
      <c r="J15" s="11">
        <f t="shared" si="8"/>
        <v>672.3</v>
      </c>
      <c r="K15" s="7"/>
      <c r="L15" s="7"/>
      <c r="M15" s="8"/>
      <c r="N15" s="9"/>
      <c r="O15" s="28">
        <v>0</v>
      </c>
      <c r="P15" s="45">
        <f t="shared" si="6"/>
        <v>0</v>
      </c>
      <c r="Q15" s="11">
        <f t="shared" si="7"/>
        <v>0</v>
      </c>
    </row>
    <row r="16" spans="1:17" ht="24.95" customHeight="1" x14ac:dyDescent="0.25">
      <c r="A16" s="59"/>
      <c r="B16" s="6" t="s">
        <v>17</v>
      </c>
      <c r="C16" s="7"/>
      <c r="D16" s="7"/>
      <c r="E16" s="8"/>
      <c r="F16" s="9"/>
      <c r="G16" s="7">
        <v>340.58</v>
      </c>
      <c r="H16" s="10">
        <v>1</v>
      </c>
      <c r="I16" s="11">
        <f t="shared" si="2"/>
        <v>340.58</v>
      </c>
      <c r="J16" s="11">
        <f t="shared" si="8"/>
        <v>1021.74</v>
      </c>
      <c r="K16" s="7"/>
      <c r="L16" s="7"/>
      <c r="M16" s="8"/>
      <c r="N16" s="9"/>
      <c r="O16" s="28">
        <v>0</v>
      </c>
      <c r="P16" s="45">
        <f t="shared" si="6"/>
        <v>0</v>
      </c>
      <c r="Q16" s="11">
        <f t="shared" si="7"/>
        <v>0</v>
      </c>
    </row>
    <row r="17" spans="1:19" ht="24.95" customHeight="1" x14ac:dyDescent="0.25">
      <c r="A17" s="59"/>
      <c r="B17" s="6" t="s">
        <v>18</v>
      </c>
      <c r="C17" s="7"/>
      <c r="D17" s="7"/>
      <c r="E17" s="8"/>
      <c r="F17" s="9"/>
      <c r="G17" s="7">
        <v>37.42</v>
      </c>
      <c r="H17" s="10">
        <v>5</v>
      </c>
      <c r="I17" s="11">
        <f t="shared" si="2"/>
        <v>187.1</v>
      </c>
      <c r="J17" s="11">
        <f t="shared" si="8"/>
        <v>561.29999999999995</v>
      </c>
      <c r="K17" s="7"/>
      <c r="L17" s="7"/>
      <c r="M17" s="8"/>
      <c r="N17" s="9"/>
      <c r="O17" s="28">
        <v>0</v>
      </c>
      <c r="P17" s="45">
        <f t="shared" si="6"/>
        <v>0</v>
      </c>
      <c r="Q17" s="11">
        <f t="shared" si="7"/>
        <v>0</v>
      </c>
    </row>
    <row r="18" spans="1:19" ht="24.95" customHeight="1" x14ac:dyDescent="0.25">
      <c r="A18" s="59"/>
      <c r="B18" s="6" t="s">
        <v>19</v>
      </c>
      <c r="C18" s="7"/>
      <c r="D18" s="7"/>
      <c r="E18" s="8"/>
      <c r="F18" s="9"/>
      <c r="G18" s="7">
        <v>198.29</v>
      </c>
      <c r="H18" s="10">
        <v>2</v>
      </c>
      <c r="I18" s="11">
        <f t="shared" si="2"/>
        <v>396.58</v>
      </c>
      <c r="J18" s="11">
        <f t="shared" si="8"/>
        <v>1189.74</v>
      </c>
      <c r="K18" s="7"/>
      <c r="L18" s="7"/>
      <c r="M18" s="8"/>
      <c r="N18" s="9"/>
      <c r="O18" s="28">
        <v>0</v>
      </c>
      <c r="P18" s="45">
        <f t="shared" si="6"/>
        <v>0</v>
      </c>
      <c r="Q18" s="11">
        <f t="shared" si="7"/>
        <v>0</v>
      </c>
    </row>
    <row r="19" spans="1:19" ht="24.95" customHeight="1" x14ac:dyDescent="0.25">
      <c r="A19" s="59"/>
      <c r="B19" s="6" t="s">
        <v>20</v>
      </c>
      <c r="C19" s="7"/>
      <c r="D19" s="7"/>
      <c r="E19" s="8"/>
      <c r="F19" s="9"/>
      <c r="G19" s="7">
        <v>121</v>
      </c>
      <c r="H19" s="10">
        <v>35</v>
      </c>
      <c r="I19" s="11">
        <f t="shared" si="2"/>
        <v>4235</v>
      </c>
      <c r="J19" s="11">
        <f t="shared" si="8"/>
        <v>12705</v>
      </c>
      <c r="K19" s="7"/>
      <c r="L19" s="7"/>
      <c r="M19" s="8"/>
      <c r="N19" s="9"/>
      <c r="O19" s="28">
        <v>0</v>
      </c>
      <c r="P19" s="45">
        <f t="shared" si="6"/>
        <v>0</v>
      </c>
      <c r="Q19" s="11">
        <f t="shared" si="7"/>
        <v>0</v>
      </c>
    </row>
    <row r="20" spans="1:19" ht="24.95" customHeight="1" x14ac:dyDescent="0.25">
      <c r="A20" s="59"/>
      <c r="B20" s="6" t="s">
        <v>21</v>
      </c>
      <c r="C20" s="7"/>
      <c r="D20" s="7"/>
      <c r="E20" s="8"/>
      <c r="F20" s="9"/>
      <c r="G20" s="8">
        <v>132.06</v>
      </c>
      <c r="H20" s="10">
        <v>7</v>
      </c>
      <c r="I20" s="11">
        <f t="shared" si="2"/>
        <v>924.42</v>
      </c>
      <c r="J20" s="11">
        <f t="shared" si="8"/>
        <v>2773.26</v>
      </c>
      <c r="K20" s="7"/>
      <c r="L20" s="7"/>
      <c r="M20" s="8"/>
      <c r="N20" s="9"/>
      <c r="O20" s="28">
        <v>0</v>
      </c>
      <c r="P20" s="45">
        <f t="shared" si="6"/>
        <v>0</v>
      </c>
      <c r="Q20" s="11">
        <f t="shared" si="7"/>
        <v>0</v>
      </c>
    </row>
    <row r="21" spans="1:19" ht="24.95" customHeight="1" thickBot="1" x14ac:dyDescent="0.3">
      <c r="A21" s="12"/>
      <c r="B21" s="13" t="s">
        <v>22</v>
      </c>
      <c r="C21" s="7"/>
      <c r="D21" s="7"/>
      <c r="E21" s="8"/>
      <c r="F21" s="9"/>
      <c r="G21" s="14">
        <v>145.28</v>
      </c>
      <c r="H21" s="15">
        <v>9</v>
      </c>
      <c r="I21" s="11">
        <f t="shared" si="2"/>
        <v>1307.52</v>
      </c>
      <c r="J21" s="11">
        <f t="shared" si="8"/>
        <v>3922.56</v>
      </c>
      <c r="K21" s="7"/>
      <c r="L21" s="7"/>
      <c r="M21" s="8"/>
      <c r="N21" s="9"/>
      <c r="O21" s="28">
        <v>0</v>
      </c>
      <c r="P21" s="45">
        <f t="shared" si="6"/>
        <v>0</v>
      </c>
      <c r="Q21" s="11">
        <f t="shared" si="7"/>
        <v>0</v>
      </c>
      <c r="S21" s="29"/>
    </row>
    <row r="22" spans="1:19" ht="29.25" customHeight="1" thickBot="1" x14ac:dyDescent="0.3">
      <c r="A22" s="1"/>
      <c r="B22" s="1"/>
      <c r="C22" s="1"/>
      <c r="D22" s="1"/>
      <c r="E22" s="1"/>
      <c r="F22" s="1"/>
      <c r="G22" s="1"/>
      <c r="H22" s="1"/>
      <c r="I22" s="3">
        <f>ROUND(SUM(I3:I21),2)</f>
        <v>42244.09</v>
      </c>
      <c r="J22" s="4">
        <f>ROUND(SUM(J3:J21),2)</f>
        <v>126732.27</v>
      </c>
      <c r="K22" s="1"/>
      <c r="L22" s="1"/>
      <c r="M22" s="1"/>
      <c r="N22" s="1"/>
      <c r="O22" s="5"/>
      <c r="P22" s="5"/>
      <c r="Q22" s="44">
        <f>SUM(Q3:Q21)</f>
        <v>0</v>
      </c>
    </row>
    <row r="24" spans="1:19" ht="15.75" thickBot="1" x14ac:dyDescent="0.3"/>
    <row r="25" spans="1:19" x14ac:dyDescent="0.25">
      <c r="A25" s="67" t="s">
        <v>24</v>
      </c>
      <c r="B25" s="68"/>
      <c r="C25" s="68"/>
      <c r="D25" s="68"/>
      <c r="E25" s="68"/>
      <c r="F25" s="68"/>
      <c r="G25" s="68"/>
      <c r="H25" s="68"/>
      <c r="I25" s="68"/>
      <c r="J25" s="69"/>
    </row>
    <row r="26" spans="1:19" x14ac:dyDescent="0.25">
      <c r="A26" s="50"/>
      <c r="B26" s="51"/>
      <c r="C26" s="51"/>
      <c r="D26" s="51"/>
      <c r="E26" s="51"/>
      <c r="F26" s="51"/>
      <c r="G26" s="51"/>
      <c r="H26" s="51"/>
      <c r="I26" s="51"/>
      <c r="J26" s="52"/>
    </row>
    <row r="27" spans="1:19" x14ac:dyDescent="0.25">
      <c r="A27" s="50" t="s">
        <v>54</v>
      </c>
      <c r="B27" s="51"/>
      <c r="C27" s="51"/>
      <c r="D27" s="51"/>
      <c r="E27" s="51"/>
      <c r="F27" s="51"/>
      <c r="G27" s="51"/>
      <c r="H27" s="51"/>
      <c r="I27" s="51"/>
      <c r="J27" s="52"/>
    </row>
    <row r="28" spans="1:19" ht="20.25" customHeight="1" thickBot="1" x14ac:dyDescent="0.3">
      <c r="A28" s="70"/>
      <c r="B28" s="71"/>
      <c r="C28" s="71"/>
      <c r="D28" s="71"/>
      <c r="E28" s="71"/>
      <c r="F28" s="71"/>
      <c r="G28" s="71"/>
      <c r="H28" s="71"/>
      <c r="I28" s="71"/>
      <c r="J28" s="72"/>
    </row>
    <row r="29" spans="1:19" ht="30.75" customHeight="1" thickBot="1" x14ac:dyDescent="0.3">
      <c r="A29" s="70" t="s">
        <v>50</v>
      </c>
      <c r="B29" s="71"/>
      <c r="C29" s="71"/>
      <c r="D29" s="71"/>
      <c r="E29" s="71"/>
      <c r="F29" s="71"/>
      <c r="G29" s="71"/>
      <c r="H29" s="71"/>
      <c r="I29" s="71"/>
      <c r="J29" s="72"/>
    </row>
    <row r="30" spans="1:19" ht="21.75" customHeight="1" thickBot="1" x14ac:dyDescent="0.3">
      <c r="A30" s="70"/>
      <c r="B30" s="71"/>
      <c r="C30" s="71"/>
      <c r="D30" s="71"/>
      <c r="E30" s="71"/>
      <c r="F30" s="71"/>
      <c r="G30" s="71"/>
      <c r="H30" s="71"/>
      <c r="I30" s="71"/>
      <c r="J30" s="72"/>
    </row>
    <row r="31" spans="1:19" x14ac:dyDescent="0.25">
      <c r="A31" s="30"/>
      <c r="B31" s="30"/>
      <c r="C31" s="30"/>
      <c r="D31" s="30"/>
      <c r="E31" s="30"/>
      <c r="F31" s="30"/>
    </row>
    <row r="33" spans="1:10" ht="15.75" customHeight="1" x14ac:dyDescent="0.25">
      <c r="A33" s="61" t="s">
        <v>52</v>
      </c>
      <c r="B33" s="62"/>
      <c r="C33" s="62"/>
      <c r="D33" s="63"/>
      <c r="F33" s="53" t="s">
        <v>48</v>
      </c>
      <c r="G33" s="54"/>
      <c r="H33" s="54"/>
      <c r="I33" s="54"/>
      <c r="J33" s="55"/>
    </row>
    <row r="34" spans="1:10" ht="15" customHeight="1" x14ac:dyDescent="0.25">
      <c r="A34" s="64"/>
      <c r="B34" s="65"/>
      <c r="C34" s="65"/>
      <c r="D34" s="66"/>
      <c r="F34" s="53"/>
      <c r="G34" s="54"/>
      <c r="H34" s="54"/>
      <c r="I34" s="54"/>
      <c r="J34" s="55"/>
    </row>
    <row r="35" spans="1:10" x14ac:dyDescent="0.25">
      <c r="A35" s="31" t="s">
        <v>32</v>
      </c>
      <c r="B35" s="32"/>
      <c r="C35" s="33"/>
      <c r="D35" s="34"/>
      <c r="F35" s="47" t="s">
        <v>49</v>
      </c>
      <c r="G35" s="48"/>
      <c r="H35" s="48"/>
      <c r="I35" s="48"/>
      <c r="J35" s="49"/>
    </row>
    <row r="36" spans="1:10" x14ac:dyDescent="0.25">
      <c r="A36" s="35" t="s">
        <v>33</v>
      </c>
      <c r="B36" s="32"/>
      <c r="C36" s="33"/>
      <c r="D36" s="34"/>
      <c r="F36" s="47"/>
      <c r="G36" s="48"/>
      <c r="H36" s="48"/>
      <c r="I36" s="48"/>
      <c r="J36" s="49"/>
    </row>
    <row r="37" spans="1:10" x14ac:dyDescent="0.25">
      <c r="A37" s="35" t="s">
        <v>34</v>
      </c>
      <c r="B37" s="32"/>
      <c r="C37" s="33"/>
      <c r="D37" s="34"/>
      <c r="F37" s="47"/>
      <c r="G37" s="48"/>
      <c r="H37" s="48"/>
      <c r="I37" s="48"/>
      <c r="J37" s="49"/>
    </row>
    <row r="38" spans="1:10" x14ac:dyDescent="0.25">
      <c r="A38" s="35" t="s">
        <v>35</v>
      </c>
      <c r="B38" s="32"/>
      <c r="C38" s="33"/>
      <c r="D38" s="34"/>
      <c r="F38" s="47"/>
      <c r="G38" s="48"/>
      <c r="H38" s="48"/>
      <c r="I38" s="48"/>
      <c r="J38" s="49"/>
    </row>
    <row r="39" spans="1:10" x14ac:dyDescent="0.25">
      <c r="A39" s="35" t="s">
        <v>36</v>
      </c>
      <c r="B39" s="32"/>
      <c r="C39" s="33"/>
      <c r="D39" s="34"/>
      <c r="F39" s="47"/>
      <c r="G39" s="48"/>
      <c r="H39" s="48"/>
      <c r="I39" s="48"/>
      <c r="J39" s="49"/>
    </row>
    <row r="40" spans="1:10" x14ac:dyDescent="0.25">
      <c r="A40" s="35" t="s">
        <v>37</v>
      </c>
      <c r="B40" s="32"/>
      <c r="C40" s="33"/>
      <c r="D40" s="34"/>
      <c r="F40" s="47"/>
      <c r="G40" s="48"/>
      <c r="H40" s="48"/>
      <c r="I40" s="48"/>
      <c r="J40" s="49"/>
    </row>
    <row r="41" spans="1:10" x14ac:dyDescent="0.25">
      <c r="A41" s="35" t="s">
        <v>38</v>
      </c>
      <c r="B41" s="32"/>
      <c r="C41" s="33"/>
      <c r="D41" s="34"/>
    </row>
    <row r="42" spans="1:10" x14ac:dyDescent="0.25">
      <c r="A42" s="35" t="s">
        <v>39</v>
      </c>
      <c r="B42" s="32"/>
      <c r="C42" s="33"/>
      <c r="D42" s="34"/>
    </row>
    <row r="43" spans="1:10" x14ac:dyDescent="0.25">
      <c r="A43" s="35" t="s">
        <v>40</v>
      </c>
      <c r="B43" s="32"/>
      <c r="C43" s="33"/>
      <c r="D43" s="34"/>
    </row>
    <row r="44" spans="1:10" x14ac:dyDescent="0.25">
      <c r="A44" s="35" t="s">
        <v>41</v>
      </c>
      <c r="B44" s="32"/>
      <c r="C44" s="33"/>
      <c r="D44" s="34"/>
    </row>
    <row r="45" spans="1:10" x14ac:dyDescent="0.25">
      <c r="A45" s="36" t="s">
        <v>42</v>
      </c>
      <c r="B45" s="37"/>
      <c r="C45" s="38"/>
      <c r="D45" s="39"/>
    </row>
    <row r="46" spans="1:10" x14ac:dyDescent="0.25">
      <c r="A46" s="40" t="s">
        <v>51</v>
      </c>
      <c r="B46" s="41"/>
      <c r="C46" s="42"/>
      <c r="D46" s="43"/>
    </row>
    <row r="47" spans="1:10" x14ac:dyDescent="0.25">
      <c r="A47" s="35" t="s">
        <v>43</v>
      </c>
      <c r="B47" s="32"/>
      <c r="C47" s="33"/>
      <c r="D47" s="34"/>
    </row>
    <row r="48" spans="1:10" ht="15" customHeight="1" x14ac:dyDescent="0.25">
      <c r="A48" s="35" t="s">
        <v>44</v>
      </c>
      <c r="B48" s="32"/>
      <c r="C48" s="33"/>
      <c r="D48" s="34"/>
    </row>
    <row r="49" spans="1:4" x14ac:dyDescent="0.25">
      <c r="A49" s="35" t="s">
        <v>45</v>
      </c>
      <c r="B49" s="32"/>
      <c r="C49" s="33"/>
      <c r="D49" s="34"/>
    </row>
    <row r="50" spans="1:4" x14ac:dyDescent="0.25">
      <c r="A50" s="35" t="s">
        <v>46</v>
      </c>
      <c r="B50" s="32"/>
      <c r="C50" s="33"/>
      <c r="D50" s="34"/>
    </row>
    <row r="51" spans="1:4" x14ac:dyDescent="0.25">
      <c r="A51" s="36" t="s">
        <v>47</v>
      </c>
      <c r="B51" s="37"/>
      <c r="C51" s="38"/>
      <c r="D51" s="39"/>
    </row>
  </sheetData>
  <sheetProtection algorithmName="SHA-512" hashValue="oU894Fhlj8i4sXAJqhWvcoQCHn/jjohRZshsDi/PPL6m04fb1fjfVi37gWgXcFbsVLmz0OhehdrAZuwqAuOlgA==" saltValue="5Xvv/kgDe6UFRq3JHyiyuw==" spinCount="100000" sheet="1" objects="1" scenarios="1" formatCells="0" formatColumns="0" formatRows="0" insertColumns="0" insertRows="0" selectLockedCells="1" sort="0" autoFilter="0"/>
  <mergeCells count="12">
    <mergeCell ref="F35:J40"/>
    <mergeCell ref="A26:J26"/>
    <mergeCell ref="F33:J34"/>
    <mergeCell ref="K1:Q1"/>
    <mergeCell ref="A3:A11"/>
    <mergeCell ref="A12:A20"/>
    <mergeCell ref="A33:D34"/>
    <mergeCell ref="A25:J25"/>
    <mergeCell ref="A27:J27"/>
    <mergeCell ref="A28:J28"/>
    <mergeCell ref="A29:J29"/>
    <mergeCell ref="A30:J30"/>
  </mergeCells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Santamaría Lancho, Ana María</dc:creator>
  <cp:lastModifiedBy>Morcillo Ayuso, Beatriz</cp:lastModifiedBy>
  <cp:lastPrinted>2019-09-30T07:36:12Z</cp:lastPrinted>
  <dcterms:created xsi:type="dcterms:W3CDTF">2019-08-23T07:19:12Z</dcterms:created>
  <dcterms:modified xsi:type="dcterms:W3CDTF">2019-10-16T07:01:18Z</dcterms:modified>
</cp:coreProperties>
</file>