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filterPrivacy="1" codeName="ThisWorkbook" defaultThemeVersion="124226"/>
  <xr:revisionPtr revIDLastSave="0" documentId="8_{9406D8D0-21FE-4A36-958F-B1C043F0724D}" xr6:coauthVersionLast="36" xr6:coauthVersionMax="36" xr10:uidLastSave="{00000000-0000-0000-0000-000000000000}"/>
  <bookViews>
    <workbookView xWindow="0" yWindow="0" windowWidth="24048" windowHeight="9312" xr2:uid="{00000000-000D-0000-FFFF-FFFF00000000}"/>
  </bookViews>
  <sheets>
    <sheet name="Equipos RX CTA" sheetId="3" r:id="rId1"/>
  </sheets>
  <calcPr calcId="191029"/>
</workbook>
</file>

<file path=xl/calcChain.xml><?xml version="1.0" encoding="utf-8"?>
<calcChain xmlns="http://schemas.openxmlformats.org/spreadsheetml/2006/main">
  <c r="H65" i="3" l="1"/>
  <c r="H49" i="3"/>
  <c r="H44" i="3"/>
  <c r="H39" i="3"/>
  <c r="H29" i="3"/>
  <c r="F18" i="3" l="1"/>
  <c r="F19" i="3"/>
  <c r="F20" i="3"/>
  <c r="C20" i="3" l="1"/>
  <c r="C21" i="3"/>
  <c r="H71" i="3" l="1"/>
  <c r="H72" i="3"/>
  <c r="H70" i="3"/>
  <c r="H61" i="3"/>
  <c r="H62" i="3"/>
  <c r="H63" i="3"/>
  <c r="H64" i="3"/>
  <c r="H54" i="3"/>
  <c r="H60" i="3"/>
  <c r="H45" i="3"/>
  <c r="H46" i="3"/>
  <c r="H47" i="3"/>
  <c r="H48" i="3"/>
  <c r="H30" i="3"/>
  <c r="H31" i="3"/>
  <c r="H32" i="3"/>
  <c r="H33" i="3"/>
  <c r="H34" i="3"/>
  <c r="H35" i="3"/>
  <c r="H36" i="3"/>
  <c r="H37" i="3"/>
  <c r="H38" i="3"/>
  <c r="F62" i="3" l="1"/>
  <c r="F61" i="3"/>
  <c r="F46" i="3"/>
  <c r="F72" i="3" l="1"/>
  <c r="F71" i="3"/>
  <c r="F70" i="3"/>
  <c r="H73" i="3" l="1"/>
  <c r="G77" i="3" s="1"/>
  <c r="F73" i="3"/>
  <c r="E21" i="3" s="1"/>
  <c r="F47" i="3"/>
  <c r="F21" i="3" l="1"/>
  <c r="F38" i="3"/>
  <c r="F48" i="3" l="1"/>
  <c r="F37" i="3"/>
  <c r="C19" i="3" l="1"/>
  <c r="C18" i="3"/>
  <c r="C17" i="3"/>
  <c r="F63" i="3"/>
  <c r="F64" i="3"/>
  <c r="F60" i="3"/>
  <c r="F65" i="3" l="1"/>
  <c r="E20" i="3" s="1"/>
  <c r="F44" i="3"/>
  <c r="F36" i="3"/>
  <c r="F33" i="3"/>
  <c r="F34" i="3"/>
  <c r="F35" i="3"/>
  <c r="F32" i="3"/>
  <c r="F30" i="3" l="1"/>
  <c r="F54" i="3"/>
  <c r="H55" i="3" s="1"/>
  <c r="F31" i="3"/>
  <c r="F55" i="3" l="1"/>
  <c r="E19" i="3" s="1"/>
  <c r="F45" i="3"/>
  <c r="F29" i="3"/>
  <c r="F39" i="3" l="1"/>
  <c r="F49" i="3"/>
  <c r="E18" i="3" s="1"/>
  <c r="F77" i="3" l="1"/>
  <c r="E17" i="3"/>
  <c r="E22" i="3" s="1"/>
  <c r="F17" i="3" l="1"/>
  <c r="F22" i="3" s="1"/>
  <c r="F79" i="3"/>
  <c r="F78" i="3"/>
  <c r="H78" i="3" l="1"/>
  <c r="H79" i="3"/>
  <c r="F80" i="3"/>
  <c r="G80" i="3" l="1"/>
  <c r="F81" i="3"/>
  <c r="F82" i="3" s="1"/>
  <c r="H81" i="3" l="1"/>
  <c r="G82" i="3" s="1"/>
</calcChain>
</file>

<file path=xl/sharedStrings.xml><?xml version="1.0" encoding="utf-8"?>
<sst xmlns="http://schemas.openxmlformats.org/spreadsheetml/2006/main" count="139" uniqueCount="69">
  <si>
    <t>Cantidad</t>
  </si>
  <si>
    <t>Descripción</t>
  </si>
  <si>
    <t>P/U</t>
  </si>
  <si>
    <t>ud</t>
  </si>
  <si>
    <t xml:space="preserve">Total . . . . . . . </t>
  </si>
  <si>
    <t>IVA</t>
  </si>
  <si>
    <t>TOTAL</t>
  </si>
  <si>
    <t>CONCEPTO</t>
  </si>
  <si>
    <t>* Se tendrán en cuenta las notas del apartado 27 del Cuadro Resumen del Pliego de Condiciones Particulares</t>
  </si>
  <si>
    <r>
      <t xml:space="preserve">                         </t>
    </r>
    <r>
      <rPr>
        <b/>
        <u/>
        <sz val="16"/>
        <color theme="1"/>
        <rFont val="Calibri"/>
        <family val="2"/>
        <scheme val="minor"/>
      </rPr>
      <t>METRO de MADRID</t>
    </r>
  </si>
  <si>
    <t>Total</t>
  </si>
  <si>
    <t>Rampa de entrada o salida a rodillos, con 50 cm de longitud</t>
  </si>
  <si>
    <t>Rampa de entrada/salida MOTORIZADA con 130 cm de longitud
HISCAN .Totalmente instalado y funcionando</t>
  </si>
  <si>
    <t>Pintura para chapas customizadas</t>
  </si>
  <si>
    <t>Latiguillo de 4 pares RJ45-RJ45 de Categoría 6a sin apantallar diseño UTP para transmisión de datos hasta 1Gigabit Ethernet, diámetro de 6 mm, cubierta libre de halógenos LSZH.Manguito especial transparente, estrecho y pestaña "anti-enganches"</t>
  </si>
  <si>
    <t>Partida de cableado FTP Cat 6 A LS0H para punto de datos incluye módulos en lo s extremos y parte proporcinal de accesorios totalmente instalado y funcionando</t>
  </si>
  <si>
    <t>Papel para toma muestras. Multipack – 25 x200 swabs IS600 (5.000 in total)</t>
  </si>
  <si>
    <t>Lapiz verificador</t>
  </si>
  <si>
    <t>1.- Escaner Paqueteria</t>
  </si>
  <si>
    <t>2.- Arcos de Metales</t>
  </si>
  <si>
    <t>3.- Detectores Portatiles</t>
  </si>
  <si>
    <t>4.- Detector trazas explosivos y narcoticos</t>
  </si>
  <si>
    <t>Partida de transporte para equipo digital para inspección de bultos mediante rayos X, tipo  HI-SCAN 6040i Heimann existente en Cavanilles y transportado a la nueva sede. Inluye recogida y montaje y puesta en marcha en la nueva instalación.</t>
  </si>
  <si>
    <t>PRESUPUESTO EQUIPAMIENTO DE INSPECCION POR RX Y DE DETECCION NUEVA SEDE MdM</t>
  </si>
  <si>
    <t xml:space="preserve">Realizacion taladros y/o canalizaciones en forjado de hormigon y sellado para el paso de cables y canalizaciones. Incluye cableado electrico hasta cuadro de protecciones.
</t>
  </si>
  <si>
    <t xml:space="preserve">Partida alzada alquiler plataforma elevadora para instalacion cableado por techo </t>
  </si>
  <si>
    <t>Partida de cableado FTP Cat 6 A LS0H para punto de datos incluye módulos en los extremos y parte proporcinal de accesorios totalmente instalado y funcionando</t>
  </si>
  <si>
    <t>Equipo digital para inspección de bultos mediante rayos X, tipo HI-SCAN 145180 Heimann o similar. Ejecución para blanco-negro y color mediante conmutación.Realce de contornos. ZOOM continuo desde x1.1,…, x16. Variación de contraste en B/N y color (VARI-CAT) y posibilidad de presentar las últimas 12 ó 14 imágenes (REVIEW). Monitor de color 17” TFT y teclado en un pupitre para albergar ambos elementos, con consola cerrable. Información en pantalla del nº de operador, fecha, hora, nº de bultos inspeccionados, ZOOM y las funciones aplicadas. Variación de imagen: digital y continua para materiales de alta y baja absorción. Resolución AWG38 (0,10 mm). Niveles de grises en memoria: 4096. Penetración en acero: 35mm.(típico 32 mm). Tamaño máximo del bulto: 1440 mm x 1700 mm x ilimitado.Sistema de transporte: plataforma motorizada de rodillos metálicos. Transporte hacia adelante (inspección) y atrás.
Longitud de la plataforma en la entrada y la salida :130cm.Altura de la cinta transportadora 315 mm. Carga máxima de la cinta 1200 KG
Seguridad fotográfica para peliculas de alta sens. ISO 1600/33 DIN.
Generador de Rayos X debe de trabajar a una tensión de 160 KV refrigerado por baño de aceite herméticamente sellado con orientación diagonal del haz.Resolución de recomendada para hilo metálico típico de 38 AGW de calibre (reconocimiento hilo menor de 0.1 mm) y estándar 36AWG (0.13 mm).Marca CE y cumple con las normas 98/37/EWG,72/23/EWG,89/336/EWG. Pintado en el RAL que decida la propiedad.Sistema Operativo Linux. Totalmente instalado y funcionando</t>
  </si>
  <si>
    <t xml:space="preserve">Arco Detector de metales de alta sensibilidad segun PPT modelo CEIA HI-PE o similar, con la electrónica incorporada en travesaño.Ejecución en paneles. Túnel de entrada de dimensiones aproximadas de 2000 mm. de alto x 800 mm. de ancho de paso. Tratamiento de señales mediante microprocesador de gran discriminación e inmunidad frente a interferencias electromagnéticas. Indicación precisa de la posición de las masa metálicas detectadas, mediante 4 barras de leds a lo largo de los paneles del arco. 20 zonas de señalización de las masas metálicas detectadas. La programación permite entre otras posibilidades: 100 niveles de sensibilidad, ajuste de la velocidad de interceptación, volumen y duración de la alarma, señalización óptica, calibración automática y programas de análisis.
 Incluye contador de barrera infrarrojos, transporte con seguro hasta el lugar de instalación,Instalación y puesta en servicio, curso de operador en el momento de la instalación.Totalmente instalado y funcionando
 </t>
  </si>
  <si>
    <t xml:space="preserve">Arco Detector de metales de alta sensibilidad segun PPT, modelo PMD2EZ/Plus o similar, con la electrónica incorporada en travesaño.Ejecución en columnas cilindricas.Túnel de entrada de dimensiones aproximadas de 2000 mm. de alto x 800 mm. de ancho de paso.Tratamiento de señales mediante microprocesador de gran discriminación e inmunidad frente a interferencias electromagnéticas. Indicación precisa de la posición de las masa metálicas detectadas, mediante 4 barras de leds a lo largo de los paneles del arco. 20 zonas de señalización de las masas metálicas detectadas. La programación permite entre otras posibilidades: 100 niveles de sensibilidad, ajuste de la velocidad de interceptación, volumen y duración de la alarma, señalización óptica, calibración automática y programas de análisis.
 Incluye contador de barrera infrarrojos, transporte con seguro hasta el lugar de instalación,Instalación y puesta en servicio, curso de operador en el momento de la instalación.Totalmente instalado y funcionando
 </t>
  </si>
  <si>
    <t>Equipo digital para inspección de bultos mediante rayos X, segun PPT, modelo HI-SCAN 6040i Heimann o similar.Bandeja de rodillos tanto de entrada como de salida.El túnel de entrada de dimensiones aproximadas 60 cm. x 40 cm.Generador de Rayos X de tensión de 140 KV y refrigeración por baño de aceite sellado. Representación en blanco-negro y color mediante conmutación por teclado.Discriminación de orgánicos e inorgánico, Multienergía.Diferentes niveles de contraste. Resolución recomendada para hilo metálico de 38 AGW de calibre (reconocimiento hilo menor de 0.1 mm) típico 39AWG (0.09 mm. Archivo y transmisión de Imágenes.Realce de contornos en tiempo real. ZOOM progresivo desde x1.1 hasta x16. Variación de contraste en B/N y color en forma continua (VARI-CAT). Posibilidad de revisar las últimas imágenes (REVISIÓN). Monitor color TFT de 19”. Información en pantalla de ID del operador, fecha, hora, nº de bultos explorados, ZOOM y las funciones aplicadas. Resolución mínima tipica AWG40. Penetración típica en acero 30 mm. Niveles de grises en memoria: 4096. Memoria de imagen: 1280x1024x24 bits.Marca CE y cumple con las normas 98/37/EWG,72/23/EWG,89/336/EWG. Pintado en el exterior que decida la propiedad. Totalmente instalado y funcionando.</t>
  </si>
  <si>
    <t>pa</t>
  </si>
  <si>
    <t>5.- Ingenieria y puesta en marcha</t>
  </si>
  <si>
    <t>Partida alzada para documentación as-built</t>
  </si>
  <si>
    <t>Partida alzada para configuracion y puesta en marcha</t>
  </si>
  <si>
    <t>Parida para cursos de formación al Cliente</t>
  </si>
  <si>
    <t>Detector de metales portátil de sensibilidad regulable segun PPT, modelo PD140N (PD240 2OPC) o similar, capaz de detectar de forma uniforme metales magnéticos y no magnéticos. Posibilidad de programación avanzada del detector. Apto para aplicaciones de intemperie.Totalmente instalado y funcionando</t>
  </si>
  <si>
    <t>Detector de trazas de explosivos y narcoticos, de sobremesa ligero y portátil, que incluye batería intercambiable en caliente segun PPT, modelo IONSCAN 600 o similar. Equipado con una fuente de espectrometría de movilidad iónica (IMS) no radioactiva con autocalibración automática interna. Identificación de sustancias con alarma sonora configurable. Conectividad ethernet con 4 puertos usb. Tiempo analisis de 8 a 12 seg.Pantalla tactil 9" a color.Detectoresde explosivos militares, comerciales y HMEs incluyendo RDX, TNT, PETN, NG, AN, UN, HMTD, TATP, EGDN, Tetryl, HMX. Incluida bateria de repuesto.</t>
  </si>
  <si>
    <t>PRESUPUESTO DE EJECUCION MATERIAL</t>
  </si>
  <si>
    <t>PRECIOS LICITACION</t>
  </si>
  <si>
    <t>PRECIOS OFERTADOS</t>
  </si>
  <si>
    <t>PRECIO LICITACION</t>
  </si>
  <si>
    <t>PRECIO OFERTADO</t>
  </si>
  <si>
    <t>Gastos generales</t>
  </si>
  <si>
    <t>Beneficio Industrial</t>
  </si>
  <si>
    <t>* campos a rellenar</t>
  </si>
  <si>
    <t>Referencia 
(modelo o similar)</t>
  </si>
  <si>
    <t xml:space="preserve"> HI-SCAN 6040i </t>
  </si>
  <si>
    <t xml:space="preserve"> TRANSP HI-SCAN 6040i </t>
  </si>
  <si>
    <t>6040-RE5/RS5</t>
  </si>
  <si>
    <t>HI-SCAN 145180</t>
  </si>
  <si>
    <t>145180 T-REM130</t>
  </si>
  <si>
    <t>PINT</t>
  </si>
  <si>
    <t>Lat6a</t>
  </si>
  <si>
    <t>PAFTP</t>
  </si>
  <si>
    <t>TALDTOR</t>
  </si>
  <si>
    <t>PAMAQ</t>
  </si>
  <si>
    <t>CEIA HI-PE</t>
  </si>
  <si>
    <t xml:space="preserve">PMD2EZ/Plus </t>
  </si>
  <si>
    <t>PD140N (PD240 2OPC)</t>
  </si>
  <si>
    <t>IONSCAN 600</t>
  </si>
  <si>
    <t>PAPMU</t>
  </si>
  <si>
    <t>LAPVER</t>
  </si>
  <si>
    <t>PCPPM</t>
  </si>
  <si>
    <t>PDAB</t>
  </si>
  <si>
    <t>PCFOR</t>
  </si>
  <si>
    <t>TOTAL SIN IVA</t>
  </si>
  <si>
    <t>PRESUPUESTO TOTAL DE LA OFERTA SIN IVA</t>
  </si>
  <si>
    <t>PRESUPUESTO TOTAL DE LA OFERTA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</si>
</sst>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0.000"/>
    <numFmt numFmtId="165" formatCode="#,##0.000"/>
    <numFmt numFmtId="166" formatCode="#,##0.00\ &quot;€&quot;"/>
  </numFmts>
  <fonts count="14" x14ac:knownFonts="1">
    <font>
      <sz val="11"/>
      <color theme="1"/>
      <name val="Calibri"/>
      <family val="2"/>
      <scheme val="minor"/>
    </font>
    <font>
      <b/>
      <sz val="10"/>
      <name val="Arial"/>
      <family val="2"/>
    </font>
    <font>
      <sz val="10"/>
      <name val="Arial"/>
      <family val="2"/>
    </font>
    <font>
      <b/>
      <sz val="10"/>
      <color indexed="9"/>
      <name val="Arial"/>
      <family val="2"/>
    </font>
    <font>
      <sz val="11"/>
      <color theme="1"/>
      <name val="Calibri"/>
      <family val="2"/>
      <scheme val="minor"/>
    </font>
    <font>
      <b/>
      <sz val="12"/>
      <color theme="1"/>
      <name val="Calibri"/>
      <family val="2"/>
      <scheme val="minor"/>
    </font>
    <font>
      <b/>
      <sz val="11"/>
      <color theme="0"/>
      <name val="Arial"/>
      <family val="2"/>
    </font>
    <font>
      <b/>
      <u/>
      <sz val="16"/>
      <color theme="1"/>
      <name val="Calibri"/>
      <family val="2"/>
      <scheme val="minor"/>
    </font>
    <font>
      <b/>
      <sz val="16"/>
      <color theme="1"/>
      <name val="Calibri"/>
      <family val="2"/>
      <scheme val="minor"/>
    </font>
    <font>
      <b/>
      <sz val="18"/>
      <color indexed="9"/>
      <name val="Arial"/>
      <family val="2"/>
    </font>
    <font>
      <sz val="14"/>
      <color theme="1"/>
      <name val="Arial"/>
      <family val="2"/>
    </font>
    <font>
      <b/>
      <sz val="47"/>
      <color rgb="FF0038A8"/>
      <name val="Arial"/>
      <family val="2"/>
    </font>
    <font>
      <b/>
      <i/>
      <sz val="10"/>
      <color indexed="9"/>
      <name val="Arial"/>
      <family val="2"/>
    </font>
    <font>
      <b/>
      <sz val="12"/>
      <color indexed="9"/>
      <name val="Arial"/>
      <family val="2"/>
    </font>
  </fonts>
  <fills count="9">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rgb="FF276F95"/>
        <bgColor indexed="64"/>
      </patternFill>
    </fill>
    <fill>
      <patternFill patternType="solid">
        <fgColor theme="7" tint="0.79998168889431442"/>
        <bgColor indexed="64"/>
      </patternFill>
    </fill>
    <fill>
      <patternFill patternType="solid">
        <fgColor theme="9" tint="-0.249977111117893"/>
        <bgColor indexed="64"/>
      </patternFill>
    </fill>
    <fill>
      <patternFill patternType="solid">
        <fgColor rgb="FFEAEAEA"/>
        <bgColor indexed="64"/>
      </patternFill>
    </fill>
    <fill>
      <patternFill patternType="solid">
        <fgColor theme="0" tint="-0.14999847407452621"/>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top style="thin">
        <color indexed="64"/>
      </top>
      <bottom/>
      <diagonal/>
    </border>
    <border>
      <left style="dotted">
        <color indexed="64"/>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hair">
        <color indexed="64"/>
      </right>
      <top style="thin">
        <color indexed="64"/>
      </top>
      <bottom style="dotted">
        <color indexed="64"/>
      </bottom>
      <diagonal/>
    </border>
    <border>
      <left style="dotted">
        <color indexed="64"/>
      </left>
      <right style="hair">
        <color indexed="64"/>
      </right>
      <top style="dotted">
        <color indexed="64"/>
      </top>
      <bottom style="thin">
        <color indexed="64"/>
      </bottom>
      <diagonal/>
    </border>
    <border>
      <left style="thin">
        <color indexed="64"/>
      </left>
      <right/>
      <top style="dotted">
        <color indexed="64"/>
      </top>
      <bottom style="dashed">
        <color indexed="64"/>
      </bottom>
      <diagonal/>
    </border>
    <border>
      <left/>
      <right style="dotted">
        <color indexed="64"/>
      </right>
      <top style="dotted">
        <color indexed="64"/>
      </top>
      <bottom style="dashed">
        <color indexed="64"/>
      </bottom>
      <diagonal/>
    </border>
    <border>
      <left style="dotted">
        <color indexed="64"/>
      </left>
      <right style="dotted">
        <color indexed="64"/>
      </right>
      <top style="dotted">
        <color indexed="64"/>
      </top>
      <bottom style="dashed">
        <color indexed="64"/>
      </bottom>
      <diagonal/>
    </border>
    <border>
      <left style="dotted">
        <color indexed="64"/>
      </left>
      <right style="dotted">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82">
    <xf numFmtId="0" fontId="0" fillId="0" borderId="0" xfId="0"/>
    <xf numFmtId="0" fontId="0" fillId="0" borderId="0" xfId="0" applyProtection="1"/>
    <xf numFmtId="166" fontId="0" fillId="0" borderId="9" xfId="1" applyNumberFormat="1" applyFont="1" applyBorder="1" applyProtection="1"/>
    <xf numFmtId="166" fontId="0" fillId="0" borderId="9" xfId="1" applyNumberFormat="1" applyFont="1" applyBorder="1" applyAlignment="1" applyProtection="1"/>
    <xf numFmtId="3" fontId="2" fillId="2" borderId="4" xfId="0" applyNumberFormat="1" applyFont="1" applyFill="1" applyBorder="1" applyAlignment="1" applyProtection="1">
      <alignment horizontal="center" vertical="top" wrapText="1"/>
    </xf>
    <xf numFmtId="3" fontId="2" fillId="2" borderId="5" xfId="0" applyNumberFormat="1" applyFont="1" applyFill="1" applyBorder="1" applyAlignment="1" applyProtection="1">
      <alignment horizontal="left" vertical="top" wrapText="1"/>
    </xf>
    <xf numFmtId="0" fontId="2" fillId="2" borderId="6" xfId="0" applyFont="1" applyFill="1" applyBorder="1" applyAlignment="1" applyProtection="1">
      <alignment vertical="top" wrapText="1"/>
    </xf>
    <xf numFmtId="166" fontId="2" fillId="2" borderId="6" xfId="0" applyNumberFormat="1" applyFont="1" applyFill="1" applyBorder="1" applyAlignment="1" applyProtection="1">
      <alignment horizontal="right" wrapText="1"/>
    </xf>
    <xf numFmtId="3" fontId="1" fillId="2" borderId="7" xfId="0" applyNumberFormat="1" applyFont="1" applyFill="1" applyBorder="1" applyAlignment="1" applyProtection="1">
      <alignment horizontal="center" vertical="top" wrapText="1"/>
    </xf>
    <xf numFmtId="0" fontId="1" fillId="2" borderId="7" xfId="0" applyFont="1" applyFill="1" applyBorder="1" applyAlignment="1" applyProtection="1">
      <alignment horizontal="center" vertical="top" wrapText="1"/>
    </xf>
    <xf numFmtId="3" fontId="1" fillId="2" borderId="0" xfId="0" applyNumberFormat="1" applyFont="1" applyFill="1" applyBorder="1" applyAlignment="1" applyProtection="1">
      <alignment horizontal="center" vertical="top" wrapText="1"/>
    </xf>
    <xf numFmtId="0" fontId="1" fillId="2" borderId="0" xfId="0" applyFont="1" applyFill="1" applyBorder="1" applyAlignment="1" applyProtection="1">
      <alignment horizontal="center" vertical="top" wrapText="1"/>
    </xf>
    <xf numFmtId="166" fontId="2" fillId="2" borderId="8" xfId="0" applyNumberFormat="1" applyFont="1" applyFill="1" applyBorder="1" applyAlignment="1" applyProtection="1">
      <alignment horizontal="right" wrapText="1"/>
    </xf>
    <xf numFmtId="0" fontId="1" fillId="3" borderId="9" xfId="0" applyFont="1" applyFill="1" applyBorder="1" applyAlignment="1" applyProtection="1">
      <alignment horizontal="center" vertical="top" wrapText="1"/>
    </xf>
    <xf numFmtId="164" fontId="1" fillId="3" borderId="9" xfId="0" applyNumberFormat="1" applyFont="1" applyFill="1" applyBorder="1" applyAlignment="1" applyProtection="1">
      <alignment horizontal="center" vertical="top" wrapText="1"/>
    </xf>
    <xf numFmtId="165" fontId="1" fillId="3" borderId="9" xfId="0" applyNumberFormat="1" applyFont="1" applyFill="1" applyBorder="1" applyAlignment="1" applyProtection="1">
      <alignment horizontal="center" vertical="top" wrapText="1"/>
    </xf>
    <xf numFmtId="3" fontId="2" fillId="2" borderId="10" xfId="0" applyNumberFormat="1" applyFont="1" applyFill="1" applyBorder="1" applyAlignment="1" applyProtection="1">
      <alignment horizontal="center" vertical="top" wrapText="1"/>
    </xf>
    <xf numFmtId="3" fontId="2" fillId="2" borderId="11" xfId="0" applyNumberFormat="1" applyFont="1" applyFill="1" applyBorder="1" applyAlignment="1" applyProtection="1">
      <alignment horizontal="left" vertical="top" wrapText="1"/>
    </xf>
    <xf numFmtId="0" fontId="2" fillId="2" borderId="12" xfId="0" applyFont="1" applyFill="1" applyBorder="1" applyAlignment="1" applyProtection="1">
      <alignment vertical="top" wrapText="1"/>
    </xf>
    <xf numFmtId="3" fontId="1" fillId="3" borderId="9" xfId="0" applyNumberFormat="1" applyFont="1" applyFill="1" applyBorder="1" applyAlignment="1" applyProtection="1">
      <alignment horizontal="left" vertical="center"/>
    </xf>
    <xf numFmtId="8" fontId="0" fillId="0" borderId="0" xfId="0" applyNumberFormat="1" applyProtection="1"/>
    <xf numFmtId="166" fontId="1" fillId="3" borderId="9" xfId="0" applyNumberFormat="1" applyFont="1" applyFill="1" applyBorder="1" applyAlignment="1" applyProtection="1">
      <alignment horizontal="right" vertical="center" wrapText="1"/>
    </xf>
    <xf numFmtId="166" fontId="2" fillId="2" borderId="13" xfId="0" applyNumberFormat="1" applyFont="1" applyFill="1" applyBorder="1" applyAlignment="1" applyProtection="1">
      <alignment horizontal="right" wrapText="1"/>
    </xf>
    <xf numFmtId="166" fontId="5" fillId="0" borderId="9" xfId="0" applyNumberFormat="1" applyFont="1" applyBorder="1" applyProtection="1"/>
    <xf numFmtId="166" fontId="2" fillId="2" borderId="14" xfId="0" applyNumberFormat="1" applyFont="1" applyFill="1" applyBorder="1" applyAlignment="1" applyProtection="1">
      <alignment horizontal="right" wrapText="1"/>
    </xf>
    <xf numFmtId="0" fontId="11" fillId="0" borderId="0" xfId="0" applyFont="1" applyAlignment="1" applyProtection="1">
      <alignment vertical="center" wrapText="1"/>
    </xf>
    <xf numFmtId="166" fontId="2" fillId="2" borderId="18" xfId="0" applyNumberFormat="1" applyFont="1" applyFill="1" applyBorder="1" applyAlignment="1" applyProtection="1">
      <alignment horizontal="right" wrapText="1"/>
    </xf>
    <xf numFmtId="166" fontId="2" fillId="2" borderId="0" xfId="0" applyNumberFormat="1" applyFont="1" applyFill="1" applyBorder="1" applyAlignment="1" applyProtection="1">
      <alignment horizontal="right" wrapText="1"/>
    </xf>
    <xf numFmtId="3" fontId="2" fillId="2" borderId="0" xfId="0" applyNumberFormat="1" applyFont="1" applyFill="1" applyBorder="1" applyAlignment="1" applyProtection="1">
      <alignment horizontal="left" vertical="top" wrapText="1"/>
    </xf>
    <xf numFmtId="3" fontId="2" fillId="2" borderId="0" xfId="0" applyNumberFormat="1" applyFont="1" applyFill="1" applyBorder="1" applyAlignment="1" applyProtection="1">
      <alignment horizontal="center" vertical="top" wrapText="1"/>
    </xf>
    <xf numFmtId="0" fontId="2" fillId="2" borderId="0" xfId="0" applyFont="1" applyFill="1" applyBorder="1" applyAlignment="1" applyProtection="1">
      <alignment vertical="top" wrapText="1"/>
    </xf>
    <xf numFmtId="164" fontId="1" fillId="6" borderId="9" xfId="0" applyNumberFormat="1" applyFont="1" applyFill="1" applyBorder="1" applyAlignment="1" applyProtection="1">
      <alignment horizontal="center" vertical="top" wrapText="1"/>
    </xf>
    <xf numFmtId="165" fontId="1" fillId="6" borderId="9" xfId="0" applyNumberFormat="1" applyFont="1" applyFill="1" applyBorder="1" applyAlignment="1" applyProtection="1">
      <alignment horizontal="center" vertical="top" wrapText="1"/>
    </xf>
    <xf numFmtId="165" fontId="1" fillId="3" borderId="9" xfId="0" applyNumberFormat="1" applyFont="1" applyFill="1" applyBorder="1" applyAlignment="1" applyProtection="1">
      <alignment horizontal="center" vertical="center" wrapText="1"/>
    </xf>
    <xf numFmtId="164" fontId="1" fillId="6" borderId="1" xfId="0" applyNumberFormat="1" applyFont="1" applyFill="1" applyBorder="1" applyAlignment="1" applyProtection="1">
      <alignment horizontal="center" vertical="center" wrapText="1"/>
    </xf>
    <xf numFmtId="166" fontId="1" fillId="6" borderId="9" xfId="0" applyNumberFormat="1" applyFont="1" applyFill="1" applyBorder="1" applyAlignment="1" applyProtection="1">
      <alignment horizontal="right" vertical="center" wrapText="1"/>
    </xf>
    <xf numFmtId="9" fontId="3" fillId="4" borderId="3" xfId="0" applyNumberFormat="1" applyFont="1" applyFill="1" applyBorder="1" applyAlignment="1" applyProtection="1">
      <alignment vertical="center" wrapText="1"/>
    </xf>
    <xf numFmtId="166" fontId="12" fillId="4" borderId="1" xfId="0" applyNumberFormat="1" applyFont="1" applyFill="1" applyBorder="1" applyAlignment="1" applyProtection="1">
      <alignment horizontal="right" vertical="center" wrapText="1"/>
    </xf>
    <xf numFmtId="166" fontId="12" fillId="4" borderId="9" xfId="0" applyNumberFormat="1" applyFont="1" applyFill="1" applyBorder="1" applyAlignment="1" applyProtection="1">
      <alignment vertical="center" wrapText="1"/>
    </xf>
    <xf numFmtId="166" fontId="13" fillId="4" borderId="9" xfId="0" applyNumberFormat="1" applyFont="1" applyFill="1" applyBorder="1" applyAlignment="1" applyProtection="1">
      <alignment vertical="center" wrapText="1"/>
    </xf>
    <xf numFmtId="166" fontId="12" fillId="6" borderId="1" xfId="0" applyNumberFormat="1" applyFont="1" applyFill="1" applyBorder="1" applyAlignment="1" applyProtection="1">
      <alignment horizontal="right" vertical="center" wrapText="1"/>
    </xf>
    <xf numFmtId="166" fontId="12" fillId="6" borderId="9" xfId="0" applyNumberFormat="1" applyFont="1" applyFill="1" applyBorder="1" applyAlignment="1" applyProtection="1">
      <alignment vertical="center" wrapText="1"/>
    </xf>
    <xf numFmtId="166" fontId="2" fillId="7" borderId="18" xfId="0" applyNumberFormat="1" applyFont="1" applyFill="1" applyBorder="1" applyAlignment="1" applyProtection="1">
      <alignment horizontal="right" wrapText="1"/>
      <protection locked="0"/>
    </xf>
    <xf numFmtId="9" fontId="2" fillId="7" borderId="18" xfId="2" applyFont="1" applyFill="1" applyBorder="1" applyAlignment="1" applyProtection="1">
      <alignment horizontal="right" vertical="center" wrapText="1"/>
      <protection locked="0"/>
    </xf>
    <xf numFmtId="0" fontId="0" fillId="8" borderId="0" xfId="0" applyFill="1" applyProtection="1"/>
    <xf numFmtId="3" fontId="3" fillId="4" borderId="21" xfId="0" applyNumberFormat="1" applyFont="1" applyFill="1" applyBorder="1" applyAlignment="1" applyProtection="1">
      <alignment horizontal="left" vertical="top" wrapText="1"/>
    </xf>
    <xf numFmtId="0" fontId="2" fillId="2" borderId="23" xfId="0" applyFont="1" applyFill="1" applyBorder="1" applyAlignment="1" applyProtection="1">
      <alignment vertical="top" wrapText="1"/>
    </xf>
    <xf numFmtId="3" fontId="2" fillId="0" borderId="15" xfId="0" applyNumberFormat="1" applyFont="1" applyFill="1" applyBorder="1" applyAlignment="1" applyProtection="1">
      <alignment horizontal="center" vertical="top" wrapText="1"/>
    </xf>
    <xf numFmtId="3" fontId="2" fillId="2" borderId="16" xfId="0" applyNumberFormat="1" applyFont="1" applyFill="1" applyBorder="1" applyAlignment="1" applyProtection="1">
      <alignment horizontal="left" vertical="top" wrapText="1"/>
    </xf>
    <xf numFmtId="0" fontId="2" fillId="2" borderId="17" xfId="0" applyFont="1" applyFill="1" applyBorder="1" applyAlignment="1" applyProtection="1">
      <alignment vertical="top" wrapText="1"/>
    </xf>
    <xf numFmtId="0" fontId="2" fillId="2" borderId="22" xfId="0" applyFont="1" applyFill="1" applyBorder="1" applyAlignment="1" applyProtection="1">
      <alignment vertical="top" wrapText="1"/>
    </xf>
    <xf numFmtId="3" fontId="2" fillId="0" borderId="4" xfId="0" applyNumberFormat="1" applyFont="1" applyFill="1" applyBorder="1" applyAlignment="1" applyProtection="1">
      <alignment horizontal="center" vertical="top" wrapText="1"/>
    </xf>
    <xf numFmtId="164" fontId="1" fillId="6" borderId="1" xfId="0" applyNumberFormat="1" applyFont="1" applyFill="1" applyBorder="1" applyAlignment="1" applyProtection="1">
      <alignment horizontal="center" vertical="top" wrapText="1"/>
    </xf>
    <xf numFmtId="164" fontId="1" fillId="6" borderId="3" xfId="0" applyNumberFormat="1" applyFont="1" applyFill="1" applyBorder="1" applyAlignment="1" applyProtection="1">
      <alignment horizontal="center" vertical="top" wrapText="1"/>
    </xf>
    <xf numFmtId="164" fontId="1" fillId="3" borderId="19" xfId="0" applyNumberFormat="1" applyFont="1" applyFill="1" applyBorder="1" applyAlignment="1" applyProtection="1">
      <alignment horizontal="center" vertical="top" wrapText="1"/>
    </xf>
    <xf numFmtId="164" fontId="1" fillId="3" borderId="20" xfId="0" applyNumberFormat="1" applyFont="1" applyFill="1" applyBorder="1" applyAlignment="1" applyProtection="1">
      <alignment horizontal="center" vertical="top" wrapText="1"/>
    </xf>
    <xf numFmtId="0" fontId="3" fillId="4" borderId="1" xfId="0" applyFont="1" applyFill="1" applyBorder="1" applyAlignment="1" applyProtection="1">
      <alignment horizontal="right" vertical="center" wrapText="1"/>
    </xf>
    <xf numFmtId="0" fontId="3" fillId="4" borderId="2" xfId="0" applyFont="1" applyFill="1" applyBorder="1" applyAlignment="1" applyProtection="1">
      <alignment horizontal="right" vertical="center" wrapText="1"/>
    </xf>
    <xf numFmtId="166" fontId="3" fillId="4" borderId="1" xfId="0" applyNumberFormat="1" applyFont="1" applyFill="1" applyBorder="1" applyAlignment="1" applyProtection="1">
      <alignment horizontal="center" vertical="center" wrapText="1"/>
    </xf>
    <xf numFmtId="166" fontId="3" fillId="4" borderId="2" xfId="0" applyNumberFormat="1" applyFont="1" applyFill="1" applyBorder="1" applyAlignment="1" applyProtection="1">
      <alignment horizontal="center" vertical="center" wrapText="1"/>
    </xf>
    <xf numFmtId="166" fontId="3" fillId="4" borderId="3" xfId="0" applyNumberFormat="1" applyFont="1" applyFill="1" applyBorder="1" applyAlignment="1" applyProtection="1">
      <alignment horizontal="center" vertical="center" wrapText="1"/>
    </xf>
    <xf numFmtId="166" fontId="13" fillId="6" borderId="1" xfId="0" applyNumberFormat="1" applyFont="1" applyFill="1" applyBorder="1" applyAlignment="1" applyProtection="1">
      <alignment horizontal="right" vertical="center" wrapText="1"/>
    </xf>
    <xf numFmtId="166" fontId="13" fillId="6" borderId="3" xfId="0" applyNumberFormat="1" applyFont="1" applyFill="1" applyBorder="1" applyAlignment="1" applyProtection="1">
      <alignment horizontal="right" vertical="center" wrapText="1"/>
    </xf>
    <xf numFmtId="3" fontId="1" fillId="3" borderId="9" xfId="0" applyNumberFormat="1" applyFont="1" applyFill="1" applyBorder="1" applyAlignment="1" applyProtection="1">
      <alignment horizontal="center" vertical="top" wrapText="1"/>
    </xf>
    <xf numFmtId="165" fontId="8" fillId="3" borderId="1" xfId="0" applyNumberFormat="1" applyFont="1" applyFill="1" applyBorder="1" applyAlignment="1" applyProtection="1">
      <alignment horizontal="left" vertical="top" wrapText="1"/>
    </xf>
    <xf numFmtId="165" fontId="8" fillId="3" borderId="2" xfId="0" applyNumberFormat="1" applyFont="1" applyFill="1" applyBorder="1" applyAlignment="1" applyProtection="1">
      <alignment horizontal="left" vertical="top" wrapText="1"/>
    </xf>
    <xf numFmtId="165" fontId="1" fillId="3" borderId="2" xfId="0" applyNumberFormat="1" applyFont="1" applyFill="1" applyBorder="1" applyAlignment="1" applyProtection="1">
      <alignment horizontal="left" vertical="top" wrapText="1"/>
    </xf>
    <xf numFmtId="165" fontId="1" fillId="3" borderId="3" xfId="0" applyNumberFormat="1" applyFont="1" applyFill="1" applyBorder="1" applyAlignment="1" applyProtection="1">
      <alignment horizontal="left" vertical="top" wrapText="1"/>
    </xf>
    <xf numFmtId="3" fontId="3" fillId="4" borderId="1" xfId="0" applyNumberFormat="1" applyFont="1" applyFill="1" applyBorder="1" applyAlignment="1" applyProtection="1">
      <alignment vertical="top" wrapText="1"/>
    </xf>
    <xf numFmtId="3" fontId="3" fillId="4" borderId="3" xfId="0" applyNumberFormat="1" applyFont="1" applyFill="1" applyBorder="1" applyAlignment="1" applyProtection="1">
      <alignment vertical="top" wrapText="1"/>
    </xf>
    <xf numFmtId="3" fontId="6" fillId="4" borderId="1" xfId="0" applyNumberFormat="1" applyFont="1" applyFill="1" applyBorder="1" applyAlignment="1" applyProtection="1">
      <alignment vertical="top" wrapText="1"/>
    </xf>
    <xf numFmtId="3" fontId="6" fillId="4" borderId="3" xfId="0" applyNumberFormat="1" applyFont="1" applyFill="1" applyBorder="1" applyAlignment="1" applyProtection="1">
      <alignment vertical="top" wrapText="1"/>
    </xf>
    <xf numFmtId="3" fontId="3" fillId="4" borderId="1" xfId="0" applyNumberFormat="1" applyFont="1" applyFill="1" applyBorder="1" applyAlignment="1" applyProtection="1">
      <alignment horizontal="left" vertical="top" wrapText="1"/>
    </xf>
    <xf numFmtId="3" fontId="3" fillId="4" borderId="2" xfId="0" applyNumberFormat="1" applyFont="1" applyFill="1" applyBorder="1" applyAlignment="1" applyProtection="1">
      <alignment horizontal="left" vertical="top" wrapText="1"/>
    </xf>
    <xf numFmtId="3" fontId="3" fillId="4" borderId="3" xfId="0" applyNumberFormat="1" applyFont="1" applyFill="1" applyBorder="1" applyAlignment="1" applyProtection="1">
      <alignment horizontal="left" vertical="top" wrapText="1"/>
    </xf>
    <xf numFmtId="165" fontId="1" fillId="3" borderId="1" xfId="0" applyNumberFormat="1" applyFont="1" applyFill="1" applyBorder="1" applyAlignment="1" applyProtection="1">
      <alignment horizontal="center" vertical="top" wrapText="1"/>
    </xf>
    <xf numFmtId="165" fontId="1" fillId="3" borderId="3" xfId="0" applyNumberFormat="1" applyFont="1" applyFill="1" applyBorder="1" applyAlignment="1" applyProtection="1">
      <alignment horizontal="center" vertical="top" wrapText="1"/>
    </xf>
    <xf numFmtId="0" fontId="9" fillId="4" borderId="0"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10" fillId="5" borderId="0" xfId="0" applyFont="1" applyFill="1" applyAlignment="1" applyProtection="1">
      <alignment horizontal="center"/>
    </xf>
  </cellXfs>
  <cellStyles count="3">
    <cellStyle name="Moneda" xfId="1" builtinId="4"/>
    <cellStyle name="Normal" xfId="0" builtinId="0"/>
    <cellStyle name="Porcentaje" xfId="2" builtinId="5"/>
  </cellStyles>
  <dxfs count="0"/>
  <tableStyles count="0" defaultTableStyle="TableStyleMedium9" defaultPivotStyle="PivotStyleLight16"/>
  <colors>
    <mruColors>
      <color rgb="FFB97206"/>
      <color rgb="FFEAEAEA"/>
      <color rgb="FF0038A8"/>
      <color rgb="FFE8112D"/>
      <color rgb="FF00112D"/>
      <color rgb="FF50AEE4"/>
      <color rgb="FFFDE5A1"/>
      <color rgb="FFB96600"/>
      <color rgb="FF276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1299029</xdr:colOff>
      <xdr:row>8</xdr:row>
      <xdr:rowOff>32658</xdr:rowOff>
    </xdr:to>
    <xdr:pic>
      <xdr:nvPicPr>
        <xdr:cNvPr id="3" name="Imagen 2">
          <a:extLst>
            <a:ext uri="{FF2B5EF4-FFF2-40B4-BE49-F238E27FC236}">
              <a16:creationId xmlns:a16="http://schemas.microsoft.com/office/drawing/2014/main" id="{E5180627-39C2-4683-9156-41B2EFA182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86857" cy="141514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BDA89-8C86-434F-B029-07D4C9FA7D10}">
  <dimension ref="A3:I82"/>
  <sheetViews>
    <sheetView showGridLines="0" tabSelected="1" topLeftCell="A65" zoomScale="70" zoomScaleNormal="70" workbookViewId="0">
      <selection activeCell="G70" sqref="G70"/>
    </sheetView>
  </sheetViews>
  <sheetFormatPr baseColWidth="10" defaultRowHeight="14.4" x14ac:dyDescent="0.3"/>
  <cols>
    <col min="1" max="1" width="6.5546875" style="1" customWidth="1"/>
    <col min="2" max="2" width="3" style="1" bestFit="1" customWidth="1"/>
    <col min="3" max="3" width="56.44140625" style="1" customWidth="1"/>
    <col min="4" max="4" width="17.77734375" style="1" customWidth="1"/>
    <col min="5" max="5" width="17.33203125" style="1" customWidth="1"/>
    <col min="6" max="6" width="17.109375" style="1" customWidth="1"/>
    <col min="7" max="7" width="12.44140625" style="1" customWidth="1"/>
    <col min="8" max="8" width="21.6640625" style="1" customWidth="1"/>
    <col min="9" max="16384" width="11.5546875" style="1"/>
  </cols>
  <sheetData>
    <row r="3" spans="1:9" ht="14.4" customHeight="1" x14ac:dyDescent="0.3">
      <c r="D3" s="77" t="s">
        <v>23</v>
      </c>
      <c r="E3" s="77"/>
      <c r="F3" s="77"/>
      <c r="G3" s="77"/>
      <c r="H3" s="77"/>
    </row>
    <row r="4" spans="1:9" ht="14.4" customHeight="1" x14ac:dyDescent="0.3">
      <c r="D4" s="77"/>
      <c r="E4" s="77"/>
      <c r="F4" s="77"/>
      <c r="G4" s="77"/>
      <c r="H4" s="77"/>
    </row>
    <row r="5" spans="1:9" ht="14.4" customHeight="1" x14ac:dyDescent="0.3">
      <c r="D5" s="77"/>
      <c r="E5" s="77"/>
      <c r="F5" s="77"/>
      <c r="G5" s="77"/>
      <c r="H5" s="77"/>
    </row>
    <row r="6" spans="1:9" ht="14.4" customHeight="1" x14ac:dyDescent="0.3">
      <c r="D6" s="77"/>
      <c r="E6" s="77"/>
      <c r="F6" s="77"/>
      <c r="G6" s="77"/>
      <c r="H6" s="77"/>
    </row>
    <row r="7" spans="1:9" ht="14.4" customHeight="1" x14ac:dyDescent="0.3"/>
    <row r="8" spans="1:9" ht="14.4" customHeight="1" x14ac:dyDescent="0.3"/>
    <row r="9" spans="1:9" ht="14.4" customHeight="1" x14ac:dyDescent="0.3">
      <c r="E9" s="25"/>
      <c r="F9" s="25"/>
      <c r="G9" s="25"/>
      <c r="H9" s="25"/>
      <c r="I9" s="25"/>
    </row>
    <row r="10" spans="1:9" ht="17.399999999999999" x14ac:dyDescent="0.3">
      <c r="A10" s="81" t="s">
        <v>8</v>
      </c>
      <c r="B10" s="81"/>
      <c r="C10" s="81"/>
      <c r="D10" s="81"/>
      <c r="E10" s="81"/>
      <c r="F10" s="81"/>
      <c r="G10" s="81"/>
      <c r="H10" s="81"/>
      <c r="I10" s="81"/>
    </row>
    <row r="13" spans="1:9" customFormat="1" x14ac:dyDescent="0.3"/>
    <row r="14" spans="1:9" customFormat="1" ht="22.8" customHeight="1" x14ac:dyDescent="0.3">
      <c r="C14" s="64" t="s">
        <v>9</v>
      </c>
      <c r="D14" s="65"/>
      <c r="E14" s="66"/>
      <c r="F14" s="67"/>
    </row>
    <row r="15" spans="1:9" customFormat="1" x14ac:dyDescent="0.3">
      <c r="C15" s="1"/>
      <c r="D15" s="1"/>
      <c r="E15" s="1"/>
      <c r="F15" s="1"/>
    </row>
    <row r="16" spans="1:9" customFormat="1" ht="27" customHeight="1" x14ac:dyDescent="0.3">
      <c r="C16" s="75" t="s">
        <v>7</v>
      </c>
      <c r="D16" s="76"/>
      <c r="E16" s="33" t="s">
        <v>41</v>
      </c>
      <c r="F16" s="34" t="s">
        <v>42</v>
      </c>
    </row>
    <row r="17" spans="1:8" customFormat="1" x14ac:dyDescent="0.3">
      <c r="C17" s="68" t="str">
        <f>A27</f>
        <v>1.- Escaner Paqueteria</v>
      </c>
      <c r="D17" s="69"/>
      <c r="E17" s="2">
        <f>F39</f>
        <v>143739.39130434784</v>
      </c>
      <c r="F17" s="2">
        <f>H39</f>
        <v>0</v>
      </c>
    </row>
    <row r="18" spans="1:8" customFormat="1" x14ac:dyDescent="0.3">
      <c r="C18" s="68" t="str">
        <f>A42</f>
        <v>2.- Arcos de Metales</v>
      </c>
      <c r="D18" s="69"/>
      <c r="E18" s="3">
        <f>F49</f>
        <v>10357.269565217392</v>
      </c>
      <c r="F18" s="3">
        <f>H49</f>
        <v>0</v>
      </c>
    </row>
    <row r="19" spans="1:8" customFormat="1" x14ac:dyDescent="0.3">
      <c r="C19" s="68" t="str">
        <f>A52</f>
        <v>3.- Detectores Portatiles</v>
      </c>
      <c r="D19" s="69"/>
      <c r="E19" s="2">
        <f>F55</f>
        <v>1165.8782608695653</v>
      </c>
      <c r="F19" s="2">
        <f>H55</f>
        <v>0</v>
      </c>
    </row>
    <row r="20" spans="1:8" customFormat="1" x14ac:dyDescent="0.3">
      <c r="C20" s="68" t="str">
        <f>A58</f>
        <v>4.- Detector trazas explosivos y narcoticos</v>
      </c>
      <c r="D20" s="69"/>
      <c r="E20" s="2">
        <f>F65</f>
        <v>35490.295652173918</v>
      </c>
      <c r="F20" s="2">
        <f>H65</f>
        <v>0</v>
      </c>
    </row>
    <row r="21" spans="1:8" customFormat="1" x14ac:dyDescent="0.3">
      <c r="C21" s="68" t="str">
        <f>A68</f>
        <v>5.- Ingenieria y puesta en marcha</v>
      </c>
      <c r="D21" s="69"/>
      <c r="E21" s="2">
        <f>F73</f>
        <v>1869.5652173913045</v>
      </c>
      <c r="F21" s="2">
        <f>H73</f>
        <v>0</v>
      </c>
    </row>
    <row r="22" spans="1:8" customFormat="1" ht="15.6" x14ac:dyDescent="0.3">
      <c r="C22" s="70" t="s">
        <v>66</v>
      </c>
      <c r="D22" s="71"/>
      <c r="E22" s="23">
        <f>+SUM(E17:E19,E20:E21)</f>
        <v>192622.40000000002</v>
      </c>
      <c r="F22" s="23">
        <f>SUM(F17:F21)</f>
        <v>0</v>
      </c>
    </row>
    <row r="23" spans="1:8" customFormat="1" x14ac:dyDescent="0.3"/>
    <row r="24" spans="1:8" ht="2.4" customHeight="1" x14ac:dyDescent="0.3">
      <c r="H24"/>
    </row>
    <row r="25" spans="1:8" ht="15" customHeight="1" x14ac:dyDescent="0.3">
      <c r="C25" s="44" t="s">
        <v>45</v>
      </c>
      <c r="D25" s="44"/>
    </row>
    <row r="26" spans="1:8" ht="14.4" customHeight="1" x14ac:dyDescent="0.3">
      <c r="A26" s="10"/>
      <c r="B26" s="10"/>
      <c r="C26" s="11"/>
      <c r="D26" s="11"/>
      <c r="E26" s="11"/>
      <c r="F26" s="11"/>
      <c r="G26" s="20"/>
      <c r="H26" s="11"/>
    </row>
    <row r="27" spans="1:8" ht="14.4" customHeight="1" x14ac:dyDescent="0.3">
      <c r="A27" s="72" t="s">
        <v>18</v>
      </c>
      <c r="B27" s="73"/>
      <c r="C27" s="74"/>
      <c r="D27" s="45"/>
      <c r="E27" s="54" t="s">
        <v>39</v>
      </c>
      <c r="F27" s="55"/>
      <c r="G27" s="52" t="s">
        <v>40</v>
      </c>
      <c r="H27" s="53"/>
    </row>
    <row r="28" spans="1:8" ht="27" customHeight="1" x14ac:dyDescent="0.3">
      <c r="A28" s="63" t="s">
        <v>0</v>
      </c>
      <c r="B28" s="63"/>
      <c r="C28" s="13" t="s">
        <v>1</v>
      </c>
      <c r="D28" s="13" t="s">
        <v>46</v>
      </c>
      <c r="E28" s="14" t="s">
        <v>2</v>
      </c>
      <c r="F28" s="15" t="s">
        <v>10</v>
      </c>
      <c r="G28" s="31" t="s">
        <v>2</v>
      </c>
      <c r="H28" s="32" t="s">
        <v>6</v>
      </c>
    </row>
    <row r="29" spans="1:8" ht="292.2" customHeight="1" x14ac:dyDescent="0.3">
      <c r="A29" s="47">
        <v>1</v>
      </c>
      <c r="B29" s="48" t="s">
        <v>3</v>
      </c>
      <c r="C29" s="49" t="s">
        <v>30</v>
      </c>
      <c r="D29" s="50" t="s">
        <v>47</v>
      </c>
      <c r="E29" s="26">
        <v>32089.6347826087</v>
      </c>
      <c r="F29" s="26">
        <f t="shared" ref="F29:F38" si="0">A29*E29</f>
        <v>32089.6347826087</v>
      </c>
      <c r="G29" s="42"/>
      <c r="H29" s="26">
        <f>A29*G29</f>
        <v>0</v>
      </c>
    </row>
    <row r="30" spans="1:8" ht="52.8" x14ac:dyDescent="0.3">
      <c r="A30" s="47">
        <v>1</v>
      </c>
      <c r="B30" s="48"/>
      <c r="C30" s="49" t="s">
        <v>22</v>
      </c>
      <c r="D30" s="50" t="s">
        <v>48</v>
      </c>
      <c r="E30" s="26">
        <v>1554.5130434782611</v>
      </c>
      <c r="F30" s="26">
        <f t="shared" si="0"/>
        <v>1554.5130434782611</v>
      </c>
      <c r="G30" s="42"/>
      <c r="H30" s="26">
        <f>A30*G30</f>
        <v>0</v>
      </c>
    </row>
    <row r="31" spans="1:8" x14ac:dyDescent="0.3">
      <c r="A31" s="47">
        <v>1</v>
      </c>
      <c r="B31" s="48" t="s">
        <v>3</v>
      </c>
      <c r="C31" s="49" t="s">
        <v>11</v>
      </c>
      <c r="D31" s="50" t="s">
        <v>49</v>
      </c>
      <c r="E31" s="26">
        <v>574.06086956521744</v>
      </c>
      <c r="F31" s="26">
        <f t="shared" si="0"/>
        <v>574.06086956521744</v>
      </c>
      <c r="G31" s="42"/>
      <c r="H31" s="26">
        <f t="shared" ref="H31:H38" si="1">A31*G31</f>
        <v>0</v>
      </c>
    </row>
    <row r="32" spans="1:8" ht="382.2" customHeight="1" x14ac:dyDescent="0.3">
      <c r="A32" s="47">
        <v>1</v>
      </c>
      <c r="B32" s="48" t="s">
        <v>3</v>
      </c>
      <c r="C32" s="49" t="s">
        <v>27</v>
      </c>
      <c r="D32" s="50" t="s">
        <v>50</v>
      </c>
      <c r="E32" s="26">
        <v>99855.382608695669</v>
      </c>
      <c r="F32" s="26">
        <f t="shared" si="0"/>
        <v>99855.382608695669</v>
      </c>
      <c r="G32" s="42"/>
      <c r="H32" s="26">
        <f t="shared" si="1"/>
        <v>0</v>
      </c>
    </row>
    <row r="33" spans="1:8" ht="26.4" x14ac:dyDescent="0.3">
      <c r="A33" s="47">
        <v>1</v>
      </c>
      <c r="B33" s="48"/>
      <c r="C33" s="49" t="s">
        <v>12</v>
      </c>
      <c r="D33" s="50" t="s">
        <v>51</v>
      </c>
      <c r="E33" s="26">
        <v>5018.8608695652174</v>
      </c>
      <c r="F33" s="26">
        <f t="shared" si="0"/>
        <v>5018.8608695652174</v>
      </c>
      <c r="G33" s="42"/>
      <c r="H33" s="26">
        <f t="shared" si="1"/>
        <v>0</v>
      </c>
    </row>
    <row r="34" spans="1:8" x14ac:dyDescent="0.3">
      <c r="A34" s="47">
        <v>3</v>
      </c>
      <c r="B34" s="48" t="s">
        <v>3</v>
      </c>
      <c r="C34" s="49" t="s">
        <v>13</v>
      </c>
      <c r="D34" s="50" t="s">
        <v>52</v>
      </c>
      <c r="E34" s="26">
        <v>999.33043478260879</v>
      </c>
      <c r="F34" s="26">
        <f t="shared" si="0"/>
        <v>2997.9913043478264</v>
      </c>
      <c r="G34" s="42"/>
      <c r="H34" s="26">
        <f t="shared" si="1"/>
        <v>0</v>
      </c>
    </row>
    <row r="35" spans="1:8" ht="52.8" x14ac:dyDescent="0.3">
      <c r="A35" s="47">
        <v>6</v>
      </c>
      <c r="B35" s="48" t="s">
        <v>3</v>
      </c>
      <c r="C35" s="49" t="s">
        <v>14</v>
      </c>
      <c r="D35" s="50" t="s">
        <v>53</v>
      </c>
      <c r="E35" s="26">
        <v>5.3478260869565224</v>
      </c>
      <c r="F35" s="26">
        <f t="shared" si="0"/>
        <v>32.086956521739133</v>
      </c>
      <c r="G35" s="42"/>
      <c r="H35" s="26">
        <f t="shared" si="1"/>
        <v>0</v>
      </c>
    </row>
    <row r="36" spans="1:8" ht="39.6" x14ac:dyDescent="0.3">
      <c r="A36" s="47">
        <v>3</v>
      </c>
      <c r="B36" s="48" t="s">
        <v>3</v>
      </c>
      <c r="C36" s="49" t="s">
        <v>15</v>
      </c>
      <c r="D36" s="50" t="s">
        <v>54</v>
      </c>
      <c r="E36" s="26">
        <v>192.64347826086959</v>
      </c>
      <c r="F36" s="26">
        <f t="shared" si="0"/>
        <v>577.9304347826087</v>
      </c>
      <c r="G36" s="42"/>
      <c r="H36" s="26">
        <f t="shared" si="1"/>
        <v>0</v>
      </c>
    </row>
    <row r="37" spans="1:8" ht="52.8" x14ac:dyDescent="0.3">
      <c r="A37" s="47">
        <v>3</v>
      </c>
      <c r="B37" s="48" t="s">
        <v>3</v>
      </c>
      <c r="C37" s="49" t="s">
        <v>24</v>
      </c>
      <c r="D37" s="50" t="s">
        <v>55</v>
      </c>
      <c r="E37" s="26">
        <v>288.33913043478259</v>
      </c>
      <c r="F37" s="26">
        <f t="shared" si="0"/>
        <v>865.01739130434771</v>
      </c>
      <c r="G37" s="42"/>
      <c r="H37" s="26">
        <f t="shared" si="1"/>
        <v>0</v>
      </c>
    </row>
    <row r="38" spans="1:8" ht="26.4" x14ac:dyDescent="0.3">
      <c r="A38" s="47">
        <v>2</v>
      </c>
      <c r="B38" s="48" t="s">
        <v>3</v>
      </c>
      <c r="C38" s="49" t="s">
        <v>25</v>
      </c>
      <c r="D38" s="50" t="s">
        <v>56</v>
      </c>
      <c r="E38" s="26">
        <v>86.956521739130437</v>
      </c>
      <c r="F38" s="26">
        <f t="shared" si="0"/>
        <v>173.91304347826087</v>
      </c>
      <c r="G38" s="42"/>
      <c r="H38" s="26">
        <f t="shared" si="1"/>
        <v>0</v>
      </c>
    </row>
    <row r="39" spans="1:8" x14ac:dyDescent="0.3">
      <c r="A39" s="8"/>
      <c r="B39" s="8"/>
      <c r="C39" s="9"/>
      <c r="D39" s="9"/>
      <c r="E39" s="19" t="s">
        <v>4</v>
      </c>
      <c r="F39" s="21">
        <f>SUM(F29:F38)</f>
        <v>143739.39130434784</v>
      </c>
      <c r="H39" s="35">
        <f>SUM(H29:H38)</f>
        <v>0</v>
      </c>
    </row>
    <row r="40" spans="1:8" x14ac:dyDescent="0.3">
      <c r="A40" s="10"/>
      <c r="B40" s="10"/>
      <c r="C40" s="11"/>
      <c r="D40" s="11"/>
      <c r="E40" s="11"/>
      <c r="F40" s="11"/>
    </row>
    <row r="41" spans="1:8" x14ac:dyDescent="0.3">
      <c r="A41" s="10"/>
      <c r="B41" s="10"/>
      <c r="C41" s="11"/>
      <c r="D41" s="11"/>
      <c r="E41" s="11"/>
      <c r="F41" s="11"/>
      <c r="H41" s="11"/>
    </row>
    <row r="42" spans="1:8" ht="21" customHeight="1" x14ac:dyDescent="0.3">
      <c r="A42" s="72" t="s">
        <v>19</v>
      </c>
      <c r="B42" s="73"/>
      <c r="C42" s="74"/>
      <c r="D42" s="45"/>
      <c r="E42" s="54" t="s">
        <v>39</v>
      </c>
      <c r="F42" s="55"/>
      <c r="G42" s="52" t="s">
        <v>40</v>
      </c>
      <c r="H42" s="53"/>
    </row>
    <row r="43" spans="1:8" ht="27" customHeight="1" x14ac:dyDescent="0.3">
      <c r="A43" s="63" t="s">
        <v>0</v>
      </c>
      <c r="B43" s="63"/>
      <c r="C43" s="13" t="s">
        <v>1</v>
      </c>
      <c r="D43" s="13" t="s">
        <v>46</v>
      </c>
      <c r="E43" s="14" t="s">
        <v>2</v>
      </c>
      <c r="F43" s="15" t="s">
        <v>6</v>
      </c>
      <c r="G43" s="31" t="s">
        <v>2</v>
      </c>
      <c r="H43" s="32" t="s">
        <v>6</v>
      </c>
    </row>
    <row r="44" spans="1:8" ht="237.6" x14ac:dyDescent="0.3">
      <c r="A44" s="51">
        <v>1</v>
      </c>
      <c r="B44" s="5" t="s">
        <v>3</v>
      </c>
      <c r="C44" s="6" t="s">
        <v>28</v>
      </c>
      <c r="D44" s="6" t="s">
        <v>57</v>
      </c>
      <c r="E44" s="7">
        <v>4330.434782608696</v>
      </c>
      <c r="F44" s="22">
        <f>A44*E44</f>
        <v>4330.434782608696</v>
      </c>
      <c r="G44" s="42"/>
      <c r="H44" s="22">
        <f>A44*G44</f>
        <v>0</v>
      </c>
    </row>
    <row r="45" spans="1:8" ht="237.6" x14ac:dyDescent="0.3">
      <c r="A45" s="16">
        <v>1</v>
      </c>
      <c r="B45" s="17" t="s">
        <v>3</v>
      </c>
      <c r="C45" s="18" t="s">
        <v>29</v>
      </c>
      <c r="D45" s="6" t="s">
        <v>58</v>
      </c>
      <c r="E45" s="7">
        <v>5043.4782608695659</v>
      </c>
      <c r="F45" s="24">
        <f>A45*E45</f>
        <v>5043.4782608695659</v>
      </c>
      <c r="G45" s="42"/>
      <c r="H45" s="26">
        <f t="shared" ref="H45:H48" si="2">A45*G45</f>
        <v>0</v>
      </c>
    </row>
    <row r="46" spans="1:8" ht="52.8" x14ac:dyDescent="0.3">
      <c r="A46" s="47">
        <v>4</v>
      </c>
      <c r="B46" s="48" t="s">
        <v>3</v>
      </c>
      <c r="C46" s="49" t="s">
        <v>14</v>
      </c>
      <c r="D46" s="6" t="s">
        <v>53</v>
      </c>
      <c r="E46" s="7">
        <v>5.3478260869565224</v>
      </c>
      <c r="F46" s="26">
        <f>A46*E46</f>
        <v>21.39130434782609</v>
      </c>
      <c r="G46" s="42"/>
      <c r="H46" s="26">
        <f t="shared" si="2"/>
        <v>0</v>
      </c>
    </row>
    <row r="47" spans="1:8" ht="39.6" x14ac:dyDescent="0.3">
      <c r="A47" s="16">
        <v>2</v>
      </c>
      <c r="B47" s="17" t="s">
        <v>3</v>
      </c>
      <c r="C47" s="18" t="s">
        <v>26</v>
      </c>
      <c r="D47" s="6" t="s">
        <v>54</v>
      </c>
      <c r="E47" s="7">
        <v>192.64347826086959</v>
      </c>
      <c r="F47" s="24">
        <f>A47*E47</f>
        <v>385.28695652173917</v>
      </c>
      <c r="G47" s="42"/>
      <c r="H47" s="26">
        <f t="shared" si="2"/>
        <v>0</v>
      </c>
    </row>
    <row r="48" spans="1:8" ht="52.8" x14ac:dyDescent="0.3">
      <c r="A48" s="16">
        <v>2</v>
      </c>
      <c r="B48" s="17" t="s">
        <v>3</v>
      </c>
      <c r="C48" s="18" t="s">
        <v>24</v>
      </c>
      <c r="D48" s="6" t="s">
        <v>55</v>
      </c>
      <c r="E48" s="7">
        <v>288.33913043478259</v>
      </c>
      <c r="F48" s="24">
        <f>A48*E48</f>
        <v>576.67826086956518</v>
      </c>
      <c r="G48" s="42"/>
      <c r="H48" s="26">
        <f t="shared" si="2"/>
        <v>0</v>
      </c>
    </row>
    <row r="49" spans="1:8" x14ac:dyDescent="0.3">
      <c r="A49" s="8"/>
      <c r="B49" s="8"/>
      <c r="C49" s="9"/>
      <c r="D49" s="9"/>
      <c r="E49" s="19" t="s">
        <v>4</v>
      </c>
      <c r="F49" s="21">
        <f>SUM(F44:F48)</f>
        <v>10357.269565217392</v>
      </c>
      <c r="H49" s="35">
        <f>SUM(H44:H48)</f>
        <v>0</v>
      </c>
    </row>
    <row r="50" spans="1:8" x14ac:dyDescent="0.3">
      <c r="A50" s="10"/>
      <c r="B50" s="10"/>
      <c r="C50" s="11"/>
      <c r="D50" s="11"/>
      <c r="E50" s="11"/>
      <c r="F50" s="11"/>
      <c r="H50" s="11"/>
    </row>
    <row r="51" spans="1:8" x14ac:dyDescent="0.3">
      <c r="A51" s="10"/>
      <c r="B51" s="10"/>
      <c r="C51" s="11"/>
      <c r="D51" s="11"/>
      <c r="E51" s="11"/>
      <c r="F51" s="11"/>
      <c r="H51" s="11"/>
    </row>
    <row r="52" spans="1:8" ht="14.4" customHeight="1" x14ac:dyDescent="0.3">
      <c r="A52" s="72" t="s">
        <v>20</v>
      </c>
      <c r="B52" s="73"/>
      <c r="C52" s="74"/>
      <c r="D52" s="45"/>
      <c r="E52" s="54" t="s">
        <v>39</v>
      </c>
      <c r="F52" s="55"/>
      <c r="G52" s="52" t="s">
        <v>40</v>
      </c>
      <c r="H52" s="53"/>
    </row>
    <row r="53" spans="1:8" ht="26.4" customHeight="1" x14ac:dyDescent="0.3">
      <c r="A53" s="63" t="s">
        <v>0</v>
      </c>
      <c r="B53" s="63"/>
      <c r="C53" s="13" t="s">
        <v>1</v>
      </c>
      <c r="D53" s="13" t="s">
        <v>46</v>
      </c>
      <c r="E53" s="14" t="s">
        <v>2</v>
      </c>
      <c r="F53" s="15" t="s">
        <v>6</v>
      </c>
      <c r="G53" s="31" t="s">
        <v>2</v>
      </c>
      <c r="H53" s="32" t="s">
        <v>6</v>
      </c>
    </row>
    <row r="54" spans="1:8" ht="64.8" customHeight="1" x14ac:dyDescent="0.3">
      <c r="A54" s="4">
        <v>3</v>
      </c>
      <c r="B54" s="5" t="s">
        <v>3</v>
      </c>
      <c r="C54" s="18" t="s">
        <v>36</v>
      </c>
      <c r="D54" s="46" t="s">
        <v>59</v>
      </c>
      <c r="E54" s="7">
        <v>388.62608695652176</v>
      </c>
      <c r="F54" s="24">
        <f>A54*E54</f>
        <v>1165.8782608695653</v>
      </c>
      <c r="G54" s="42"/>
      <c r="H54" s="26">
        <f>A54*G54</f>
        <v>0</v>
      </c>
    </row>
    <row r="55" spans="1:8" x14ac:dyDescent="0.3">
      <c r="A55" s="8"/>
      <c r="B55" s="8"/>
      <c r="C55" s="9"/>
      <c r="D55" s="9"/>
      <c r="E55" s="19" t="s">
        <v>4</v>
      </c>
      <c r="F55" s="21">
        <f>SUM(F54:F54)</f>
        <v>1165.8782608695653</v>
      </c>
      <c r="H55" s="35">
        <f>SUM(H54:H54)</f>
        <v>0</v>
      </c>
    </row>
    <row r="56" spans="1:8" x14ac:dyDescent="0.3">
      <c r="A56" s="10"/>
      <c r="B56" s="10"/>
      <c r="C56" s="11"/>
      <c r="D56" s="11"/>
      <c r="E56" s="11"/>
      <c r="F56" s="11"/>
      <c r="H56" s="11"/>
    </row>
    <row r="57" spans="1:8" x14ac:dyDescent="0.3">
      <c r="A57" s="10"/>
      <c r="B57" s="10"/>
      <c r="C57" s="11"/>
      <c r="D57" s="11"/>
      <c r="E57" s="11"/>
      <c r="F57" s="11"/>
      <c r="H57" s="11"/>
    </row>
    <row r="58" spans="1:8" ht="14.4" customHeight="1" x14ac:dyDescent="0.3">
      <c r="A58" s="72" t="s">
        <v>21</v>
      </c>
      <c r="B58" s="73"/>
      <c r="C58" s="74"/>
      <c r="D58" s="45"/>
      <c r="E58" s="54" t="s">
        <v>39</v>
      </c>
      <c r="F58" s="55"/>
      <c r="G58" s="52" t="s">
        <v>40</v>
      </c>
      <c r="H58" s="53"/>
    </row>
    <row r="59" spans="1:8" ht="26.4" customHeight="1" x14ac:dyDescent="0.3">
      <c r="A59" s="63" t="s">
        <v>0</v>
      </c>
      <c r="B59" s="63"/>
      <c r="C59" s="13" t="s">
        <v>1</v>
      </c>
      <c r="D59" s="13" t="s">
        <v>46</v>
      </c>
      <c r="E59" s="14" t="s">
        <v>2</v>
      </c>
      <c r="F59" s="15" t="s">
        <v>6</v>
      </c>
      <c r="G59" s="31" t="s">
        <v>2</v>
      </c>
      <c r="H59" s="32" t="s">
        <v>6</v>
      </c>
    </row>
    <row r="60" spans="1:8" ht="132.6" customHeight="1" x14ac:dyDescent="0.3">
      <c r="A60" s="4">
        <v>1</v>
      </c>
      <c r="B60" s="5" t="s">
        <v>3</v>
      </c>
      <c r="C60" s="6" t="s">
        <v>37</v>
      </c>
      <c r="D60" s="6" t="s">
        <v>60</v>
      </c>
      <c r="E60" s="7">
        <v>34739.130434782608</v>
      </c>
      <c r="F60" s="12">
        <f>E60*A60</f>
        <v>34739.130434782608</v>
      </c>
      <c r="G60" s="42"/>
      <c r="H60" s="26">
        <f>G60*A60</f>
        <v>0</v>
      </c>
    </row>
    <row r="61" spans="1:8" ht="52.8" x14ac:dyDescent="0.3">
      <c r="A61" s="47">
        <v>2</v>
      </c>
      <c r="B61" s="48" t="s">
        <v>3</v>
      </c>
      <c r="C61" s="49" t="s">
        <v>14</v>
      </c>
      <c r="D61" s="49" t="s">
        <v>53</v>
      </c>
      <c r="E61" s="7">
        <v>5.3478260869565224</v>
      </c>
      <c r="F61" s="12">
        <f>A61*E61</f>
        <v>10.695652173913045</v>
      </c>
      <c r="G61" s="42"/>
      <c r="H61" s="26">
        <f t="shared" ref="H61:H64" si="3">G61*A61</f>
        <v>0</v>
      </c>
    </row>
    <row r="62" spans="1:8" ht="39.6" x14ac:dyDescent="0.3">
      <c r="A62" s="16">
        <v>1</v>
      </c>
      <c r="B62" s="17" t="s">
        <v>3</v>
      </c>
      <c r="C62" s="18" t="s">
        <v>26</v>
      </c>
      <c r="D62" s="49" t="s">
        <v>54</v>
      </c>
      <c r="E62" s="7">
        <v>192.64347826086959</v>
      </c>
      <c r="F62" s="12">
        <f>A62*E62</f>
        <v>192.64347826086959</v>
      </c>
      <c r="G62" s="42"/>
      <c r="H62" s="26">
        <f t="shared" si="3"/>
        <v>0</v>
      </c>
    </row>
    <row r="63" spans="1:8" ht="36.6" customHeight="1" x14ac:dyDescent="0.3">
      <c r="A63" s="4">
        <v>2</v>
      </c>
      <c r="B63" s="5" t="s">
        <v>3</v>
      </c>
      <c r="C63" s="6" t="s">
        <v>16</v>
      </c>
      <c r="D63" s="49" t="s">
        <v>61</v>
      </c>
      <c r="E63" s="7">
        <v>217.39130434782609</v>
      </c>
      <c r="F63" s="12">
        <f>E63*A63</f>
        <v>434.78260869565219</v>
      </c>
      <c r="G63" s="42"/>
      <c r="H63" s="26">
        <f t="shared" si="3"/>
        <v>0</v>
      </c>
    </row>
    <row r="64" spans="1:8" x14ac:dyDescent="0.3">
      <c r="A64" s="4">
        <v>2</v>
      </c>
      <c r="B64" s="5" t="s">
        <v>3</v>
      </c>
      <c r="C64" s="6" t="s">
        <v>17</v>
      </c>
      <c r="D64" s="49" t="s">
        <v>62</v>
      </c>
      <c r="E64" s="7">
        <v>56.521739130434788</v>
      </c>
      <c r="F64" s="12">
        <f>E64*A64</f>
        <v>113.04347826086958</v>
      </c>
      <c r="G64" s="42"/>
      <c r="H64" s="26">
        <f t="shared" si="3"/>
        <v>0</v>
      </c>
    </row>
    <row r="65" spans="1:8" x14ac:dyDescent="0.3">
      <c r="A65" s="8"/>
      <c r="B65" s="8"/>
      <c r="C65" s="9"/>
      <c r="D65" s="9"/>
      <c r="E65" s="19" t="s">
        <v>4</v>
      </c>
      <c r="F65" s="21">
        <f>SUM(F60:F64)</f>
        <v>35490.295652173918</v>
      </c>
      <c r="H65" s="35">
        <f>SUM(H60:H64)</f>
        <v>0</v>
      </c>
    </row>
    <row r="66" spans="1:8" x14ac:dyDescent="0.3">
      <c r="A66" s="10"/>
      <c r="B66" s="10"/>
      <c r="C66" s="11"/>
      <c r="D66" s="11"/>
      <c r="E66" s="11"/>
      <c r="F66" s="11"/>
      <c r="H66" s="11"/>
    </row>
    <row r="67" spans="1:8" x14ac:dyDescent="0.3">
      <c r="A67" s="10"/>
      <c r="B67" s="10"/>
      <c r="C67" s="11"/>
      <c r="D67" s="11"/>
      <c r="E67" s="11"/>
      <c r="F67" s="11"/>
      <c r="H67" s="11"/>
    </row>
    <row r="68" spans="1:8" ht="14.4" customHeight="1" x14ac:dyDescent="0.3">
      <c r="A68" s="72" t="s">
        <v>32</v>
      </c>
      <c r="B68" s="73"/>
      <c r="C68" s="74"/>
      <c r="D68" s="45"/>
      <c r="E68" s="54" t="s">
        <v>39</v>
      </c>
      <c r="F68" s="55"/>
      <c r="G68" s="52" t="s">
        <v>40</v>
      </c>
      <c r="H68" s="53"/>
    </row>
    <row r="69" spans="1:8" ht="26.4" customHeight="1" x14ac:dyDescent="0.3">
      <c r="A69" s="63" t="s">
        <v>0</v>
      </c>
      <c r="B69" s="63"/>
      <c r="C69" s="13" t="s">
        <v>1</v>
      </c>
      <c r="D69" s="13" t="s">
        <v>46</v>
      </c>
      <c r="E69" s="14" t="s">
        <v>2</v>
      </c>
      <c r="F69" s="15" t="s">
        <v>6</v>
      </c>
      <c r="G69" s="31" t="s">
        <v>2</v>
      </c>
      <c r="H69" s="32" t="s">
        <v>6</v>
      </c>
    </row>
    <row r="70" spans="1:8" x14ac:dyDescent="0.3">
      <c r="A70" s="4">
        <v>1</v>
      </c>
      <c r="B70" s="5" t="s">
        <v>31</v>
      </c>
      <c r="C70" s="6" t="s">
        <v>34</v>
      </c>
      <c r="D70" s="6" t="s">
        <v>63</v>
      </c>
      <c r="E70" s="7">
        <v>1304.3478260869567</v>
      </c>
      <c r="F70" s="12">
        <f>E70*A70</f>
        <v>1304.3478260869567</v>
      </c>
      <c r="G70" s="42"/>
      <c r="H70" s="26">
        <f>G70*A70</f>
        <v>0</v>
      </c>
    </row>
    <row r="71" spans="1:8" x14ac:dyDescent="0.3">
      <c r="A71" s="4">
        <v>1</v>
      </c>
      <c r="B71" s="5" t="s">
        <v>31</v>
      </c>
      <c r="C71" s="6" t="s">
        <v>33</v>
      </c>
      <c r="D71" s="6" t="s">
        <v>64</v>
      </c>
      <c r="E71" s="7">
        <v>304.34782608695656</v>
      </c>
      <c r="F71" s="12">
        <f>E71*A71</f>
        <v>304.34782608695656</v>
      </c>
      <c r="G71" s="42"/>
      <c r="H71" s="26">
        <f t="shared" ref="H71:H72" si="4">G71*A71</f>
        <v>0</v>
      </c>
    </row>
    <row r="72" spans="1:8" x14ac:dyDescent="0.3">
      <c r="A72" s="4">
        <v>1</v>
      </c>
      <c r="B72" s="5" t="s">
        <v>31</v>
      </c>
      <c r="C72" s="6" t="s">
        <v>35</v>
      </c>
      <c r="D72" s="6" t="s">
        <v>65</v>
      </c>
      <c r="E72" s="7">
        <v>260.86956521739131</v>
      </c>
      <c r="F72" s="12">
        <f>E72*A72</f>
        <v>260.86956521739131</v>
      </c>
      <c r="G72" s="42"/>
      <c r="H72" s="26">
        <f t="shared" si="4"/>
        <v>0</v>
      </c>
    </row>
    <row r="73" spans="1:8" x14ac:dyDescent="0.3">
      <c r="A73" s="8"/>
      <c r="B73" s="8"/>
      <c r="C73" s="9"/>
      <c r="D73" s="9"/>
      <c r="E73" s="19" t="s">
        <v>4</v>
      </c>
      <c r="F73" s="21">
        <f>SUM(F70:F72)</f>
        <v>1869.5652173913045</v>
      </c>
      <c r="H73" s="35">
        <f>SUM(H70:H72)</f>
        <v>0</v>
      </c>
    </row>
    <row r="74" spans="1:8" x14ac:dyDescent="0.3">
      <c r="A74" s="29"/>
      <c r="B74" s="28"/>
      <c r="C74" s="30"/>
      <c r="D74" s="30"/>
      <c r="E74" s="27"/>
      <c r="F74" s="27"/>
      <c r="G74" s="27"/>
      <c r="H74" s="27"/>
    </row>
    <row r="75" spans="1:8" x14ac:dyDescent="0.3">
      <c r="A75" s="29"/>
      <c r="B75" s="28"/>
      <c r="C75" s="30"/>
      <c r="D75" s="30"/>
      <c r="E75" s="27"/>
      <c r="F75" s="27"/>
      <c r="G75" s="27"/>
      <c r="H75" s="27"/>
    </row>
    <row r="76" spans="1:8" x14ac:dyDescent="0.3">
      <c r="A76" s="10"/>
      <c r="B76" s="10"/>
      <c r="C76" s="11"/>
      <c r="D76" s="11"/>
      <c r="E76" s="11"/>
      <c r="F76" s="11"/>
      <c r="H76" s="11"/>
    </row>
    <row r="77" spans="1:8" ht="27.15" customHeight="1" x14ac:dyDescent="0.3">
      <c r="A77" s="78" t="s">
        <v>38</v>
      </c>
      <c r="B77" s="79"/>
      <c r="C77" s="79"/>
      <c r="D77" s="79"/>
      <c r="E77" s="80"/>
      <c r="F77" s="39">
        <f>F39+F49+F55+F65+F73</f>
        <v>192622.40000000002</v>
      </c>
      <c r="G77" s="61">
        <f>H73+H65+H55+H49+H39</f>
        <v>0</v>
      </c>
      <c r="H77" s="62"/>
    </row>
    <row r="78" spans="1:8" ht="27.15" customHeight="1" x14ac:dyDescent="0.3">
      <c r="A78" s="56" t="s">
        <v>43</v>
      </c>
      <c r="B78" s="57"/>
      <c r="C78" s="57"/>
      <c r="D78" s="57"/>
      <c r="E78" s="36">
        <v>0.09</v>
      </c>
      <c r="F78" s="37">
        <f>F77*0.09</f>
        <v>17336.016000000003</v>
      </c>
      <c r="G78" s="43"/>
      <c r="H78" s="40">
        <f>G77*G78</f>
        <v>0</v>
      </c>
    </row>
    <row r="79" spans="1:8" ht="27.15" customHeight="1" x14ac:dyDescent="0.3">
      <c r="A79" s="56" t="s">
        <v>44</v>
      </c>
      <c r="B79" s="57"/>
      <c r="C79" s="57"/>
      <c r="D79" s="57"/>
      <c r="E79" s="36">
        <v>0.06</v>
      </c>
      <c r="F79" s="37">
        <f>F77*0.06</f>
        <v>11557.344000000001</v>
      </c>
      <c r="G79" s="43"/>
      <c r="H79" s="40">
        <f>G77*G79</f>
        <v>0</v>
      </c>
    </row>
    <row r="80" spans="1:8" ht="27" customHeight="1" x14ac:dyDescent="0.3">
      <c r="A80" s="58" t="s">
        <v>67</v>
      </c>
      <c r="B80" s="59"/>
      <c r="C80" s="59"/>
      <c r="D80" s="59"/>
      <c r="E80" s="60"/>
      <c r="F80" s="39">
        <f>SUM(F77:F79)</f>
        <v>221515.76000000004</v>
      </c>
      <c r="G80" s="61">
        <f>G77+H78+H79</f>
        <v>0</v>
      </c>
      <c r="H80" s="62"/>
    </row>
    <row r="81" spans="1:8" ht="27" customHeight="1" x14ac:dyDescent="0.3">
      <c r="A81" s="56" t="s">
        <v>5</v>
      </c>
      <c r="B81" s="57"/>
      <c r="C81" s="57"/>
      <c r="D81" s="57"/>
      <c r="E81" s="36">
        <v>0.21</v>
      </c>
      <c r="F81" s="38">
        <f>F80*0.21</f>
        <v>46518.309600000008</v>
      </c>
      <c r="G81" s="43">
        <v>0.21</v>
      </c>
      <c r="H81" s="41">
        <f>G80*G81</f>
        <v>0</v>
      </c>
    </row>
    <row r="82" spans="1:8" ht="27" customHeight="1" x14ac:dyDescent="0.3">
      <c r="A82" s="58" t="s">
        <v>68</v>
      </c>
      <c r="B82" s="59"/>
      <c r="C82" s="59"/>
      <c r="D82" s="59"/>
      <c r="E82" s="60"/>
      <c r="F82" s="39">
        <f>SUM(F80:F81)</f>
        <v>268034.06960000005</v>
      </c>
      <c r="G82" s="61">
        <f>G80+H81</f>
        <v>0</v>
      </c>
      <c r="H82" s="62"/>
    </row>
  </sheetData>
  <sheetProtection password="8F2D" sheet="1" selectLockedCells="1"/>
  <mergeCells count="39">
    <mergeCell ref="D3:H6"/>
    <mergeCell ref="A77:E77"/>
    <mergeCell ref="G27:H27"/>
    <mergeCell ref="E27:F27"/>
    <mergeCell ref="G42:H42"/>
    <mergeCell ref="E42:F42"/>
    <mergeCell ref="A68:C68"/>
    <mergeCell ref="A69:B69"/>
    <mergeCell ref="G52:H52"/>
    <mergeCell ref="E52:F52"/>
    <mergeCell ref="E58:F58"/>
    <mergeCell ref="A10:I10"/>
    <mergeCell ref="A53:B53"/>
    <mergeCell ref="A58:C58"/>
    <mergeCell ref="C14:F14"/>
    <mergeCell ref="C21:D21"/>
    <mergeCell ref="C22:D22"/>
    <mergeCell ref="A80:E80"/>
    <mergeCell ref="A52:C52"/>
    <mergeCell ref="A27:C27"/>
    <mergeCell ref="A28:B28"/>
    <mergeCell ref="C16:D16"/>
    <mergeCell ref="C17:D17"/>
    <mergeCell ref="C18:D18"/>
    <mergeCell ref="C19:D19"/>
    <mergeCell ref="C20:D20"/>
    <mergeCell ref="A42:C42"/>
    <mergeCell ref="A43:B43"/>
    <mergeCell ref="A82:E82"/>
    <mergeCell ref="G82:H82"/>
    <mergeCell ref="G80:H80"/>
    <mergeCell ref="A81:D81"/>
    <mergeCell ref="G77:H77"/>
    <mergeCell ref="G58:H58"/>
    <mergeCell ref="G68:H68"/>
    <mergeCell ref="E68:F68"/>
    <mergeCell ref="A78:D78"/>
    <mergeCell ref="A79:D79"/>
    <mergeCell ref="A59:B5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Equipos RX CTA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2021-03-12T06:53:25Z</dcterms:modified>
</cp:coreProperties>
</file>