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uarca\Ser. Contratacion\A. DATOS (desde mayo-14)\4. EXP. CONTRATACIÓN\2019\1 C_ADMINIST\6000007974_MTTO INTEGRAL SPCI\1. Vb Pliegos\"/>
    </mc:Choice>
  </mc:AlternateContent>
  <bookViews>
    <workbookView xWindow="0" yWindow="0" windowWidth="15330" windowHeight="7620"/>
  </bookViews>
  <sheets>
    <sheet name="LOTE 1" sheetId="2" r:id="rId1"/>
    <sheet name="LOTE 2" sheetId="3" r:id="rId2"/>
    <sheet name="LOTE 3" sheetId="4" r:id="rId3"/>
    <sheet name="LOTE 4" sheetId="5" r:id="rId4"/>
    <sheet name="LOTE 5" sheetId="6" r:id="rId5"/>
    <sheet name="LOTE 6" sheetId="7" r:id="rId6"/>
    <sheet name="LOTE 7" sheetId="8" r:id="rId7"/>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 i="6" l="1"/>
  <c r="G12" i="8"/>
  <c r="G11" i="7"/>
  <c r="G10" i="7"/>
  <c r="G9" i="6"/>
  <c r="G10" i="5"/>
  <c r="G13" i="3"/>
  <c r="G12" i="3"/>
  <c r="G13" i="4"/>
  <c r="G12" i="4"/>
  <c r="G15" i="2" l="1"/>
  <c r="F9" i="2" l="1"/>
  <c r="G11" i="5"/>
  <c r="G12" i="5" s="1"/>
  <c r="G11" i="8"/>
  <c r="G13" i="8" s="1"/>
  <c r="H12" i="8"/>
  <c r="H13" i="8" s="1"/>
  <c r="H11" i="7"/>
  <c r="H12" i="7" s="1"/>
  <c r="G12" i="7"/>
  <c r="H9" i="6"/>
  <c r="H10" i="6" s="1"/>
  <c r="G10" i="6"/>
  <c r="H13" i="4"/>
  <c r="H14" i="4" s="1"/>
  <c r="G14" i="4"/>
  <c r="H13" i="3"/>
  <c r="H14" i="3" s="1"/>
  <c r="G14" i="3"/>
  <c r="G14" i="8" l="1"/>
  <c r="G15" i="8" s="1"/>
  <c r="G13" i="7"/>
  <c r="G14" i="7" s="1"/>
  <c r="G11" i="6"/>
  <c r="G12" i="6" s="1"/>
  <c r="G13" i="5"/>
  <c r="G14" i="5" s="1"/>
  <c r="G15" i="3"/>
  <c r="G16" i="3" s="1"/>
  <c r="G15" i="4"/>
  <c r="G16" i="4" s="1"/>
  <c r="J7" i="7"/>
  <c r="J7" i="8"/>
  <c r="J5" i="8"/>
  <c r="J8" i="8"/>
  <c r="G7" i="8"/>
  <c r="G5" i="8"/>
  <c r="J6" i="8"/>
  <c r="E6" i="8"/>
  <c r="G6" i="8" s="1"/>
  <c r="F9" i="8" s="1"/>
  <c r="G9" i="8" s="1"/>
  <c r="H4" i="8"/>
  <c r="E4" i="8"/>
  <c r="G7" i="7"/>
  <c r="J6" i="7"/>
  <c r="G6" i="7"/>
  <c r="J5" i="7"/>
  <c r="G5" i="7"/>
  <c r="H4" i="7"/>
  <c r="E4" i="7"/>
  <c r="J6" i="6"/>
  <c r="G6" i="6"/>
  <c r="J5" i="6"/>
  <c r="G5" i="6"/>
  <c r="F7" i="6" s="1"/>
  <c r="H4" i="6"/>
  <c r="E4" i="6"/>
  <c r="J8" i="5"/>
  <c r="G8" i="5"/>
  <c r="J7" i="5"/>
  <c r="G7" i="5"/>
  <c r="J6" i="5"/>
  <c r="G6" i="5"/>
  <c r="J5" i="5"/>
  <c r="G5" i="5"/>
  <c r="H4" i="5"/>
  <c r="E4" i="5"/>
  <c r="J9" i="4"/>
  <c r="G9" i="4"/>
  <c r="J8" i="4"/>
  <c r="G8" i="4"/>
  <c r="J7" i="4"/>
  <c r="G7" i="4"/>
  <c r="J6" i="4"/>
  <c r="G6" i="4"/>
  <c r="F10" i="4" s="1"/>
  <c r="H5" i="4"/>
  <c r="E5" i="4"/>
  <c r="I10" i="4" l="1"/>
  <c r="J10" i="4" s="1"/>
  <c r="I7" i="6"/>
  <c r="I4" i="6" s="1"/>
  <c r="I9" i="8"/>
  <c r="I9" i="5"/>
  <c r="J9" i="5" s="1"/>
  <c r="J10" i="5" s="1"/>
  <c r="F9" i="5"/>
  <c r="F4" i="5" s="1"/>
  <c r="I8" i="7"/>
  <c r="G4" i="8"/>
  <c r="F8" i="7"/>
  <c r="F4" i="7" s="1"/>
  <c r="F4" i="6"/>
  <c r="G7" i="6"/>
  <c r="F5" i="4"/>
  <c r="G10" i="4"/>
  <c r="G5" i="4" s="1"/>
  <c r="J9" i="3"/>
  <c r="G9" i="3"/>
  <c r="J8" i="3"/>
  <c r="G8" i="3"/>
  <c r="J7" i="3"/>
  <c r="G7" i="3"/>
  <c r="J6" i="3"/>
  <c r="G6" i="3"/>
  <c r="H5" i="3"/>
  <c r="E5" i="3"/>
  <c r="J6" i="2"/>
  <c r="H13" i="2"/>
  <c r="H14" i="2" s="1"/>
  <c r="J8" i="2"/>
  <c r="G8" i="2"/>
  <c r="J7" i="2"/>
  <c r="G7" i="2"/>
  <c r="G6" i="2"/>
  <c r="J5" i="2"/>
  <c r="G5" i="2"/>
  <c r="H4" i="2"/>
  <c r="E4" i="2"/>
  <c r="J12" i="4" l="1"/>
  <c r="J13" i="4" s="1"/>
  <c r="J14" i="4" s="1"/>
  <c r="J15" i="4" s="1"/>
  <c r="J16" i="4" s="1"/>
  <c r="I5" i="4"/>
  <c r="J4" i="5"/>
  <c r="J11" i="5"/>
  <c r="J12" i="5" s="1"/>
  <c r="J13" i="5" s="1"/>
  <c r="J14" i="5" s="1"/>
  <c r="I9" i="2"/>
  <c r="J9" i="2" s="1"/>
  <c r="I4" i="5"/>
  <c r="J7" i="6"/>
  <c r="J8" i="6" s="1"/>
  <c r="G9" i="2"/>
  <c r="G12" i="2" s="1"/>
  <c r="G13" i="2" s="1"/>
  <c r="G14" i="2" s="1"/>
  <c r="G16" i="2" s="1"/>
  <c r="G9" i="5"/>
  <c r="G4" i="6"/>
  <c r="G8" i="7"/>
  <c r="J8" i="7"/>
  <c r="I4" i="7"/>
  <c r="J9" i="8"/>
  <c r="F4" i="8"/>
  <c r="J5" i="4"/>
  <c r="I10" i="3"/>
  <c r="J10" i="3" s="1"/>
  <c r="F10" i="3"/>
  <c r="G10" i="3" s="1"/>
  <c r="J11" i="8" l="1"/>
  <c r="J10" i="7"/>
  <c r="J11" i="7" s="1"/>
  <c r="J4" i="6"/>
  <c r="J9" i="6"/>
  <c r="J10" i="6" s="1"/>
  <c r="J11" i="6" s="1"/>
  <c r="J12" i="6" s="1"/>
  <c r="J12" i="3"/>
  <c r="J13" i="3" s="1"/>
  <c r="J14" i="3" s="1"/>
  <c r="J15" i="3" s="1"/>
  <c r="J16" i="3" s="1"/>
  <c r="F5" i="3"/>
  <c r="J5" i="3"/>
  <c r="G5" i="3"/>
  <c r="F4" i="2"/>
  <c r="G4" i="2"/>
  <c r="J12" i="2"/>
  <c r="J13" i="2" s="1"/>
  <c r="J4" i="2"/>
  <c r="G4" i="5"/>
  <c r="J4" i="7"/>
  <c r="G4" i="7"/>
  <c r="J4" i="8"/>
  <c r="I4" i="8"/>
  <c r="I5" i="3"/>
  <c r="I4" i="2"/>
  <c r="J12" i="8" l="1"/>
  <c r="J13" i="8" s="1"/>
  <c r="J14" i="8" s="1"/>
  <c r="J15" i="8" s="1"/>
  <c r="J12" i="7"/>
  <c r="J13" i="7" s="1"/>
  <c r="J14" i="7" s="1"/>
  <c r="J14" i="2"/>
  <c r="J15" i="2" l="1"/>
  <c r="J16" i="2" s="1"/>
</calcChain>
</file>

<file path=xl/comments1.xml><?xml version="1.0" encoding="utf-8"?>
<comments xmlns="http://schemas.openxmlformats.org/spreadsheetml/2006/main">
  <authors>
    <author>Pérez de Prada, José Ignacio</author>
  </authors>
  <commentLis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ofertado</t>
        </r>
      </text>
    </comment>
    <comment ref="J3" authorId="0" shapeId="0">
      <text>
        <r>
          <rPr>
            <b/>
            <sz val="9"/>
            <color indexed="81"/>
            <rFont val="Tahoma"/>
            <family val="2"/>
          </rPr>
          <t>Importe del presupuesto ofertado</t>
        </r>
      </text>
    </comment>
  </commentList>
</comments>
</file>

<file path=xl/comments2.xml><?xml version="1.0" encoding="utf-8"?>
<comments xmlns="http://schemas.openxmlformats.org/spreadsheetml/2006/main">
  <authors>
    <author>Pérez de Prada, José Ignacio</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del concepto (ver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 Ver colores en "Entorno de trabajo: Apariencia"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ofertado</t>
        </r>
      </text>
    </comment>
    <comment ref="J3" authorId="0" shapeId="0">
      <text>
        <r>
          <rPr>
            <b/>
            <sz val="9"/>
            <color indexed="81"/>
            <rFont val="Tahoma"/>
            <family val="2"/>
          </rPr>
          <t>Importe del presupuesto ofertado</t>
        </r>
      </text>
    </comment>
  </commentList>
</comments>
</file>

<file path=xl/comments3.xml><?xml version="1.0" encoding="utf-8"?>
<comments xmlns="http://schemas.openxmlformats.org/spreadsheetml/2006/main">
  <authors>
    <author>Pérez de Prada, José Ignacio</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del concepto (ver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 Ver colores en "Entorno de trabajo: Apariencia"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en el presupuesto</t>
        </r>
      </text>
    </comment>
    <comment ref="J3" authorId="0" shapeId="0">
      <text>
        <r>
          <rPr>
            <b/>
            <sz val="9"/>
            <color indexed="81"/>
            <rFont val="Tahoma"/>
            <family val="2"/>
          </rPr>
          <t>Importe del presupuesto</t>
        </r>
      </text>
    </comment>
  </commentList>
</comments>
</file>

<file path=xl/comments4.xml><?xml version="1.0" encoding="utf-8"?>
<comments xmlns="http://schemas.openxmlformats.org/spreadsheetml/2006/main">
  <authors>
    <author>Pérez de Prada, José Ignacio</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del concepto (ver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 Ver colores en "Entorno de trabajo: Apariencia"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ofertado</t>
        </r>
      </text>
    </comment>
    <comment ref="J3" authorId="0" shapeId="0">
      <text>
        <r>
          <rPr>
            <b/>
            <sz val="9"/>
            <color indexed="81"/>
            <rFont val="Tahoma"/>
            <family val="2"/>
          </rPr>
          <t>Importe del presupuesto ofertado</t>
        </r>
      </text>
    </comment>
  </commentList>
</comments>
</file>

<file path=xl/comments5.xml><?xml version="1.0" encoding="utf-8"?>
<comments xmlns="http://schemas.openxmlformats.org/spreadsheetml/2006/main">
  <authors>
    <author>Pérez de Prada, José Ignacio</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del concepto (ver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 Ver colores en "Entorno de trabajo: Apariencia"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ofertado</t>
        </r>
      </text>
    </comment>
    <comment ref="J3" authorId="0" shapeId="0">
      <text>
        <r>
          <rPr>
            <b/>
            <sz val="9"/>
            <color indexed="81"/>
            <rFont val="Tahoma"/>
            <family val="2"/>
          </rPr>
          <t>Importe del presupuesto ofertado</t>
        </r>
      </text>
    </comment>
  </commentList>
</comments>
</file>

<file path=xl/comments6.xml><?xml version="1.0" encoding="utf-8"?>
<comments xmlns="http://schemas.openxmlformats.org/spreadsheetml/2006/main">
  <authors>
    <author>Pérez de Prada, José Ignacio</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del concepto (ver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 Ver colores en "Entorno de trabajo: Apariencia"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ofertado</t>
        </r>
      </text>
    </comment>
    <comment ref="J3" authorId="0" shapeId="0">
      <text>
        <r>
          <rPr>
            <b/>
            <sz val="9"/>
            <color indexed="81"/>
            <rFont val="Tahoma"/>
            <family val="2"/>
          </rPr>
          <t>Importe del presupuesto ofertado</t>
        </r>
      </text>
    </comment>
  </commentList>
</comments>
</file>

<file path=xl/comments7.xml><?xml version="1.0" encoding="utf-8"?>
<comments xmlns="http://schemas.openxmlformats.org/spreadsheetml/2006/main">
  <authors>
    <author>Pérez de Prada, José Ignacio</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del concepto (ver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 Ver colores en "Entorno de trabajo: Apariencia"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ofertado</t>
        </r>
      </text>
    </comment>
    <comment ref="J3" authorId="0" shapeId="0">
      <text>
        <r>
          <rPr>
            <b/>
            <sz val="9"/>
            <color indexed="81"/>
            <rFont val="Tahoma"/>
            <family val="2"/>
          </rPr>
          <t>Importe del presupuesto ofertado</t>
        </r>
      </text>
    </comment>
  </commentList>
</comments>
</file>

<file path=xl/sharedStrings.xml><?xml version="1.0" encoding="utf-8"?>
<sst xmlns="http://schemas.openxmlformats.org/spreadsheetml/2006/main" count="306" uniqueCount="82">
  <si>
    <t/>
  </si>
  <si>
    <t>Presupuesto</t>
  </si>
  <si>
    <t>Código</t>
  </si>
  <si>
    <t>Resumen</t>
  </si>
  <si>
    <t>ImpPres</t>
  </si>
  <si>
    <t>NatC</t>
  </si>
  <si>
    <t>Ud</t>
  </si>
  <si>
    <t>CanPres</t>
  </si>
  <si>
    <t>Pres</t>
  </si>
  <si>
    <t xml:space="preserve">CAP.01            </t>
  </si>
  <si>
    <t>MANTENIMIENTO INTEGRAL DEPOSITOS Y DEPENDENCIAS ( LOTE-1)</t>
  </si>
  <si>
    <t>Capítulo</t>
  </si>
  <si>
    <t xml:space="preserve">01.01             </t>
  </si>
  <si>
    <t>MANTENIMIENTO ANUAL NORMATIVO CON REPUESTOS INCLUIDOS SEGUN RD 513/2017.</t>
  </si>
  <si>
    <t>Partida</t>
  </si>
  <si>
    <t>UD</t>
  </si>
  <si>
    <t xml:space="preserve">01.02             </t>
  </si>
  <si>
    <t>MATERIALES INCLUIDOS EN EL MANTENIMIENO NORMATIVO SEGUN RD 513/2017.</t>
  </si>
  <si>
    <t xml:space="preserve">01.03             </t>
  </si>
  <si>
    <t>REPUESTOS CON MANO DE OBRA NO INCLUIDOS EN EL MANTENIMIENTO</t>
  </si>
  <si>
    <t xml:space="preserve">01.04             </t>
  </si>
  <si>
    <t>COSTE VANDALISMO Y VARIOS</t>
  </si>
  <si>
    <t>Total CAP.01</t>
  </si>
  <si>
    <t xml:space="preserve">CAP.02            </t>
  </si>
  <si>
    <t>MANTENIMIENTO INTEGRAL ESTACIONES (LOTE-2)</t>
  </si>
  <si>
    <t xml:space="preserve">02.01             </t>
  </si>
  <si>
    <t xml:space="preserve">02.02             </t>
  </si>
  <si>
    <t xml:space="preserve">03.03             </t>
  </si>
  <si>
    <t xml:space="preserve">02.04             </t>
  </si>
  <si>
    <t>COSTE DE VANDALISMO Y VARIOS</t>
  </si>
  <si>
    <t>Total CAP.02</t>
  </si>
  <si>
    <t xml:space="preserve">CAP.03            </t>
  </si>
  <si>
    <t>MANTENIMIENTO INTEGRAL SUBESTACIONES ELECTRICAS (LOTE-3)</t>
  </si>
  <si>
    <t xml:space="preserve">03.01             </t>
  </si>
  <si>
    <t xml:space="preserve">03.02             </t>
  </si>
  <si>
    <t xml:space="preserve">03.04             </t>
  </si>
  <si>
    <t>Total CAP.03</t>
  </si>
  <si>
    <t xml:space="preserve">CAP.04            </t>
  </si>
  <si>
    <t>MANTENIMIENTO INTEGRAL EXTINTORES (LOTE-4)</t>
  </si>
  <si>
    <t xml:space="preserve">04.01             </t>
  </si>
  <si>
    <t xml:space="preserve">04.02             </t>
  </si>
  <si>
    <t>COSTE RETIMBRADO Y RECARGAS EXTINTORES SEGUN NORMATIVA</t>
  </si>
  <si>
    <t xml:space="preserve">04.03             </t>
  </si>
  <si>
    <t>COSTE ADQUISICIÓN NUEVOS EQUIPOS DE CUALQUIER VOLUMEN Y CARACTERISTICAS</t>
  </si>
  <si>
    <t xml:space="preserve">04.04             </t>
  </si>
  <si>
    <t>VANDALISMO Y VARIOS</t>
  </si>
  <si>
    <t>Total CAP.04</t>
  </si>
  <si>
    <t xml:space="preserve">CAP.05            </t>
  </si>
  <si>
    <t>MANTENIMIENTO INTEGRAL SONDAS EXPLOSIÓMETRICAS (LOTE-5)</t>
  </si>
  <si>
    <t xml:space="preserve">05.01             </t>
  </si>
  <si>
    <t xml:space="preserve">05.02             </t>
  </si>
  <si>
    <t>Total CAP.05</t>
  </si>
  <si>
    <t xml:space="preserve">CAP.06            </t>
  </si>
  <si>
    <t>MANTENIMIENTO INTEGRAL TCE Y SAIS. ( LOTE-6)</t>
  </si>
  <si>
    <t xml:space="preserve">06.01             </t>
  </si>
  <si>
    <t>MANTENIMIENTO DE NODOS TCE Y SAIS</t>
  </si>
  <si>
    <t xml:space="preserve">06.02             </t>
  </si>
  <si>
    <t xml:space="preserve">06.03             </t>
  </si>
  <si>
    <t>Total CAP.06</t>
  </si>
  <si>
    <t xml:space="preserve">CAP.07            </t>
  </si>
  <si>
    <t>MANTENIMIENTO FOTOLUMINISCENCIA (LOTE-7)</t>
  </si>
  <si>
    <t xml:space="preserve">07-01-01          </t>
  </si>
  <si>
    <t>MANTENIMIENTO NORMATIVO SEGUN RD 513/2017.</t>
  </si>
  <si>
    <t xml:space="preserve">07-02             </t>
  </si>
  <si>
    <t>REPUESTOS SEÑALES</t>
  </si>
  <si>
    <t>Total CAP.07</t>
  </si>
  <si>
    <t>PROYECTO</t>
  </si>
  <si>
    <t>OFERTA</t>
  </si>
  <si>
    <t>GG+BI</t>
  </si>
  <si>
    <t>OFERTA ANUAL</t>
  </si>
  <si>
    <t>TOTAL ANUAL sin IVA</t>
  </si>
  <si>
    <t>Casillas a Completar</t>
  </si>
  <si>
    <t>07-03</t>
  </si>
  <si>
    <t>VANDALISMOS</t>
  </si>
  <si>
    <t>IVA</t>
  </si>
  <si>
    <t>PRESUPUESTO BASE DE LICITACIÓN 
(CON IVA)</t>
  </si>
  <si>
    <t>Casillas Bloqueadas (Partidas fijas)</t>
  </si>
  <si>
    <t xml:space="preserve">TOTAL 4 AÑOS  (sin IVA) </t>
  </si>
  <si>
    <t>Presupuesto Base de Licitación
(con IVA)</t>
  </si>
  <si>
    <t>Base Imponible 
(sin IVA)</t>
  </si>
  <si>
    <t>Importe Ofertado
(sin IVA)</t>
  </si>
  <si>
    <t>Importe Ofertado
(con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</si>
</sst>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7"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s>
  <fills count="7">
    <fill>
      <patternFill patternType="none"/>
    </fill>
    <fill>
      <patternFill patternType="gray125"/>
    </fill>
    <fill>
      <patternFill patternType="solid">
        <fgColor indexed="26"/>
        <bgColor indexed="64"/>
      </patternFill>
    </fill>
    <fill>
      <patternFill patternType="solid">
        <fgColor indexed="15"/>
        <bgColor indexed="64"/>
      </patternFill>
    </fill>
    <fill>
      <patternFill patternType="solid">
        <fgColor indexed="22"/>
        <bgColor indexed="64"/>
      </patternFill>
    </fill>
    <fill>
      <patternFill patternType="solid">
        <fgColor theme="9" tint="0.59999389629810485"/>
        <bgColor indexed="64"/>
      </patternFill>
    </fill>
    <fill>
      <patternFill patternType="solid">
        <fgColor theme="4" tint="0.39997558519241921"/>
        <bgColor indexed="64"/>
      </patternFill>
    </fill>
  </fills>
  <borders count="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6">
    <xf numFmtId="0" fontId="0" fillId="0" borderId="0" xfId="0"/>
    <xf numFmtId="49" fontId="4" fillId="0" borderId="0" xfId="0" applyNumberFormat="1" applyFont="1"/>
    <xf numFmtId="49" fontId="5" fillId="0" borderId="0" xfId="0" applyNumberFormat="1" applyFont="1" applyAlignment="1">
      <alignment vertical="top"/>
    </xf>
    <xf numFmtId="0" fontId="5" fillId="0" borderId="0" xfId="0" applyFont="1" applyAlignment="1">
      <alignment vertical="top"/>
    </xf>
    <xf numFmtId="49" fontId="6" fillId="0" borderId="0" xfId="0" applyNumberFormat="1" applyFont="1" applyAlignment="1">
      <alignment vertical="top"/>
    </xf>
    <xf numFmtId="49" fontId="6" fillId="0" borderId="0" xfId="0" applyNumberFormat="1" applyFont="1" applyAlignment="1">
      <alignment vertical="top" wrapText="1"/>
    </xf>
    <xf numFmtId="49" fontId="3" fillId="3" borderId="0" xfId="0" applyNumberFormat="1" applyFont="1" applyFill="1" applyAlignment="1">
      <alignment vertical="top"/>
    </xf>
    <xf numFmtId="49" fontId="3" fillId="3" borderId="0" xfId="0" applyNumberFormat="1" applyFont="1" applyFill="1" applyAlignment="1">
      <alignment vertical="top" wrapText="1"/>
    </xf>
    <xf numFmtId="49" fontId="2" fillId="0" borderId="0" xfId="0" applyNumberFormat="1" applyFont="1" applyAlignment="1">
      <alignment vertical="top"/>
    </xf>
    <xf numFmtId="49" fontId="2" fillId="0" borderId="0" xfId="0" applyNumberFormat="1" applyFont="1" applyAlignment="1">
      <alignment vertical="top" wrapText="1"/>
    </xf>
    <xf numFmtId="0" fontId="0" fillId="0" borderId="0" xfId="0"/>
    <xf numFmtId="0" fontId="4" fillId="0" borderId="0" xfId="0" applyFont="1"/>
    <xf numFmtId="49" fontId="6" fillId="0" borderId="0" xfId="0" applyNumberFormat="1" applyFont="1" applyAlignment="1">
      <alignment horizontal="right" vertical="top"/>
    </xf>
    <xf numFmtId="3" fontId="3" fillId="2" borderId="0" xfId="0" applyNumberFormat="1" applyFont="1" applyFill="1" applyAlignment="1">
      <alignment vertical="top"/>
    </xf>
    <xf numFmtId="4" fontId="3" fillId="2" borderId="0" xfId="0" applyNumberFormat="1" applyFont="1" applyFill="1" applyAlignment="1">
      <alignment vertical="top"/>
    </xf>
    <xf numFmtId="4" fontId="2" fillId="0" borderId="0" xfId="0" applyNumberFormat="1" applyFont="1" applyAlignment="1">
      <alignment vertical="top"/>
    </xf>
    <xf numFmtId="4" fontId="2" fillId="2" borderId="0" xfId="0" applyNumberFormat="1" applyFont="1" applyFill="1" applyAlignment="1">
      <alignment vertical="top"/>
    </xf>
    <xf numFmtId="0" fontId="2" fillId="0" borderId="0" xfId="0" applyFont="1" applyAlignment="1">
      <alignment vertical="top"/>
    </xf>
    <xf numFmtId="49" fontId="3" fillId="0" borderId="0" xfId="0" applyNumberFormat="1" applyFont="1" applyAlignment="1">
      <alignment vertical="top" wrapText="1"/>
    </xf>
    <xf numFmtId="3" fontId="2" fillId="0" borderId="0" xfId="0" applyNumberFormat="1" applyFont="1" applyAlignment="1">
      <alignment vertical="top"/>
    </xf>
    <xf numFmtId="4" fontId="2" fillId="6" borderId="0" xfId="0" applyNumberFormat="1" applyFont="1" applyFill="1" applyAlignment="1">
      <alignment vertical="top"/>
    </xf>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wrapText="1"/>
    </xf>
    <xf numFmtId="4" fontId="2" fillId="0" borderId="0" xfId="0" applyNumberFormat="1" applyFont="1" applyFill="1" applyBorder="1" applyAlignment="1">
      <alignment vertical="center"/>
    </xf>
    <xf numFmtId="9" fontId="2" fillId="0" borderId="0" xfId="0" applyNumberFormat="1" applyFont="1" applyAlignment="1">
      <alignment vertical="center"/>
    </xf>
    <xf numFmtId="164" fontId="3" fillId="2" borderId="0" xfId="0" applyNumberFormat="1" applyFont="1" applyFill="1" applyBorder="1" applyAlignment="1">
      <alignment vertical="center" wrapText="1"/>
    </xf>
    <xf numFmtId="164" fontId="3" fillId="2" borderId="2" xfId="0" applyNumberFormat="1" applyFont="1" applyFill="1" applyBorder="1" applyAlignment="1">
      <alignment vertical="center" wrapText="1"/>
    </xf>
    <xf numFmtId="0" fontId="0" fillId="5" borderId="0" xfId="0" applyFill="1" applyAlignment="1">
      <alignment vertical="center"/>
    </xf>
    <xf numFmtId="0" fontId="0" fillId="6" borderId="0" xfId="0" applyFill="1" applyAlignment="1">
      <alignment vertical="center"/>
    </xf>
    <xf numFmtId="0" fontId="3" fillId="0" borderId="1" xfId="0" applyFont="1" applyBorder="1" applyAlignment="1">
      <alignment horizontal="right" vertical="center" wrapText="1"/>
    </xf>
    <xf numFmtId="49" fontId="4" fillId="0" borderId="0" xfId="0" applyNumberFormat="1" applyFont="1" applyAlignment="1" applyProtection="1">
      <alignment vertical="center"/>
      <protection locked="0"/>
    </xf>
    <xf numFmtId="0" fontId="4" fillId="0" borderId="0" xfId="0" applyFont="1" applyAlignment="1" applyProtection="1">
      <alignment vertical="center"/>
      <protection locked="0"/>
    </xf>
    <xf numFmtId="0" fontId="0" fillId="0" borderId="0" xfId="0" applyAlignment="1" applyProtection="1">
      <alignment vertical="center"/>
      <protection locked="0"/>
    </xf>
    <xf numFmtId="4" fontId="2" fillId="5" borderId="0" xfId="0" applyNumberFormat="1" applyFont="1" applyFill="1" applyAlignment="1" applyProtection="1">
      <alignment vertical="center"/>
      <protection locked="0"/>
    </xf>
    <xf numFmtId="9" fontId="2" fillId="5" borderId="0" xfId="0" applyNumberFormat="1" applyFont="1" applyFill="1" applyAlignment="1" applyProtection="1">
      <alignment vertical="center"/>
      <protection locked="0"/>
    </xf>
    <xf numFmtId="0" fontId="0" fillId="0" borderId="0" xfId="0" applyAlignment="1" applyProtection="1">
      <alignment vertical="center"/>
    </xf>
    <xf numFmtId="49" fontId="5" fillId="0" borderId="0" xfId="0" applyNumberFormat="1" applyFont="1" applyAlignment="1" applyProtection="1">
      <alignment vertical="center"/>
    </xf>
    <xf numFmtId="0" fontId="5" fillId="0" borderId="0" xfId="0" applyFont="1" applyAlignment="1" applyProtection="1">
      <alignment vertical="center"/>
    </xf>
    <xf numFmtId="49" fontId="6" fillId="0" borderId="0" xfId="0" applyNumberFormat="1" applyFont="1" applyAlignment="1" applyProtection="1">
      <alignment vertical="center"/>
    </xf>
    <xf numFmtId="49" fontId="6" fillId="0" borderId="0" xfId="0" applyNumberFormat="1" applyFont="1" applyAlignment="1" applyProtection="1">
      <alignment vertical="center" wrapText="1"/>
    </xf>
    <xf numFmtId="49" fontId="6" fillId="0" borderId="0" xfId="0" applyNumberFormat="1" applyFont="1" applyAlignment="1" applyProtection="1">
      <alignment horizontal="right" vertical="top"/>
    </xf>
    <xf numFmtId="49" fontId="3" fillId="3" borderId="0" xfId="0" applyNumberFormat="1" applyFont="1" applyFill="1" applyAlignment="1" applyProtection="1">
      <alignment vertical="center"/>
    </xf>
    <xf numFmtId="49" fontId="3" fillId="3" borderId="0" xfId="0" applyNumberFormat="1" applyFont="1" applyFill="1" applyAlignment="1" applyProtection="1">
      <alignment vertical="center" wrapText="1"/>
    </xf>
    <xf numFmtId="3" fontId="3" fillId="2" borderId="0" xfId="0" applyNumberFormat="1" applyFont="1" applyFill="1" applyAlignment="1" applyProtection="1">
      <alignment vertical="center"/>
    </xf>
    <xf numFmtId="4" fontId="3" fillId="2" borderId="0" xfId="0" applyNumberFormat="1" applyFont="1" applyFill="1" applyAlignment="1" applyProtection="1">
      <alignment vertical="center"/>
    </xf>
    <xf numFmtId="49" fontId="2" fillId="0" borderId="0" xfId="0" applyNumberFormat="1" applyFont="1" applyAlignment="1" applyProtection="1">
      <alignment vertical="center"/>
    </xf>
    <xf numFmtId="49" fontId="2" fillId="0" borderId="0" xfId="0" applyNumberFormat="1" applyFont="1" applyAlignment="1" applyProtection="1">
      <alignment vertical="center" wrapText="1"/>
    </xf>
    <xf numFmtId="4" fontId="2" fillId="0" borderId="0" xfId="0" applyNumberFormat="1" applyFont="1" applyAlignment="1" applyProtection="1">
      <alignment vertical="center"/>
    </xf>
    <xf numFmtId="4" fontId="2" fillId="2" borderId="0" xfId="0" applyNumberFormat="1" applyFont="1" applyFill="1" applyAlignment="1" applyProtection="1">
      <alignment vertical="center"/>
    </xf>
    <xf numFmtId="4" fontId="3" fillId="6" borderId="0" xfId="0" applyNumberFormat="1" applyFont="1" applyFill="1" applyAlignment="1" applyProtection="1">
      <alignment vertical="center"/>
    </xf>
    <xf numFmtId="0" fontId="2" fillId="0" borderId="0" xfId="0" applyFont="1" applyAlignment="1" applyProtection="1">
      <alignment vertical="center"/>
    </xf>
    <xf numFmtId="49" fontId="3" fillId="0" borderId="0" xfId="0" applyNumberFormat="1" applyFont="1" applyAlignment="1" applyProtection="1">
      <alignment vertical="center" wrapText="1"/>
    </xf>
    <xf numFmtId="3" fontId="2" fillId="0" borderId="0" xfId="0" applyNumberFormat="1" applyFont="1" applyAlignment="1" applyProtection="1">
      <alignment vertical="center"/>
    </xf>
    <xf numFmtId="0" fontId="2" fillId="4" borderId="0" xfId="0" applyFont="1" applyFill="1" applyAlignment="1" applyProtection="1">
      <alignment vertical="center"/>
    </xf>
    <xf numFmtId="0" fontId="2" fillId="4" borderId="0" xfId="0" applyFont="1" applyFill="1" applyAlignment="1" applyProtection="1">
      <alignment vertical="center" wrapText="1"/>
    </xf>
    <xf numFmtId="0" fontId="3" fillId="0" borderId="0" xfId="0" applyFont="1" applyAlignment="1" applyProtection="1">
      <alignment vertical="center" wrapText="1"/>
    </xf>
    <xf numFmtId="4" fontId="2" fillId="0" borderId="0" xfId="0" applyNumberFormat="1" applyFont="1" applyFill="1" applyBorder="1" applyAlignment="1" applyProtection="1">
      <alignment vertical="center"/>
    </xf>
    <xf numFmtId="9" fontId="2" fillId="0" borderId="0" xfId="0" applyNumberFormat="1" applyFont="1" applyAlignment="1" applyProtection="1">
      <alignment vertical="center"/>
    </xf>
    <xf numFmtId="164" fontId="3" fillId="2" borderId="0" xfId="0" applyNumberFormat="1" applyFont="1" applyFill="1" applyBorder="1" applyAlignment="1" applyProtection="1">
      <alignment vertical="center" wrapText="1"/>
    </xf>
    <xf numFmtId="4" fontId="3" fillId="2" borderId="0" xfId="0" applyNumberFormat="1" applyFont="1" applyFill="1" applyBorder="1" applyAlignment="1" applyProtection="1">
      <alignment vertical="center" wrapText="1"/>
    </xf>
    <xf numFmtId="0" fontId="3" fillId="0" borderId="1" xfId="0" applyFont="1" applyBorder="1" applyAlignment="1" applyProtection="1">
      <alignment horizontal="right" vertical="center" wrapText="1"/>
    </xf>
    <xf numFmtId="164" fontId="3" fillId="2" borderId="2" xfId="0" applyNumberFormat="1" applyFont="1" applyFill="1" applyBorder="1" applyAlignment="1" applyProtection="1">
      <alignment vertical="center" wrapText="1"/>
    </xf>
    <xf numFmtId="0" fontId="0" fillId="5" borderId="0" xfId="0" applyFill="1" applyAlignment="1" applyProtection="1">
      <alignment vertical="center"/>
    </xf>
    <xf numFmtId="0" fontId="0" fillId="6" borderId="0" xfId="0" applyFill="1" applyAlignment="1" applyProtection="1">
      <alignment vertical="center"/>
    </xf>
    <xf numFmtId="49" fontId="4" fillId="0" borderId="0" xfId="0" applyNumberFormat="1" applyFont="1" applyProtection="1">
      <protection locked="0"/>
    </xf>
    <xf numFmtId="0" fontId="4" fillId="0" borderId="0" xfId="0" applyFont="1" applyProtection="1">
      <protection locked="0"/>
    </xf>
    <xf numFmtId="0" fontId="0" fillId="0" borderId="0" xfId="0" applyProtection="1">
      <protection locked="0"/>
    </xf>
    <xf numFmtId="0" fontId="2" fillId="4" borderId="0" xfId="0" applyFont="1" applyFill="1" applyAlignment="1" applyProtection="1">
      <alignment vertical="top"/>
      <protection locked="0"/>
    </xf>
    <xf numFmtId="4" fontId="2" fillId="5" borderId="0" xfId="0" applyNumberFormat="1" applyFont="1" applyFill="1" applyAlignment="1" applyProtection="1">
      <alignment vertical="top"/>
      <protection locked="0"/>
    </xf>
    <xf numFmtId="0" fontId="0" fillId="0" borderId="0" xfId="0" applyProtection="1"/>
    <xf numFmtId="49" fontId="5" fillId="0" borderId="0" xfId="0" applyNumberFormat="1" applyFont="1" applyAlignment="1" applyProtection="1">
      <alignment vertical="top"/>
    </xf>
    <xf numFmtId="0" fontId="5" fillId="0" borderId="0" xfId="0" applyFont="1" applyAlignment="1" applyProtection="1">
      <alignment vertical="top"/>
    </xf>
    <xf numFmtId="49" fontId="6" fillId="0" borderId="0" xfId="0" applyNumberFormat="1" applyFont="1" applyAlignment="1" applyProtection="1">
      <alignment vertical="top"/>
    </xf>
    <xf numFmtId="49" fontId="6" fillId="0" borderId="0" xfId="0" applyNumberFormat="1" applyFont="1" applyAlignment="1" applyProtection="1">
      <alignment vertical="top" wrapText="1"/>
    </xf>
    <xf numFmtId="0" fontId="2" fillId="4" borderId="0" xfId="0" applyFont="1" applyFill="1" applyAlignment="1" applyProtection="1">
      <alignment vertical="top"/>
    </xf>
    <xf numFmtId="0" fontId="2" fillId="4" borderId="0" xfId="0" applyFont="1" applyFill="1" applyAlignment="1" applyProtection="1">
      <alignment vertical="top" wrapText="1"/>
    </xf>
    <xf numFmtId="49" fontId="3" fillId="3" borderId="0" xfId="0" applyNumberFormat="1" applyFont="1" applyFill="1" applyAlignment="1" applyProtection="1">
      <alignment vertical="top"/>
    </xf>
    <xf numFmtId="49" fontId="3" fillId="3" borderId="0" xfId="0" applyNumberFormat="1" applyFont="1" applyFill="1" applyAlignment="1" applyProtection="1">
      <alignment vertical="top" wrapText="1"/>
    </xf>
    <xf numFmtId="3" fontId="3" fillId="2" borderId="0" xfId="0" applyNumberFormat="1" applyFont="1" applyFill="1" applyAlignment="1" applyProtection="1">
      <alignment vertical="top"/>
    </xf>
    <xf numFmtId="4" fontId="3" fillId="2" borderId="0" xfId="0" applyNumberFormat="1" applyFont="1" applyFill="1" applyAlignment="1" applyProtection="1">
      <alignment vertical="top"/>
    </xf>
    <xf numFmtId="49" fontId="2" fillId="0" borderId="0" xfId="0" applyNumberFormat="1" applyFont="1" applyAlignment="1" applyProtection="1">
      <alignment vertical="top"/>
    </xf>
    <xf numFmtId="49" fontId="2" fillId="0" borderId="0" xfId="0" applyNumberFormat="1" applyFont="1" applyAlignment="1" applyProtection="1">
      <alignment vertical="top" wrapText="1"/>
    </xf>
    <xf numFmtId="4" fontId="2" fillId="0" borderId="0" xfId="0" applyNumberFormat="1" applyFont="1" applyAlignment="1" applyProtection="1">
      <alignment vertical="top"/>
    </xf>
    <xf numFmtId="4" fontId="2" fillId="2" borderId="0" xfId="0" applyNumberFormat="1" applyFont="1" applyFill="1" applyAlignment="1" applyProtection="1">
      <alignment vertical="top"/>
    </xf>
    <xf numFmtId="0" fontId="2" fillId="0" borderId="0" xfId="0" applyFont="1" applyAlignment="1" applyProtection="1">
      <alignment vertical="top"/>
    </xf>
    <xf numFmtId="49" fontId="3" fillId="0" borderId="0" xfId="0" applyNumberFormat="1" applyFont="1" applyAlignment="1" applyProtection="1">
      <alignment vertical="top" wrapText="1"/>
    </xf>
    <xf numFmtId="3" fontId="2" fillId="0" borderId="0" xfId="0" applyNumberFormat="1" applyFont="1" applyAlignment="1" applyProtection="1">
      <alignment vertical="top"/>
    </xf>
    <xf numFmtId="4" fontId="2" fillId="6" borderId="0" xfId="0" applyNumberFormat="1" applyFont="1" applyFill="1" applyAlignment="1" applyProtection="1">
      <alignment vertical="top"/>
    </xf>
    <xf numFmtId="4" fontId="3" fillId="5" borderId="0" xfId="0" applyNumberFormat="1" applyFont="1" applyFill="1" applyBorder="1" applyAlignment="1" applyProtection="1">
      <alignment vertical="top" wrapText="1"/>
      <protection locked="0"/>
    </xf>
    <xf numFmtId="44" fontId="5" fillId="0" borderId="0" xfId="0" applyNumberFormat="1" applyFont="1" applyAlignment="1" applyProtection="1">
      <alignment horizontal="center" vertical="center"/>
    </xf>
    <xf numFmtId="44" fontId="0" fillId="0" borderId="0" xfId="0" applyNumberFormat="1" applyAlignment="1" applyProtection="1">
      <alignment horizontal="center" vertical="center"/>
    </xf>
    <xf numFmtId="44" fontId="5" fillId="0" borderId="0" xfId="0" applyNumberFormat="1" applyFont="1" applyAlignment="1" applyProtection="1">
      <alignment horizontal="center" vertical="top"/>
    </xf>
    <xf numFmtId="44" fontId="0" fillId="0" borderId="0" xfId="0" applyNumberFormat="1" applyAlignment="1" applyProtection="1">
      <alignment horizontal="center" vertical="top"/>
    </xf>
    <xf numFmtId="44" fontId="5" fillId="0" borderId="0" xfId="0" applyNumberFormat="1" applyFont="1" applyAlignment="1">
      <alignment horizontal="center" vertical="top"/>
    </xf>
    <xf numFmtId="44" fontId="0" fillId="0" borderId="0" xfId="0" applyNumberForma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8283</xdr:colOff>
      <xdr:row>19</xdr:row>
      <xdr:rowOff>107674</xdr:rowOff>
    </xdr:from>
    <xdr:to>
      <xdr:col>9</xdr:col>
      <xdr:colOff>803413</xdr:colOff>
      <xdr:row>28</xdr:row>
      <xdr:rowOff>91108</xdr:rowOff>
    </xdr:to>
    <xdr:sp macro="" textlink="">
      <xdr:nvSpPr>
        <xdr:cNvPr id="3" name="Cuadro de texto 2"/>
        <xdr:cNvSpPr txBox="1">
          <a:spLocks noChangeArrowheads="1"/>
        </xdr:cNvSpPr>
      </xdr:nvSpPr>
      <xdr:spPr bwMode="auto">
        <a:xfrm>
          <a:off x="8283" y="4464326"/>
          <a:ext cx="8357152" cy="169793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20</xdr:row>
      <xdr:rowOff>0</xdr:rowOff>
    </xdr:from>
    <xdr:to>
      <xdr:col>11</xdr:col>
      <xdr:colOff>403860</xdr:colOff>
      <xdr:row>28</xdr:row>
      <xdr:rowOff>133350</xdr:rowOff>
    </xdr:to>
    <xdr:sp macro="" textlink="">
      <xdr:nvSpPr>
        <xdr:cNvPr id="3" name="Cuadro de texto 2"/>
        <xdr:cNvSpPr txBox="1">
          <a:spLocks noChangeArrowheads="1"/>
        </xdr:cNvSpPr>
      </xdr:nvSpPr>
      <xdr:spPr bwMode="auto">
        <a:xfrm>
          <a:off x="0" y="4819650"/>
          <a:ext cx="8585835" cy="16573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20</xdr:row>
      <xdr:rowOff>0</xdr:rowOff>
    </xdr:from>
    <xdr:to>
      <xdr:col>12</xdr:col>
      <xdr:colOff>156127</xdr:colOff>
      <xdr:row>28</xdr:row>
      <xdr:rowOff>173934</xdr:rowOff>
    </xdr:to>
    <xdr:sp macro="" textlink="">
      <xdr:nvSpPr>
        <xdr:cNvPr id="3" name="Cuadro de texto 2"/>
        <xdr:cNvSpPr txBox="1">
          <a:spLocks noChangeArrowheads="1"/>
        </xdr:cNvSpPr>
      </xdr:nvSpPr>
      <xdr:spPr bwMode="auto">
        <a:xfrm>
          <a:off x="0" y="5105400"/>
          <a:ext cx="8357152" cy="169793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18</xdr:row>
      <xdr:rowOff>142874</xdr:rowOff>
    </xdr:from>
    <xdr:to>
      <xdr:col>10</xdr:col>
      <xdr:colOff>19050</xdr:colOff>
      <xdr:row>26</xdr:row>
      <xdr:rowOff>173933</xdr:rowOff>
    </xdr:to>
    <xdr:sp macro="" textlink="">
      <xdr:nvSpPr>
        <xdr:cNvPr id="2" name="Cuadro de texto 2"/>
        <xdr:cNvSpPr txBox="1">
          <a:spLocks noChangeArrowheads="1"/>
        </xdr:cNvSpPr>
      </xdr:nvSpPr>
      <xdr:spPr bwMode="auto">
        <a:xfrm>
          <a:off x="0" y="4514849"/>
          <a:ext cx="8410575" cy="1555059"/>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17</xdr:row>
      <xdr:rowOff>85724</xdr:rowOff>
    </xdr:from>
    <xdr:to>
      <xdr:col>10</xdr:col>
      <xdr:colOff>0</xdr:colOff>
      <xdr:row>26</xdr:row>
      <xdr:rowOff>66675</xdr:rowOff>
    </xdr:to>
    <xdr:sp macro="" textlink="">
      <xdr:nvSpPr>
        <xdr:cNvPr id="2" name="Cuadro de texto 2"/>
        <xdr:cNvSpPr txBox="1">
          <a:spLocks noChangeArrowheads="1"/>
        </xdr:cNvSpPr>
      </xdr:nvSpPr>
      <xdr:spPr bwMode="auto">
        <a:xfrm>
          <a:off x="0" y="4362449"/>
          <a:ext cx="8181975" cy="1695451"/>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18</xdr:row>
      <xdr:rowOff>152400</xdr:rowOff>
    </xdr:from>
    <xdr:to>
      <xdr:col>10</xdr:col>
      <xdr:colOff>28575</xdr:colOff>
      <xdr:row>27</xdr:row>
      <xdr:rowOff>173934</xdr:rowOff>
    </xdr:to>
    <xdr:sp macro="" textlink="">
      <xdr:nvSpPr>
        <xdr:cNvPr id="2" name="Cuadro de texto 2"/>
        <xdr:cNvSpPr txBox="1">
          <a:spLocks noChangeArrowheads="1"/>
        </xdr:cNvSpPr>
      </xdr:nvSpPr>
      <xdr:spPr bwMode="auto">
        <a:xfrm>
          <a:off x="0" y="4191000"/>
          <a:ext cx="7915275" cy="173603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20</xdr:row>
      <xdr:rowOff>0</xdr:rowOff>
    </xdr:from>
    <xdr:to>
      <xdr:col>10</xdr:col>
      <xdr:colOff>51352</xdr:colOff>
      <xdr:row>28</xdr:row>
      <xdr:rowOff>173934</xdr:rowOff>
    </xdr:to>
    <xdr:sp macro="" textlink="">
      <xdr:nvSpPr>
        <xdr:cNvPr id="2" name="Cuadro de texto 2"/>
        <xdr:cNvSpPr txBox="1">
          <a:spLocks noChangeArrowheads="1"/>
        </xdr:cNvSpPr>
      </xdr:nvSpPr>
      <xdr:spPr bwMode="auto">
        <a:xfrm>
          <a:off x="0" y="4067175"/>
          <a:ext cx="8357152" cy="169793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2.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9"/>
  <sheetViews>
    <sheetView tabSelected="1" topLeftCell="C1" zoomScale="115" zoomScaleNormal="115" workbookViewId="0">
      <selection activeCell="L6" sqref="L6"/>
    </sheetView>
  </sheetViews>
  <sheetFormatPr baseColWidth="10" defaultColWidth="11.5703125" defaultRowHeight="15" x14ac:dyDescent="0.25"/>
  <cols>
    <col min="1" max="1" width="15.5703125" style="33" bestFit="1" customWidth="1"/>
    <col min="2" max="2" width="6.5703125" style="33" bestFit="1" customWidth="1"/>
    <col min="3" max="3" width="3.7109375" style="33" bestFit="1" customWidth="1"/>
    <col min="4" max="4" width="32" style="33" bestFit="1" customWidth="1"/>
    <col min="5" max="5" width="7.85546875" style="33" customWidth="1"/>
    <col min="6" max="6" width="14.7109375" style="33" customWidth="1"/>
    <col min="7" max="7" width="11.140625" style="33" bestFit="1" customWidth="1"/>
    <col min="8" max="8" width="7.85546875" style="33" bestFit="1" customWidth="1"/>
    <col min="9" max="9" width="12.5703125" style="33" bestFit="1" customWidth="1"/>
    <col min="10" max="10" width="12.140625" style="33" customWidth="1"/>
    <col min="11" max="16384" width="11.5703125" style="33"/>
  </cols>
  <sheetData>
    <row r="1" spans="1:10" x14ac:dyDescent="0.25">
      <c r="A1" s="31" t="s">
        <v>0</v>
      </c>
      <c r="B1" s="32"/>
      <c r="C1" s="32"/>
      <c r="D1" s="32"/>
      <c r="E1" s="32"/>
      <c r="F1" s="32"/>
      <c r="G1" s="32"/>
      <c r="H1" s="32"/>
      <c r="I1" s="32"/>
      <c r="J1" s="32"/>
    </row>
    <row r="2" spans="1:10" ht="18.75" x14ac:dyDescent="0.25">
      <c r="A2" s="37" t="s">
        <v>1</v>
      </c>
      <c r="B2" s="38"/>
      <c r="C2" s="38"/>
      <c r="D2" s="38"/>
      <c r="E2" s="90" t="s">
        <v>66</v>
      </c>
      <c r="F2" s="91"/>
      <c r="G2" s="91"/>
      <c r="H2" s="90" t="s">
        <v>69</v>
      </c>
      <c r="I2" s="91"/>
      <c r="J2" s="91"/>
    </row>
    <row r="3" spans="1:10" x14ac:dyDescent="0.25">
      <c r="A3" s="39" t="s">
        <v>2</v>
      </c>
      <c r="B3" s="39" t="s">
        <v>5</v>
      </c>
      <c r="C3" s="39" t="s">
        <v>6</v>
      </c>
      <c r="D3" s="40" t="s">
        <v>3</v>
      </c>
      <c r="E3" s="41" t="s">
        <v>7</v>
      </c>
      <c r="F3" s="41" t="s">
        <v>8</v>
      </c>
      <c r="G3" s="41" t="s">
        <v>4</v>
      </c>
      <c r="H3" s="41" t="s">
        <v>7</v>
      </c>
      <c r="I3" s="41" t="s">
        <v>8</v>
      </c>
      <c r="J3" s="41" t="s">
        <v>4</v>
      </c>
    </row>
    <row r="4" spans="1:10" ht="22.5" x14ac:dyDescent="0.25">
      <c r="A4" s="42" t="s">
        <v>9</v>
      </c>
      <c r="B4" s="42" t="s">
        <v>11</v>
      </c>
      <c r="C4" s="42" t="s">
        <v>0</v>
      </c>
      <c r="D4" s="43" t="s">
        <v>10</v>
      </c>
      <c r="E4" s="44">
        <f t="shared" ref="E4:J4" si="0">E9</f>
        <v>1</v>
      </c>
      <c r="F4" s="45">
        <f t="shared" si="0"/>
        <v>418800</v>
      </c>
      <c r="G4" s="45">
        <f t="shared" si="0"/>
        <v>418800</v>
      </c>
      <c r="H4" s="44">
        <f t="shared" si="0"/>
        <v>1</v>
      </c>
      <c r="I4" s="45">
        <f t="shared" si="0"/>
        <v>155000</v>
      </c>
      <c r="J4" s="45">
        <f t="shared" si="0"/>
        <v>155000</v>
      </c>
    </row>
    <row r="5" spans="1:10" ht="22.5" x14ac:dyDescent="0.25">
      <c r="A5" s="46" t="s">
        <v>12</v>
      </c>
      <c r="B5" s="46" t="s">
        <v>14</v>
      </c>
      <c r="C5" s="46" t="s">
        <v>15</v>
      </c>
      <c r="D5" s="47" t="s">
        <v>13</v>
      </c>
      <c r="E5" s="48">
        <v>29</v>
      </c>
      <c r="F5" s="48">
        <v>7200</v>
      </c>
      <c r="G5" s="49">
        <f>ROUND(E5*F5,2)</f>
        <v>208800</v>
      </c>
      <c r="H5" s="48">
        <v>29</v>
      </c>
      <c r="I5" s="34">
        <v>0</v>
      </c>
      <c r="J5" s="49">
        <f>ROUND(H5*I5,2)</f>
        <v>0</v>
      </c>
    </row>
    <row r="6" spans="1:10" ht="22.5" x14ac:dyDescent="0.25">
      <c r="A6" s="46" t="s">
        <v>16</v>
      </c>
      <c r="B6" s="46" t="s">
        <v>14</v>
      </c>
      <c r="C6" s="46" t="s">
        <v>15</v>
      </c>
      <c r="D6" s="47" t="s">
        <v>17</v>
      </c>
      <c r="E6" s="48">
        <v>1</v>
      </c>
      <c r="F6" s="48">
        <v>55000</v>
      </c>
      <c r="G6" s="49">
        <f>ROUND(E6*F6,2)</f>
        <v>55000</v>
      </c>
      <c r="H6" s="48">
        <v>1</v>
      </c>
      <c r="I6" s="34">
        <v>0</v>
      </c>
      <c r="J6" s="49">
        <f>ROUND(H6*I6,2)</f>
        <v>0</v>
      </c>
    </row>
    <row r="7" spans="1:10" ht="22.5" x14ac:dyDescent="0.25">
      <c r="A7" s="46" t="s">
        <v>18</v>
      </c>
      <c r="B7" s="46" t="s">
        <v>14</v>
      </c>
      <c r="C7" s="46" t="s">
        <v>15</v>
      </c>
      <c r="D7" s="47" t="s">
        <v>19</v>
      </c>
      <c r="E7" s="48">
        <v>1</v>
      </c>
      <c r="F7" s="48">
        <v>140000</v>
      </c>
      <c r="G7" s="49">
        <f>ROUND(E7*F7,2)</f>
        <v>140000</v>
      </c>
      <c r="H7" s="48">
        <v>1</v>
      </c>
      <c r="I7" s="50">
        <v>140000</v>
      </c>
      <c r="J7" s="49">
        <f>ROUND(H7*I7,2)</f>
        <v>140000</v>
      </c>
    </row>
    <row r="8" spans="1:10" x14ac:dyDescent="0.25">
      <c r="A8" s="46" t="s">
        <v>20</v>
      </c>
      <c r="B8" s="46" t="s">
        <v>14</v>
      </c>
      <c r="C8" s="46" t="s">
        <v>15</v>
      </c>
      <c r="D8" s="47" t="s">
        <v>21</v>
      </c>
      <c r="E8" s="48">
        <v>1</v>
      </c>
      <c r="F8" s="48">
        <v>15000</v>
      </c>
      <c r="G8" s="49">
        <f>ROUND(E8*F8,2)</f>
        <v>15000</v>
      </c>
      <c r="H8" s="48">
        <v>1</v>
      </c>
      <c r="I8" s="50">
        <v>15000</v>
      </c>
      <c r="J8" s="49">
        <f>ROUND(H8*I8,2)</f>
        <v>15000</v>
      </c>
    </row>
    <row r="9" spans="1:10" x14ac:dyDescent="0.25">
      <c r="A9" s="51"/>
      <c r="B9" s="51"/>
      <c r="C9" s="51"/>
      <c r="D9" s="52" t="s">
        <v>22</v>
      </c>
      <c r="E9" s="53">
        <v>1</v>
      </c>
      <c r="F9" s="45">
        <f>SUM(G5:G8)</f>
        <v>418800</v>
      </c>
      <c r="G9" s="45">
        <f>ROUND(F9*E9,2)</f>
        <v>418800</v>
      </c>
      <c r="H9" s="53">
        <v>1</v>
      </c>
      <c r="I9" s="45">
        <f>SUM(J5:J8)</f>
        <v>155000</v>
      </c>
      <c r="J9" s="45">
        <f>ROUND(I9*H9,2)</f>
        <v>155000</v>
      </c>
    </row>
    <row r="10" spans="1:10" ht="2.25" customHeight="1" x14ac:dyDescent="0.25">
      <c r="A10" s="54"/>
      <c r="B10" s="54"/>
      <c r="C10" s="54"/>
      <c r="D10" s="55"/>
      <c r="E10" s="54"/>
      <c r="F10" s="54"/>
      <c r="G10" s="54"/>
      <c r="H10" s="54"/>
      <c r="I10" s="54"/>
      <c r="J10" s="54"/>
    </row>
    <row r="11" spans="1:10" ht="2.25" customHeight="1" x14ac:dyDescent="0.25">
      <c r="A11" s="54"/>
      <c r="B11" s="54"/>
      <c r="C11" s="54"/>
      <c r="D11" s="55"/>
      <c r="E11" s="54"/>
      <c r="F11" s="54"/>
      <c r="G11" s="54"/>
      <c r="H11" s="54"/>
      <c r="I11" s="54"/>
      <c r="J11" s="54"/>
    </row>
    <row r="12" spans="1:10" x14ac:dyDescent="0.25">
      <c r="A12" s="51"/>
      <c r="B12" s="51"/>
      <c r="C12" s="51"/>
      <c r="D12" s="56" t="s">
        <v>68</v>
      </c>
      <c r="E12" s="57"/>
      <c r="F12" s="58"/>
      <c r="G12" s="59">
        <f>G9*0.19</f>
        <v>79572</v>
      </c>
      <c r="H12" s="51"/>
      <c r="I12" s="35">
        <v>0</v>
      </c>
      <c r="J12" s="59">
        <f>J9*I12</f>
        <v>0</v>
      </c>
    </row>
    <row r="13" spans="1:10" ht="15.75" thickBot="1" x14ac:dyDescent="0.3">
      <c r="A13" s="36"/>
      <c r="B13" s="36"/>
      <c r="C13" s="36"/>
      <c r="D13" s="56" t="s">
        <v>70</v>
      </c>
      <c r="E13" s="36"/>
      <c r="F13" s="58"/>
      <c r="G13" s="59">
        <f t="shared" ref="G13:H13" si="1">G9+G12</f>
        <v>498372</v>
      </c>
      <c r="H13" s="60">
        <f t="shared" si="1"/>
        <v>1</v>
      </c>
      <c r="I13" s="58"/>
      <c r="J13" s="59">
        <f>J9+J12</f>
        <v>155000</v>
      </c>
    </row>
    <row r="14" spans="1:10" ht="23.25" thickBot="1" x14ac:dyDescent="0.3">
      <c r="A14" s="36"/>
      <c r="B14" s="36"/>
      <c r="C14" s="36"/>
      <c r="D14" s="56" t="s">
        <v>77</v>
      </c>
      <c r="E14" s="56"/>
      <c r="F14" s="61" t="s">
        <v>79</v>
      </c>
      <c r="G14" s="62">
        <f>G13*4</f>
        <v>1993488</v>
      </c>
      <c r="H14" s="60">
        <f t="shared" ref="H14" si="2">H13*4</f>
        <v>4</v>
      </c>
      <c r="I14" s="61" t="s">
        <v>80</v>
      </c>
      <c r="J14" s="62">
        <f>J13*4</f>
        <v>620000</v>
      </c>
    </row>
    <row r="15" spans="1:10" ht="15.75" thickBot="1" x14ac:dyDescent="0.3">
      <c r="A15" s="36"/>
      <c r="B15" s="36"/>
      <c r="C15" s="36"/>
      <c r="D15" s="56" t="s">
        <v>74</v>
      </c>
      <c r="E15" s="36"/>
      <c r="F15" s="58">
        <v>0.21</v>
      </c>
      <c r="G15" s="59">
        <f>G14*F15</f>
        <v>418632.48</v>
      </c>
      <c r="H15" s="36"/>
      <c r="I15" s="35">
        <v>0</v>
      </c>
      <c r="J15" s="59">
        <f>J14*I15</f>
        <v>0</v>
      </c>
    </row>
    <row r="16" spans="1:10" ht="34.5" thickBot="1" x14ac:dyDescent="0.3">
      <c r="A16" s="36"/>
      <c r="B16" s="36"/>
      <c r="C16" s="36"/>
      <c r="D16" s="56" t="s">
        <v>75</v>
      </c>
      <c r="E16" s="56"/>
      <c r="F16" s="61" t="s">
        <v>78</v>
      </c>
      <c r="G16" s="62">
        <f>G15+G14</f>
        <v>2412120.48</v>
      </c>
      <c r="H16" s="36"/>
      <c r="I16" s="61" t="s">
        <v>81</v>
      </c>
      <c r="J16" s="62">
        <f>J15+J14</f>
        <v>620000</v>
      </c>
    </row>
    <row r="17" spans="1:10" x14ac:dyDescent="0.25">
      <c r="A17" s="36"/>
      <c r="B17" s="36"/>
      <c r="C17" s="36"/>
      <c r="D17" s="36"/>
      <c r="E17" s="36"/>
      <c r="F17" s="36"/>
      <c r="G17" s="36"/>
      <c r="H17" s="36"/>
      <c r="I17" s="36"/>
      <c r="J17" s="36"/>
    </row>
    <row r="18" spans="1:10" x14ac:dyDescent="0.25">
      <c r="A18" s="36"/>
      <c r="B18" s="36"/>
      <c r="C18" s="36"/>
      <c r="D18" s="63" t="s">
        <v>71</v>
      </c>
      <c r="E18" s="36"/>
      <c r="F18" s="36"/>
      <c r="G18" s="36"/>
      <c r="H18" s="36"/>
      <c r="I18" s="36"/>
      <c r="J18" s="36"/>
    </row>
    <row r="19" spans="1:10" x14ac:dyDescent="0.25">
      <c r="A19" s="36"/>
      <c r="B19" s="36"/>
      <c r="C19" s="36"/>
      <c r="D19" s="64" t="s">
        <v>76</v>
      </c>
      <c r="E19" s="36"/>
      <c r="F19" s="36"/>
      <c r="G19" s="36"/>
      <c r="H19" s="36"/>
      <c r="I19" s="36"/>
      <c r="J19" s="36"/>
    </row>
  </sheetData>
  <sheetProtection algorithmName="SHA-512" hashValue="C5j/TsmTB5ALlu8HsyLClxxpzHu7s/2KqBxscz8Vxpie9hxaXofKEuYJsvK607iz4ErF6uZhnzGMxpPlaXhdPA==" saltValue="SOhJpp8tQO1RxeqvFTm9yQ==" spinCount="100000" sheet="1" objects="1" scenarios="1" formatColumns="0" formatRows="0"/>
  <mergeCells count="2">
    <mergeCell ref="E2:G2"/>
    <mergeCell ref="H2:J2"/>
  </mergeCells>
  <dataValidations disablePrompts="1" count="1">
    <dataValidation type="list" allowBlank="1" showInputMessage="1" showErrorMessage="1" sqref="B4:B12">
      <formula1>"Capítulo,Partida,Mano de obra,Maquinaria,Material,Otros,"</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0"/>
  <sheetViews>
    <sheetView topLeftCell="C1" workbookViewId="0">
      <selection activeCell="I18" sqref="I18"/>
    </sheetView>
  </sheetViews>
  <sheetFormatPr baseColWidth="10" defaultColWidth="11.5703125" defaultRowHeight="15" x14ac:dyDescent="0.25"/>
  <cols>
    <col min="1" max="1" width="15.5703125" style="67" bestFit="1" customWidth="1"/>
    <col min="2" max="2" width="6.5703125" style="67" bestFit="1" customWidth="1"/>
    <col min="3" max="3" width="3.7109375" style="67" bestFit="1" customWidth="1"/>
    <col min="4" max="4" width="32" style="67" bestFit="1" customWidth="1"/>
    <col min="5" max="5" width="7.85546875" style="67" bestFit="1" customWidth="1"/>
    <col min="6" max="6" width="15.85546875" style="67" customWidth="1"/>
    <col min="7" max="7" width="11.140625" style="67" bestFit="1" customWidth="1"/>
    <col min="8" max="8" width="7.85546875" style="67" bestFit="1" customWidth="1"/>
    <col min="9" max="9" width="13.85546875" style="67" customWidth="1"/>
    <col min="10" max="10" width="11.140625" style="67" bestFit="1" customWidth="1"/>
    <col min="11" max="16384" width="11.5703125" style="67"/>
  </cols>
  <sheetData>
    <row r="1" spans="1:12" x14ac:dyDescent="0.25">
      <c r="A1" s="65" t="s">
        <v>0</v>
      </c>
      <c r="B1" s="66"/>
      <c r="C1" s="66"/>
      <c r="D1" s="66"/>
      <c r="E1" s="66"/>
      <c r="F1" s="66"/>
      <c r="G1" s="66"/>
      <c r="H1" s="66"/>
      <c r="I1" s="66"/>
      <c r="J1" s="66"/>
    </row>
    <row r="2" spans="1:12" ht="18.75" x14ac:dyDescent="0.25">
      <c r="A2" s="71" t="s">
        <v>1</v>
      </c>
      <c r="B2" s="72"/>
      <c r="C2" s="72"/>
      <c r="D2" s="72"/>
      <c r="E2" s="92" t="s">
        <v>66</v>
      </c>
      <c r="F2" s="93"/>
      <c r="G2" s="93"/>
      <c r="H2" s="92" t="s">
        <v>67</v>
      </c>
      <c r="I2" s="93"/>
      <c r="J2" s="93"/>
    </row>
    <row r="3" spans="1:12" x14ac:dyDescent="0.25">
      <c r="A3" s="73" t="s">
        <v>2</v>
      </c>
      <c r="B3" s="73" t="s">
        <v>5</v>
      </c>
      <c r="C3" s="73" t="s">
        <v>6</v>
      </c>
      <c r="D3" s="74" t="s">
        <v>3</v>
      </c>
      <c r="E3" s="41" t="s">
        <v>7</v>
      </c>
      <c r="F3" s="41" t="s">
        <v>8</v>
      </c>
      <c r="G3" s="41" t="s">
        <v>4</v>
      </c>
      <c r="H3" s="41" t="s">
        <v>7</v>
      </c>
      <c r="I3" s="41" t="s">
        <v>8</v>
      </c>
      <c r="J3" s="41" t="s">
        <v>4</v>
      </c>
    </row>
    <row r="4" spans="1:12" x14ac:dyDescent="0.25">
      <c r="A4" s="75"/>
      <c r="B4" s="75"/>
      <c r="C4" s="75"/>
      <c r="D4" s="76"/>
      <c r="E4" s="75"/>
      <c r="F4" s="75"/>
      <c r="G4" s="75"/>
      <c r="H4" s="75"/>
      <c r="I4" s="75"/>
      <c r="J4" s="75"/>
    </row>
    <row r="5" spans="1:12" ht="22.5" x14ac:dyDescent="0.25">
      <c r="A5" s="77" t="s">
        <v>23</v>
      </c>
      <c r="B5" s="77" t="s">
        <v>11</v>
      </c>
      <c r="C5" s="77" t="s">
        <v>0</v>
      </c>
      <c r="D5" s="78" t="s">
        <v>24</v>
      </c>
      <c r="E5" s="79">
        <f t="shared" ref="E5:J5" si="0">E10</f>
        <v>1</v>
      </c>
      <c r="F5" s="80">
        <f t="shared" si="0"/>
        <v>515200</v>
      </c>
      <c r="G5" s="80">
        <f t="shared" si="0"/>
        <v>515200</v>
      </c>
      <c r="H5" s="79">
        <f t="shared" si="0"/>
        <v>1</v>
      </c>
      <c r="I5" s="80">
        <f t="shared" si="0"/>
        <v>70000</v>
      </c>
      <c r="J5" s="80">
        <f t="shared" si="0"/>
        <v>70000</v>
      </c>
    </row>
    <row r="6" spans="1:12" ht="22.5" x14ac:dyDescent="0.25">
      <c r="A6" s="81" t="s">
        <v>25</v>
      </c>
      <c r="B6" s="81" t="s">
        <v>14</v>
      </c>
      <c r="C6" s="81" t="s">
        <v>15</v>
      </c>
      <c r="D6" s="82" t="s">
        <v>13</v>
      </c>
      <c r="E6" s="83">
        <v>304</v>
      </c>
      <c r="F6" s="83">
        <v>1300</v>
      </c>
      <c r="G6" s="84">
        <f>ROUND(E6*F6,2)</f>
        <v>395200</v>
      </c>
      <c r="H6" s="83">
        <v>304</v>
      </c>
      <c r="I6" s="69">
        <v>0</v>
      </c>
      <c r="J6" s="84">
        <f>ROUND(H6*I6,2)</f>
        <v>0</v>
      </c>
    </row>
    <row r="7" spans="1:12" ht="22.5" x14ac:dyDescent="0.25">
      <c r="A7" s="81" t="s">
        <v>26</v>
      </c>
      <c r="B7" s="81" t="s">
        <v>14</v>
      </c>
      <c r="C7" s="81" t="s">
        <v>15</v>
      </c>
      <c r="D7" s="82" t="s">
        <v>17</v>
      </c>
      <c r="E7" s="83">
        <v>1</v>
      </c>
      <c r="F7" s="83">
        <v>50000</v>
      </c>
      <c r="G7" s="84">
        <f>ROUND(E7*F7,2)</f>
        <v>50000</v>
      </c>
      <c r="H7" s="83">
        <v>1</v>
      </c>
      <c r="I7" s="69">
        <v>0</v>
      </c>
      <c r="J7" s="84">
        <f>ROUND(H7*I7,2)</f>
        <v>0</v>
      </c>
    </row>
    <row r="8" spans="1:12" ht="22.5" x14ac:dyDescent="0.25">
      <c r="A8" s="81" t="s">
        <v>27</v>
      </c>
      <c r="B8" s="81" t="s">
        <v>14</v>
      </c>
      <c r="C8" s="81" t="s">
        <v>15</v>
      </c>
      <c r="D8" s="82" t="s">
        <v>19</v>
      </c>
      <c r="E8" s="83">
        <v>1</v>
      </c>
      <c r="F8" s="83">
        <v>40000</v>
      </c>
      <c r="G8" s="84">
        <f>ROUND(E8*F8,2)</f>
        <v>40000</v>
      </c>
      <c r="H8" s="83">
        <v>1</v>
      </c>
      <c r="I8" s="88">
        <v>40000</v>
      </c>
      <c r="J8" s="84">
        <f>ROUND(H8*I8,2)</f>
        <v>40000</v>
      </c>
    </row>
    <row r="9" spans="1:12" x14ac:dyDescent="0.25">
      <c r="A9" s="81" t="s">
        <v>28</v>
      </c>
      <c r="B9" s="81" t="s">
        <v>14</v>
      </c>
      <c r="C9" s="81" t="s">
        <v>15</v>
      </c>
      <c r="D9" s="82" t="s">
        <v>29</v>
      </c>
      <c r="E9" s="83">
        <v>1</v>
      </c>
      <c r="F9" s="83">
        <v>30000</v>
      </c>
      <c r="G9" s="84">
        <f>ROUND(E9*F9,2)</f>
        <v>30000</v>
      </c>
      <c r="H9" s="83">
        <v>1</v>
      </c>
      <c r="I9" s="88">
        <v>30000</v>
      </c>
      <c r="J9" s="84">
        <f>ROUND(H9*I9,2)</f>
        <v>30000</v>
      </c>
    </row>
    <row r="10" spans="1:12" x14ac:dyDescent="0.25">
      <c r="A10" s="85"/>
      <c r="B10" s="85"/>
      <c r="C10" s="85"/>
      <c r="D10" s="86" t="s">
        <v>30</v>
      </c>
      <c r="E10" s="87">
        <v>1</v>
      </c>
      <c r="F10" s="80">
        <f>SUM(G6:G9)</f>
        <v>515200</v>
      </c>
      <c r="G10" s="80">
        <f>ROUND(F10*E10,2)</f>
        <v>515200</v>
      </c>
      <c r="H10" s="87">
        <v>1</v>
      </c>
      <c r="I10" s="80">
        <f>SUM(J6:J9)</f>
        <v>70000</v>
      </c>
      <c r="J10" s="80">
        <f>ROUND(I10*H10,2)</f>
        <v>70000</v>
      </c>
    </row>
    <row r="11" spans="1:12" x14ac:dyDescent="0.25">
      <c r="A11" s="75"/>
      <c r="B11" s="75"/>
      <c r="C11" s="75"/>
      <c r="D11" s="76"/>
      <c r="E11" s="75"/>
      <c r="F11" s="75"/>
      <c r="G11" s="75"/>
      <c r="H11" s="75"/>
      <c r="I11" s="75"/>
      <c r="J11" s="75"/>
    </row>
    <row r="12" spans="1:12" x14ac:dyDescent="0.25">
      <c r="A12" s="70"/>
      <c r="B12" s="70"/>
      <c r="C12" s="70"/>
      <c r="D12" s="56" t="s">
        <v>68</v>
      </c>
      <c r="E12" s="57"/>
      <c r="F12" s="58"/>
      <c r="G12" s="59">
        <f>G10*0.19</f>
        <v>97888</v>
      </c>
      <c r="H12" s="51"/>
      <c r="I12" s="35">
        <v>0</v>
      </c>
      <c r="J12" s="59">
        <f>J10*I12</f>
        <v>0</v>
      </c>
    </row>
    <row r="13" spans="1:12" ht="15.75" thickBot="1" x14ac:dyDescent="0.3">
      <c r="A13" s="70"/>
      <c r="B13" s="70"/>
      <c r="C13" s="70"/>
      <c r="D13" s="56" t="s">
        <v>70</v>
      </c>
      <c r="E13" s="36"/>
      <c r="F13" s="58"/>
      <c r="G13" s="59">
        <f>G10+G12</f>
        <v>613088</v>
      </c>
      <c r="H13" s="60">
        <f t="shared" ref="G13:H13" si="1">H9+H12</f>
        <v>1</v>
      </c>
      <c r="I13" s="58"/>
      <c r="J13" s="59">
        <f>J10+J12</f>
        <v>70000</v>
      </c>
    </row>
    <row r="14" spans="1:12" ht="23.25" thickBot="1" x14ac:dyDescent="0.3">
      <c r="A14" s="36"/>
      <c r="B14" s="36"/>
      <c r="C14" s="36"/>
      <c r="D14" s="56" t="s">
        <v>77</v>
      </c>
      <c r="E14" s="56"/>
      <c r="F14" s="61" t="s">
        <v>79</v>
      </c>
      <c r="G14" s="62">
        <f>G13*4</f>
        <v>2452352</v>
      </c>
      <c r="H14" s="60">
        <f t="shared" ref="H14" si="2">H13*4</f>
        <v>4</v>
      </c>
      <c r="I14" s="61" t="s">
        <v>80</v>
      </c>
      <c r="J14" s="62">
        <f>J13*4</f>
        <v>280000</v>
      </c>
    </row>
    <row r="15" spans="1:12" ht="15.75" thickBot="1" x14ac:dyDescent="0.3">
      <c r="A15" s="36"/>
      <c r="B15" s="36"/>
      <c r="C15" s="36"/>
      <c r="D15" s="56" t="s">
        <v>74</v>
      </c>
      <c r="E15" s="36"/>
      <c r="F15" s="58">
        <v>0.21</v>
      </c>
      <c r="G15" s="59">
        <f>G14*F15</f>
        <v>514993.91999999998</v>
      </c>
      <c r="H15" s="36"/>
      <c r="I15" s="35">
        <v>0</v>
      </c>
      <c r="J15" s="59">
        <f>J14*I15</f>
        <v>0</v>
      </c>
      <c r="L15" s="70"/>
    </row>
    <row r="16" spans="1:12" ht="34.5" thickBot="1" x14ac:dyDescent="0.3">
      <c r="A16" s="36"/>
      <c r="B16" s="36"/>
      <c r="C16" s="36"/>
      <c r="D16" s="56" t="s">
        <v>75</v>
      </c>
      <c r="E16" s="56"/>
      <c r="F16" s="61" t="s">
        <v>78</v>
      </c>
      <c r="G16" s="62">
        <f>G15+G14</f>
        <v>2967345.92</v>
      </c>
      <c r="H16" s="36"/>
      <c r="I16" s="61" t="s">
        <v>81</v>
      </c>
      <c r="J16" s="62">
        <f>J15+J14</f>
        <v>280000</v>
      </c>
    </row>
    <row r="17" spans="1:10" x14ac:dyDescent="0.25">
      <c r="A17" s="36"/>
      <c r="B17" s="36"/>
      <c r="C17" s="36"/>
      <c r="D17" s="36"/>
      <c r="E17" s="36"/>
      <c r="F17" s="36"/>
      <c r="G17" s="36"/>
      <c r="H17" s="33"/>
      <c r="I17" s="33"/>
      <c r="J17" s="33"/>
    </row>
    <row r="18" spans="1:10" x14ac:dyDescent="0.25">
      <c r="A18" s="36"/>
      <c r="B18" s="36"/>
      <c r="C18" s="36"/>
      <c r="D18" s="63" t="s">
        <v>71</v>
      </c>
      <c r="E18" s="36"/>
      <c r="F18" s="36"/>
      <c r="G18" s="36"/>
      <c r="H18" s="33"/>
      <c r="I18" s="33"/>
      <c r="J18" s="33"/>
    </row>
    <row r="19" spans="1:10" x14ac:dyDescent="0.25">
      <c r="A19" s="36"/>
      <c r="B19" s="36"/>
      <c r="C19" s="36"/>
      <c r="D19" s="64" t="s">
        <v>76</v>
      </c>
      <c r="E19" s="36"/>
      <c r="F19" s="36"/>
      <c r="G19" s="36"/>
      <c r="H19" s="33"/>
      <c r="I19" s="33"/>
      <c r="J19" s="33"/>
    </row>
    <row r="20" spans="1:10" x14ac:dyDescent="0.25">
      <c r="A20" s="33"/>
      <c r="B20" s="33"/>
      <c r="C20" s="33"/>
      <c r="D20" s="33"/>
      <c r="E20" s="33"/>
      <c r="F20" s="33"/>
      <c r="G20" s="33"/>
      <c r="H20" s="33"/>
      <c r="I20" s="33"/>
      <c r="J20" s="33"/>
    </row>
  </sheetData>
  <sheetProtection algorithmName="SHA-512" hashValue="k3Okwt34PSqwJEz+gWX7ZhejDKp3iC1rLzZOK+h8p/vn/auBKWQ9DtH8B750HECpIbJ3yKf/nWA9TiwefNUPqA==" saltValue="Yk8zZpxufj0g4XCu1Z3SPw==" spinCount="100000" sheet="1" objects="1" scenarios="1" formatColumns="0" formatRows="0"/>
  <mergeCells count="2">
    <mergeCell ref="E2:G2"/>
    <mergeCell ref="H2:J2"/>
  </mergeCells>
  <dataValidations count="1">
    <dataValidation type="list" allowBlank="1" showInputMessage="1" showErrorMessage="1" sqref="B4:B11">
      <formula1>"Capítulo,Partida,Mano de obra,Maquinaria,Material,Otros,"</formula1>
    </dataValidation>
  </dataValidation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9"/>
  <sheetViews>
    <sheetView workbookViewId="0">
      <selection activeCell="L16" sqref="L16"/>
    </sheetView>
  </sheetViews>
  <sheetFormatPr baseColWidth="10" defaultColWidth="11.5703125" defaultRowHeight="15" x14ac:dyDescent="0.25"/>
  <cols>
    <col min="1" max="1" width="15.5703125" style="67" bestFit="1" customWidth="1"/>
    <col min="2" max="2" width="6.5703125" style="67" bestFit="1" customWidth="1"/>
    <col min="3" max="3" width="3.7109375" style="67" bestFit="1" customWidth="1"/>
    <col min="4" max="4" width="32" style="67" bestFit="1" customWidth="1"/>
    <col min="5" max="5" width="7.85546875" style="67" bestFit="1" customWidth="1"/>
    <col min="6" max="6" width="15.7109375" style="67" customWidth="1"/>
    <col min="7" max="7" width="11.42578125" style="67" customWidth="1"/>
    <col min="8" max="8" width="7.85546875" style="67" bestFit="1" customWidth="1"/>
    <col min="9" max="9" width="13" style="67" customWidth="1"/>
    <col min="10" max="10" width="11.140625" style="67" bestFit="1" customWidth="1"/>
    <col min="11" max="16384" width="11.5703125" style="67"/>
  </cols>
  <sheetData>
    <row r="1" spans="1:10" x14ac:dyDescent="0.25">
      <c r="A1" s="65" t="s">
        <v>0</v>
      </c>
      <c r="B1" s="66"/>
      <c r="C1" s="66"/>
      <c r="D1" s="66"/>
      <c r="E1" s="66"/>
      <c r="F1" s="66"/>
      <c r="G1" s="66"/>
      <c r="H1" s="66"/>
      <c r="I1" s="66"/>
      <c r="J1" s="66"/>
    </row>
    <row r="2" spans="1:10" ht="18.75" x14ac:dyDescent="0.25">
      <c r="A2" s="71" t="s">
        <v>1</v>
      </c>
      <c r="B2" s="72"/>
      <c r="C2" s="72"/>
      <c r="D2" s="72"/>
      <c r="E2" s="92" t="s">
        <v>66</v>
      </c>
      <c r="F2" s="93"/>
      <c r="G2" s="93"/>
      <c r="H2" s="92" t="s">
        <v>67</v>
      </c>
      <c r="I2" s="93"/>
      <c r="J2" s="93"/>
    </row>
    <row r="3" spans="1:10" x14ac:dyDescent="0.25">
      <c r="A3" s="73" t="s">
        <v>2</v>
      </c>
      <c r="B3" s="73" t="s">
        <v>5</v>
      </c>
      <c r="C3" s="73" t="s">
        <v>6</v>
      </c>
      <c r="D3" s="74" t="s">
        <v>3</v>
      </c>
      <c r="E3" s="41" t="s">
        <v>7</v>
      </c>
      <c r="F3" s="41" t="s">
        <v>8</v>
      </c>
      <c r="G3" s="41" t="s">
        <v>4</v>
      </c>
      <c r="H3" s="41" t="s">
        <v>7</v>
      </c>
      <c r="I3" s="41" t="s">
        <v>8</v>
      </c>
      <c r="J3" s="41" t="s">
        <v>4</v>
      </c>
    </row>
    <row r="4" spans="1:10" x14ac:dyDescent="0.25">
      <c r="A4" s="75"/>
      <c r="B4" s="75"/>
      <c r="C4" s="75"/>
      <c r="D4" s="76"/>
      <c r="E4" s="75"/>
      <c r="F4" s="75"/>
      <c r="G4" s="75"/>
      <c r="H4" s="75"/>
      <c r="I4" s="75"/>
      <c r="J4" s="75"/>
    </row>
    <row r="5" spans="1:10" ht="22.5" x14ac:dyDescent="0.25">
      <c r="A5" s="77" t="s">
        <v>31</v>
      </c>
      <c r="B5" s="77" t="s">
        <v>11</v>
      </c>
      <c r="C5" s="77" t="s">
        <v>0</v>
      </c>
      <c r="D5" s="78" t="s">
        <v>32</v>
      </c>
      <c r="E5" s="79">
        <f t="shared" ref="E5:J5" si="0">E10</f>
        <v>1</v>
      </c>
      <c r="F5" s="80">
        <f t="shared" si="0"/>
        <v>246000</v>
      </c>
      <c r="G5" s="80">
        <f t="shared" si="0"/>
        <v>246000</v>
      </c>
      <c r="H5" s="79">
        <f t="shared" si="0"/>
        <v>1</v>
      </c>
      <c r="I5" s="80">
        <f t="shared" si="0"/>
        <v>55000</v>
      </c>
      <c r="J5" s="80">
        <f t="shared" si="0"/>
        <v>55000</v>
      </c>
    </row>
    <row r="6" spans="1:10" ht="22.5" x14ac:dyDescent="0.25">
      <c r="A6" s="81" t="s">
        <v>33</v>
      </c>
      <c r="B6" s="81" t="s">
        <v>14</v>
      </c>
      <c r="C6" s="81" t="s">
        <v>15</v>
      </c>
      <c r="D6" s="82" t="s">
        <v>13</v>
      </c>
      <c r="E6" s="83">
        <v>114</v>
      </c>
      <c r="F6" s="83">
        <v>1500</v>
      </c>
      <c r="G6" s="84">
        <f>ROUND(E6*F6,2)</f>
        <v>171000</v>
      </c>
      <c r="H6" s="83">
        <v>114</v>
      </c>
      <c r="I6" s="69">
        <v>0</v>
      </c>
      <c r="J6" s="84">
        <f>ROUND(H6*I6,2)</f>
        <v>0</v>
      </c>
    </row>
    <row r="7" spans="1:10" ht="22.5" x14ac:dyDescent="0.25">
      <c r="A7" s="81" t="s">
        <v>34</v>
      </c>
      <c r="B7" s="81" t="s">
        <v>14</v>
      </c>
      <c r="C7" s="81" t="s">
        <v>15</v>
      </c>
      <c r="D7" s="82" t="s">
        <v>17</v>
      </c>
      <c r="E7" s="83">
        <v>1</v>
      </c>
      <c r="F7" s="83">
        <v>20000</v>
      </c>
      <c r="G7" s="84">
        <f>ROUND(E7*F7,2)</f>
        <v>20000</v>
      </c>
      <c r="H7" s="83">
        <v>1</v>
      </c>
      <c r="I7" s="69">
        <v>0</v>
      </c>
      <c r="J7" s="84">
        <f>ROUND(H7*I7,2)</f>
        <v>0</v>
      </c>
    </row>
    <row r="8" spans="1:10" ht="22.5" x14ac:dyDescent="0.25">
      <c r="A8" s="81" t="s">
        <v>27</v>
      </c>
      <c r="B8" s="81" t="s">
        <v>14</v>
      </c>
      <c r="C8" s="81" t="s">
        <v>15</v>
      </c>
      <c r="D8" s="82" t="s">
        <v>19</v>
      </c>
      <c r="E8" s="83">
        <v>1</v>
      </c>
      <c r="F8" s="83">
        <v>40000</v>
      </c>
      <c r="G8" s="84">
        <f>ROUND(E8*F8,2)</f>
        <v>40000</v>
      </c>
      <c r="H8" s="83">
        <v>1</v>
      </c>
      <c r="I8" s="88">
        <v>40000</v>
      </c>
      <c r="J8" s="84">
        <f>ROUND(H8*I8,2)</f>
        <v>40000</v>
      </c>
    </row>
    <row r="9" spans="1:10" x14ac:dyDescent="0.25">
      <c r="A9" s="81" t="s">
        <v>35</v>
      </c>
      <c r="B9" s="81" t="s">
        <v>14</v>
      </c>
      <c r="C9" s="81" t="s">
        <v>15</v>
      </c>
      <c r="D9" s="82" t="s">
        <v>29</v>
      </c>
      <c r="E9" s="83">
        <v>1</v>
      </c>
      <c r="F9" s="83">
        <v>15000</v>
      </c>
      <c r="G9" s="84">
        <f>ROUND(E9*F9,2)</f>
        <v>15000</v>
      </c>
      <c r="H9" s="83">
        <v>1</v>
      </c>
      <c r="I9" s="88">
        <v>15000</v>
      </c>
      <c r="J9" s="84">
        <f>ROUND(H9*I9,2)</f>
        <v>15000</v>
      </c>
    </row>
    <row r="10" spans="1:10" x14ac:dyDescent="0.25">
      <c r="A10" s="85"/>
      <c r="B10" s="85"/>
      <c r="C10" s="85"/>
      <c r="D10" s="86" t="s">
        <v>36</v>
      </c>
      <c r="E10" s="87">
        <v>1</v>
      </c>
      <c r="F10" s="80">
        <f>SUM(G6:G9)</f>
        <v>246000</v>
      </c>
      <c r="G10" s="80">
        <f>ROUND(F10*E10,2)</f>
        <v>246000</v>
      </c>
      <c r="H10" s="87">
        <v>1</v>
      </c>
      <c r="I10" s="80">
        <f>SUM(J6:J9)</f>
        <v>55000</v>
      </c>
      <c r="J10" s="80">
        <f>ROUND(I10*H10,2)</f>
        <v>55000</v>
      </c>
    </row>
    <row r="11" spans="1:10" x14ac:dyDescent="0.25">
      <c r="A11" s="75"/>
      <c r="B11" s="75"/>
      <c r="C11" s="75"/>
      <c r="D11" s="76"/>
      <c r="E11" s="75"/>
      <c r="F11" s="75"/>
      <c r="G11" s="75"/>
      <c r="H11" s="75"/>
      <c r="I11" s="75"/>
      <c r="J11" s="75"/>
    </row>
    <row r="12" spans="1:10" x14ac:dyDescent="0.25">
      <c r="A12" s="70"/>
      <c r="B12" s="70"/>
      <c r="C12" s="70"/>
      <c r="D12" s="56" t="s">
        <v>68</v>
      </c>
      <c r="E12" s="57"/>
      <c r="F12" s="58"/>
      <c r="G12" s="59">
        <f>G10*0.19</f>
        <v>46740</v>
      </c>
      <c r="H12" s="51"/>
      <c r="I12" s="35">
        <v>0</v>
      </c>
      <c r="J12" s="59">
        <f>J10*I12</f>
        <v>0</v>
      </c>
    </row>
    <row r="13" spans="1:10" ht="15.75" thickBot="1" x14ac:dyDescent="0.3">
      <c r="A13" s="70"/>
      <c r="B13" s="70"/>
      <c r="C13" s="70"/>
      <c r="D13" s="56" t="s">
        <v>70</v>
      </c>
      <c r="E13" s="36"/>
      <c r="F13" s="58"/>
      <c r="G13" s="59">
        <f>G10+G12</f>
        <v>292740</v>
      </c>
      <c r="H13" s="60">
        <f t="shared" ref="G13:H13" si="1">H9+H12</f>
        <v>1</v>
      </c>
      <c r="I13" s="58"/>
      <c r="J13" s="59">
        <f>J10+J12</f>
        <v>55000</v>
      </c>
    </row>
    <row r="14" spans="1:10" ht="23.25" thickBot="1" x14ac:dyDescent="0.3">
      <c r="A14" s="70"/>
      <c r="B14" s="70"/>
      <c r="C14" s="70"/>
      <c r="D14" s="56" t="s">
        <v>77</v>
      </c>
      <c r="E14" s="56"/>
      <c r="F14" s="61" t="s">
        <v>79</v>
      </c>
      <c r="G14" s="62">
        <f>G13*4</f>
        <v>1170960</v>
      </c>
      <c r="H14" s="60">
        <f t="shared" ref="H14" si="2">H13*4</f>
        <v>4</v>
      </c>
      <c r="I14" s="61" t="s">
        <v>80</v>
      </c>
      <c r="J14" s="62">
        <f>J13*4</f>
        <v>220000</v>
      </c>
    </row>
    <row r="15" spans="1:10" ht="15.75" thickBot="1" x14ac:dyDescent="0.3">
      <c r="A15" s="70"/>
      <c r="B15" s="70"/>
      <c r="C15" s="70"/>
      <c r="D15" s="56" t="s">
        <v>74</v>
      </c>
      <c r="E15" s="36"/>
      <c r="F15" s="58">
        <v>0.21</v>
      </c>
      <c r="G15" s="59">
        <f>G14*F15</f>
        <v>245901.6</v>
      </c>
      <c r="H15" s="36"/>
      <c r="I15" s="35">
        <v>0</v>
      </c>
      <c r="J15" s="59">
        <f>J14*I15</f>
        <v>0</v>
      </c>
    </row>
    <row r="16" spans="1:10" ht="34.5" thickBot="1" x14ac:dyDescent="0.3">
      <c r="A16" s="70"/>
      <c r="B16" s="70"/>
      <c r="C16" s="70"/>
      <c r="D16" s="56" t="s">
        <v>75</v>
      </c>
      <c r="E16" s="56"/>
      <c r="F16" s="61" t="s">
        <v>78</v>
      </c>
      <c r="G16" s="62">
        <f>G15+G14</f>
        <v>1416861.6</v>
      </c>
      <c r="H16" s="36"/>
      <c r="I16" s="61" t="s">
        <v>81</v>
      </c>
      <c r="J16" s="62">
        <f>J15+J14</f>
        <v>220000</v>
      </c>
    </row>
    <row r="17" spans="1:10" x14ac:dyDescent="0.25">
      <c r="A17" s="70"/>
      <c r="B17" s="70"/>
      <c r="C17" s="70"/>
      <c r="D17" s="36"/>
      <c r="E17" s="36"/>
      <c r="F17" s="36"/>
      <c r="G17" s="36"/>
      <c r="H17" s="36"/>
      <c r="I17" s="36"/>
      <c r="J17" s="36"/>
    </row>
    <row r="18" spans="1:10" x14ac:dyDescent="0.25">
      <c r="A18" s="70"/>
      <c r="B18" s="70"/>
      <c r="C18" s="70"/>
      <c r="D18" s="63" t="s">
        <v>71</v>
      </c>
      <c r="E18" s="36"/>
      <c r="F18" s="36"/>
      <c r="G18" s="36"/>
      <c r="H18" s="36"/>
      <c r="I18" s="36"/>
      <c r="J18" s="36"/>
    </row>
    <row r="19" spans="1:10" x14ac:dyDescent="0.25">
      <c r="A19" s="70"/>
      <c r="B19" s="70"/>
      <c r="C19" s="70"/>
      <c r="D19" s="64" t="s">
        <v>76</v>
      </c>
      <c r="E19" s="36"/>
      <c r="F19" s="36"/>
      <c r="G19" s="36"/>
      <c r="H19" s="36"/>
      <c r="I19" s="36"/>
      <c r="J19" s="36"/>
    </row>
  </sheetData>
  <sheetProtection algorithmName="SHA-512" hashValue="DKOlZ14EgKKe17ZQlN3AVG44HrUwwf89uMICy8IaPhu/KgnFCaH38lKSfovf/XZxsit+p4aS+QiXurQFpwGKKA==" saltValue="30xRl6u7/10fWdwOjodjAQ==" spinCount="100000" sheet="1" objects="1" scenarios="1" formatColumns="0" formatRows="0"/>
  <mergeCells count="2">
    <mergeCell ref="E2:G2"/>
    <mergeCell ref="H2:J2"/>
  </mergeCells>
  <dataValidations disablePrompts="1" count="1">
    <dataValidation type="list" allowBlank="1" showInputMessage="1" showErrorMessage="1" sqref="B4:B11">
      <formula1>"Capítulo,Partida,Mano de obra,Maquinaria,Material,Otros,"</formula1>
    </dataValidation>
  </dataValidation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7"/>
  <sheetViews>
    <sheetView workbookViewId="0">
      <selection activeCell="H16" sqref="H16"/>
    </sheetView>
  </sheetViews>
  <sheetFormatPr baseColWidth="10" defaultColWidth="11.5703125" defaultRowHeight="15" x14ac:dyDescent="0.25"/>
  <cols>
    <col min="1" max="1" width="15.5703125" style="10" bestFit="1" customWidth="1"/>
    <col min="2" max="2" width="6.5703125" style="10" bestFit="1" customWidth="1"/>
    <col min="3" max="3" width="3.7109375" style="10" bestFit="1" customWidth="1"/>
    <col min="4" max="4" width="32" style="10" bestFit="1" customWidth="1"/>
    <col min="5" max="5" width="7.85546875" style="10" bestFit="1" customWidth="1"/>
    <col min="6" max="6" width="15.42578125" style="10" customWidth="1"/>
    <col min="7" max="7" width="11.140625" style="10" customWidth="1"/>
    <col min="8" max="8" width="7.85546875" style="10" bestFit="1" customWidth="1"/>
    <col min="9" max="9" width="12.28515625" style="10" customWidth="1"/>
    <col min="10" max="10" width="13.42578125" style="10" customWidth="1"/>
    <col min="11" max="16384" width="11.5703125" style="10"/>
  </cols>
  <sheetData>
    <row r="1" spans="1:10" x14ac:dyDescent="0.25">
      <c r="A1" s="1" t="s">
        <v>0</v>
      </c>
      <c r="B1" s="11"/>
      <c r="C1" s="11"/>
      <c r="D1" s="11"/>
      <c r="E1" s="11"/>
      <c r="F1" s="11"/>
      <c r="G1" s="11"/>
      <c r="H1" s="11"/>
      <c r="I1" s="11"/>
      <c r="J1" s="11"/>
    </row>
    <row r="2" spans="1:10" ht="18.75" x14ac:dyDescent="0.25">
      <c r="A2" s="2" t="s">
        <v>1</v>
      </c>
      <c r="B2" s="3"/>
      <c r="C2" s="3"/>
      <c r="D2" s="3"/>
      <c r="E2" s="94" t="s">
        <v>66</v>
      </c>
      <c r="F2" s="95"/>
      <c r="G2" s="95"/>
      <c r="H2" s="94" t="s">
        <v>67</v>
      </c>
      <c r="I2" s="95"/>
      <c r="J2" s="95"/>
    </row>
    <row r="3" spans="1:10" x14ac:dyDescent="0.25">
      <c r="A3" s="4" t="s">
        <v>2</v>
      </c>
      <c r="B3" s="4" t="s">
        <v>5</v>
      </c>
      <c r="C3" s="4" t="s">
        <v>6</v>
      </c>
      <c r="D3" s="5" t="s">
        <v>3</v>
      </c>
      <c r="E3" s="12" t="s">
        <v>7</v>
      </c>
      <c r="F3" s="12" t="s">
        <v>8</v>
      </c>
      <c r="G3" s="12" t="s">
        <v>4</v>
      </c>
      <c r="H3" s="41" t="s">
        <v>7</v>
      </c>
      <c r="I3" s="41" t="s">
        <v>8</v>
      </c>
      <c r="J3" s="41" t="s">
        <v>4</v>
      </c>
    </row>
    <row r="4" spans="1:10" ht="22.5" x14ac:dyDescent="0.25">
      <c r="A4" s="6" t="s">
        <v>37</v>
      </c>
      <c r="B4" s="6" t="s">
        <v>11</v>
      </c>
      <c r="C4" s="6" t="s">
        <v>0</v>
      </c>
      <c r="D4" s="7" t="s">
        <v>38</v>
      </c>
      <c r="E4" s="13">
        <f t="shared" ref="E4:J4" si="0">E9</f>
        <v>1</v>
      </c>
      <c r="F4" s="14">
        <f t="shared" si="0"/>
        <v>163825</v>
      </c>
      <c r="G4" s="14">
        <f t="shared" si="0"/>
        <v>163825</v>
      </c>
      <c r="H4" s="13">
        <f t="shared" si="0"/>
        <v>1</v>
      </c>
      <c r="I4" s="14">
        <f t="shared" si="0"/>
        <v>163825</v>
      </c>
      <c r="J4" s="14">
        <f t="shared" si="0"/>
        <v>163825</v>
      </c>
    </row>
    <row r="5" spans="1:10" ht="22.5" x14ac:dyDescent="0.25">
      <c r="A5" s="8" t="s">
        <v>39</v>
      </c>
      <c r="B5" s="8" t="s">
        <v>14</v>
      </c>
      <c r="C5" s="8" t="s">
        <v>15</v>
      </c>
      <c r="D5" s="9" t="s">
        <v>13</v>
      </c>
      <c r="E5" s="15">
        <v>304</v>
      </c>
      <c r="F5" s="15">
        <v>300</v>
      </c>
      <c r="G5" s="16">
        <f>ROUND(E5*F5,2)</f>
        <v>91200</v>
      </c>
      <c r="H5" s="15">
        <v>304</v>
      </c>
      <c r="I5" s="69">
        <v>300</v>
      </c>
      <c r="J5" s="16">
        <f>ROUND(H5*I5,2)</f>
        <v>91200</v>
      </c>
    </row>
    <row r="6" spans="1:10" ht="22.5" x14ac:dyDescent="0.25">
      <c r="A6" s="8" t="s">
        <v>40</v>
      </c>
      <c r="B6" s="8" t="s">
        <v>14</v>
      </c>
      <c r="C6" s="8" t="s">
        <v>15</v>
      </c>
      <c r="D6" s="9" t="s">
        <v>41</v>
      </c>
      <c r="E6" s="15">
        <v>1</v>
      </c>
      <c r="F6" s="15">
        <v>30000</v>
      </c>
      <c r="G6" s="16">
        <f>ROUND(E6*F6,2)</f>
        <v>30000</v>
      </c>
      <c r="H6" s="15">
        <v>1</v>
      </c>
      <c r="I6" s="69">
        <v>30000</v>
      </c>
      <c r="J6" s="16">
        <f>ROUND(H6*I6,2)</f>
        <v>30000</v>
      </c>
    </row>
    <row r="7" spans="1:10" ht="22.5" x14ac:dyDescent="0.25">
      <c r="A7" s="8" t="s">
        <v>42</v>
      </c>
      <c r="B7" s="8" t="s">
        <v>14</v>
      </c>
      <c r="C7" s="8" t="s">
        <v>15</v>
      </c>
      <c r="D7" s="9" t="s">
        <v>43</v>
      </c>
      <c r="E7" s="15">
        <v>325</v>
      </c>
      <c r="F7" s="15">
        <v>85</v>
      </c>
      <c r="G7" s="16">
        <f>ROUND(E7*F7,2)</f>
        <v>27625</v>
      </c>
      <c r="H7" s="15">
        <v>325</v>
      </c>
      <c r="I7" s="69">
        <v>85</v>
      </c>
      <c r="J7" s="16">
        <f>ROUND(H7*I7,2)</f>
        <v>27625</v>
      </c>
    </row>
    <row r="8" spans="1:10" x14ac:dyDescent="0.25">
      <c r="A8" s="8" t="s">
        <v>44</v>
      </c>
      <c r="B8" s="8" t="s">
        <v>14</v>
      </c>
      <c r="C8" s="8" t="s">
        <v>15</v>
      </c>
      <c r="D8" s="9" t="s">
        <v>45</v>
      </c>
      <c r="E8" s="15">
        <v>1</v>
      </c>
      <c r="F8" s="15">
        <v>15000</v>
      </c>
      <c r="G8" s="16">
        <f>ROUND(E8*F8,2)</f>
        <v>15000</v>
      </c>
      <c r="H8" s="15">
        <v>1</v>
      </c>
      <c r="I8" s="20">
        <v>15000</v>
      </c>
      <c r="J8" s="16">
        <f>ROUND(H8*I8,2)</f>
        <v>15000</v>
      </c>
    </row>
    <row r="9" spans="1:10" x14ac:dyDescent="0.25">
      <c r="A9" s="17"/>
      <c r="B9" s="17"/>
      <c r="C9" s="17"/>
      <c r="D9" s="18" t="s">
        <v>46</v>
      </c>
      <c r="E9" s="19">
        <v>1</v>
      </c>
      <c r="F9" s="14">
        <f>SUM(G5:G8)</f>
        <v>163825</v>
      </c>
      <c r="G9" s="14">
        <f>ROUND(F9*E9,2)</f>
        <v>163825</v>
      </c>
      <c r="H9" s="19">
        <v>1</v>
      </c>
      <c r="I9" s="14">
        <f>SUM(J5:J8)</f>
        <v>163825</v>
      </c>
      <c r="J9" s="14">
        <f>ROUND(I9*H9,2)</f>
        <v>163825</v>
      </c>
    </row>
    <row r="10" spans="1:10" x14ac:dyDescent="0.25">
      <c r="D10" s="23" t="s">
        <v>68</v>
      </c>
      <c r="E10" s="24"/>
      <c r="F10" s="25"/>
      <c r="G10" s="26">
        <f>G9*0.19</f>
        <v>31126.75</v>
      </c>
      <c r="H10" s="22"/>
      <c r="I10" s="35">
        <v>0.19</v>
      </c>
      <c r="J10" s="26">
        <f>J9*I10</f>
        <v>31126.75</v>
      </c>
    </row>
    <row r="11" spans="1:10" ht="15.75" thickBot="1" x14ac:dyDescent="0.3">
      <c r="D11" s="23" t="s">
        <v>70</v>
      </c>
      <c r="E11" s="21"/>
      <c r="F11" s="25"/>
      <c r="G11" s="26">
        <f>G9+G10</f>
        <v>194951.75</v>
      </c>
      <c r="H11" s="21"/>
      <c r="I11" s="25"/>
      <c r="J11" s="26">
        <f>J9+J10</f>
        <v>194951.75</v>
      </c>
    </row>
    <row r="12" spans="1:10" ht="34.5" thickBot="1" x14ac:dyDescent="0.3">
      <c r="D12" s="23" t="s">
        <v>77</v>
      </c>
      <c r="E12" s="23"/>
      <c r="F12" s="30" t="s">
        <v>79</v>
      </c>
      <c r="G12" s="27">
        <f>G11*4</f>
        <v>779807</v>
      </c>
      <c r="H12" s="21"/>
      <c r="I12" s="30" t="s">
        <v>80</v>
      </c>
      <c r="J12" s="27">
        <f>J11*4</f>
        <v>779807</v>
      </c>
    </row>
    <row r="13" spans="1:10" ht="15.75" thickBot="1" x14ac:dyDescent="0.3">
      <c r="D13" s="23" t="s">
        <v>74</v>
      </c>
      <c r="E13" s="21"/>
      <c r="F13" s="25">
        <v>0.21</v>
      </c>
      <c r="G13" s="26">
        <f>G12*F13</f>
        <v>163759.47</v>
      </c>
      <c r="H13" s="21"/>
      <c r="I13" s="35">
        <v>0.21</v>
      </c>
      <c r="J13" s="26">
        <f>J12*I13</f>
        <v>163759.47</v>
      </c>
    </row>
    <row r="14" spans="1:10" ht="34.5" thickBot="1" x14ac:dyDescent="0.3">
      <c r="D14" s="23" t="s">
        <v>75</v>
      </c>
      <c r="E14" s="23"/>
      <c r="F14" s="30" t="s">
        <v>78</v>
      </c>
      <c r="G14" s="27">
        <f>G13+G12</f>
        <v>943566.47</v>
      </c>
      <c r="H14" s="21"/>
      <c r="I14" s="30" t="s">
        <v>81</v>
      </c>
      <c r="J14" s="27">
        <f>J13+J12</f>
        <v>943566.47</v>
      </c>
    </row>
    <row r="15" spans="1:10" x14ac:dyDescent="0.25">
      <c r="D15" s="21"/>
      <c r="E15" s="21"/>
      <c r="F15" s="21"/>
      <c r="G15" s="21"/>
      <c r="H15" s="21"/>
      <c r="I15" s="21"/>
      <c r="J15" s="21"/>
    </row>
    <row r="16" spans="1:10" x14ac:dyDescent="0.25">
      <c r="D16" s="28" t="s">
        <v>71</v>
      </c>
      <c r="E16" s="21"/>
      <c r="F16" s="21"/>
      <c r="G16" s="21"/>
      <c r="H16" s="21"/>
      <c r="I16" s="21"/>
      <c r="J16" s="21"/>
    </row>
    <row r="17" spans="4:10" x14ac:dyDescent="0.25">
      <c r="D17" s="29" t="s">
        <v>76</v>
      </c>
      <c r="E17" s="21"/>
      <c r="F17" s="21"/>
      <c r="G17" s="21"/>
      <c r="H17" s="21"/>
      <c r="I17" s="21"/>
      <c r="J17" s="21"/>
    </row>
  </sheetData>
  <sheetProtection algorithmName="SHA-512" hashValue="JqtDn8NOlQJ2oWlLcRWAZ2H7gpgSVqSNrxBGEFx/nwEQ3gpqa5eR+3C3+016kCiaRGc9vcd4oFjpp3JaM03SlA==" saltValue="lT5ZI1re2g5z6yQjM/4mxA==" spinCount="100000" sheet="1" objects="1" scenarios="1" formatColumns="0" formatRows="0"/>
  <mergeCells count="2">
    <mergeCell ref="E2:G2"/>
    <mergeCell ref="H2:J2"/>
  </mergeCells>
  <dataValidations disablePrompts="1" count="1">
    <dataValidation type="list" allowBlank="1" showInputMessage="1" showErrorMessage="1" sqref="B4:B9">
      <formula1>"Capítulo,Partida,Mano de obra,Maquinaria,Material,Otros,"</formula1>
    </dataValidation>
  </dataValidation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6"/>
  <sheetViews>
    <sheetView workbookViewId="0">
      <selection activeCell="K15" sqref="K15"/>
    </sheetView>
  </sheetViews>
  <sheetFormatPr baseColWidth="10" defaultColWidth="11.5703125" defaultRowHeight="15" x14ac:dyDescent="0.25"/>
  <cols>
    <col min="1" max="1" width="14.140625" style="67" bestFit="1" customWidth="1"/>
    <col min="2" max="2" width="5.7109375" style="67" bestFit="1" customWidth="1"/>
    <col min="3" max="3" width="3.85546875" style="67" bestFit="1" customWidth="1"/>
    <col min="4" max="4" width="32" style="67" bestFit="1" customWidth="1"/>
    <col min="5" max="5" width="8" style="67" bestFit="1" customWidth="1"/>
    <col min="6" max="6" width="12.85546875" style="67" customWidth="1"/>
    <col min="7" max="7" width="12.5703125" style="67" customWidth="1"/>
    <col min="8" max="8" width="8" style="67" bestFit="1" customWidth="1"/>
    <col min="9" max="9" width="12.42578125" style="67" customWidth="1"/>
    <col min="10" max="10" width="13.140625" style="67" customWidth="1"/>
    <col min="11" max="16384" width="11.5703125" style="67"/>
  </cols>
  <sheetData>
    <row r="1" spans="1:10" x14ac:dyDescent="0.25">
      <c r="A1" s="65" t="s">
        <v>0</v>
      </c>
      <c r="B1" s="66"/>
      <c r="C1" s="66"/>
      <c r="D1" s="66"/>
      <c r="E1" s="66"/>
      <c r="F1" s="66"/>
      <c r="G1" s="66"/>
      <c r="H1" s="66"/>
      <c r="I1" s="66"/>
      <c r="J1" s="66"/>
    </row>
    <row r="2" spans="1:10" ht="18.75" x14ac:dyDescent="0.25">
      <c r="A2" s="71" t="s">
        <v>1</v>
      </c>
      <c r="B2" s="72"/>
      <c r="C2" s="72"/>
      <c r="D2" s="72"/>
      <c r="E2" s="92" t="s">
        <v>66</v>
      </c>
      <c r="F2" s="93"/>
      <c r="G2" s="93"/>
      <c r="H2" s="92" t="s">
        <v>67</v>
      </c>
      <c r="I2" s="93"/>
      <c r="J2" s="93"/>
    </row>
    <row r="3" spans="1:10" x14ac:dyDescent="0.25">
      <c r="A3" s="73" t="s">
        <v>2</v>
      </c>
      <c r="B3" s="73" t="s">
        <v>5</v>
      </c>
      <c r="C3" s="73" t="s">
        <v>6</v>
      </c>
      <c r="D3" s="74" t="s">
        <v>3</v>
      </c>
      <c r="E3" s="41" t="s">
        <v>7</v>
      </c>
      <c r="F3" s="41" t="s">
        <v>8</v>
      </c>
      <c r="G3" s="41" t="s">
        <v>4</v>
      </c>
      <c r="H3" s="41" t="s">
        <v>7</v>
      </c>
      <c r="I3" s="41" t="s">
        <v>8</v>
      </c>
      <c r="J3" s="41" t="s">
        <v>4</v>
      </c>
    </row>
    <row r="4" spans="1:10" ht="22.5" x14ac:dyDescent="0.25">
      <c r="A4" s="77" t="s">
        <v>47</v>
      </c>
      <c r="B4" s="77" t="s">
        <v>11</v>
      </c>
      <c r="C4" s="77" t="s">
        <v>0</v>
      </c>
      <c r="D4" s="78" t="s">
        <v>48</v>
      </c>
      <c r="E4" s="79">
        <f t="shared" ref="E4:J4" si="0">E7</f>
        <v>1</v>
      </c>
      <c r="F4" s="80">
        <f t="shared" si="0"/>
        <v>35000</v>
      </c>
      <c r="G4" s="80">
        <f t="shared" si="0"/>
        <v>35000</v>
      </c>
      <c r="H4" s="79">
        <f t="shared" si="0"/>
        <v>1</v>
      </c>
      <c r="I4" s="80">
        <f t="shared" si="0"/>
        <v>7000</v>
      </c>
      <c r="J4" s="80">
        <f t="shared" si="0"/>
        <v>7000</v>
      </c>
    </row>
    <row r="5" spans="1:10" ht="33.75" x14ac:dyDescent="0.25">
      <c r="A5" s="81" t="s">
        <v>49</v>
      </c>
      <c r="B5" s="81" t="s">
        <v>14</v>
      </c>
      <c r="C5" s="81" t="s">
        <v>15</v>
      </c>
      <c r="D5" s="82" t="s">
        <v>13</v>
      </c>
      <c r="E5" s="83">
        <v>1</v>
      </c>
      <c r="F5" s="83">
        <v>28000</v>
      </c>
      <c r="G5" s="84">
        <f>ROUND(E5*F5,2)</f>
        <v>28000</v>
      </c>
      <c r="H5" s="83">
        <v>1</v>
      </c>
      <c r="I5" s="69">
        <v>0</v>
      </c>
      <c r="J5" s="84">
        <f>ROUND(H5*I5,2)</f>
        <v>0</v>
      </c>
    </row>
    <row r="6" spans="1:10" x14ac:dyDescent="0.25">
      <c r="A6" s="81" t="s">
        <v>50</v>
      </c>
      <c r="B6" s="81" t="s">
        <v>14</v>
      </c>
      <c r="C6" s="81" t="s">
        <v>15</v>
      </c>
      <c r="D6" s="82" t="s">
        <v>45</v>
      </c>
      <c r="E6" s="83">
        <v>1</v>
      </c>
      <c r="F6" s="83">
        <v>7000</v>
      </c>
      <c r="G6" s="84">
        <f>ROUND(E6*F6,2)</f>
        <v>7000</v>
      </c>
      <c r="H6" s="83">
        <v>1</v>
      </c>
      <c r="I6" s="88">
        <v>7000</v>
      </c>
      <c r="J6" s="84">
        <f>ROUND(H6*I6,2)</f>
        <v>7000</v>
      </c>
    </row>
    <row r="7" spans="1:10" x14ac:dyDescent="0.25">
      <c r="A7" s="85"/>
      <c r="B7" s="85"/>
      <c r="C7" s="85"/>
      <c r="D7" s="86" t="s">
        <v>51</v>
      </c>
      <c r="E7" s="87">
        <v>1</v>
      </c>
      <c r="F7" s="80">
        <f>SUM(G5:G6)</f>
        <v>35000</v>
      </c>
      <c r="G7" s="80">
        <f>ROUND(F7*E7,2)</f>
        <v>35000</v>
      </c>
      <c r="H7" s="87">
        <v>1</v>
      </c>
      <c r="I7" s="80">
        <f>SUM(J5:J6)</f>
        <v>7000</v>
      </c>
      <c r="J7" s="80">
        <f>ROUND(I7*H7,2)</f>
        <v>7000</v>
      </c>
    </row>
    <row r="8" spans="1:10" x14ac:dyDescent="0.25">
      <c r="A8" s="70"/>
      <c r="B8" s="70"/>
      <c r="C8" s="70"/>
      <c r="D8" s="56" t="s">
        <v>68</v>
      </c>
      <c r="E8" s="57"/>
      <c r="F8" s="58"/>
      <c r="G8" s="59">
        <f>G7*0.19</f>
        <v>6650</v>
      </c>
      <c r="H8" s="51"/>
      <c r="I8" s="35">
        <v>0</v>
      </c>
      <c r="J8" s="59">
        <f>J7*I8</f>
        <v>0</v>
      </c>
    </row>
    <row r="9" spans="1:10" ht="15.75" thickBot="1" x14ac:dyDescent="0.3">
      <c r="A9" s="70"/>
      <c r="B9" s="70"/>
      <c r="C9" s="70"/>
      <c r="D9" s="56" t="s">
        <v>70</v>
      </c>
      <c r="E9" s="36"/>
      <c r="F9" s="58"/>
      <c r="G9" s="59">
        <f>G7+G8</f>
        <v>41650</v>
      </c>
      <c r="H9" s="60">
        <f t="shared" ref="G9:H9" si="1">H5+H8</f>
        <v>1</v>
      </c>
      <c r="I9" s="58"/>
      <c r="J9" s="59">
        <f>J7+J8</f>
        <v>7000</v>
      </c>
    </row>
    <row r="10" spans="1:10" ht="34.5" thickBot="1" x14ac:dyDescent="0.3">
      <c r="A10" s="70"/>
      <c r="B10" s="70"/>
      <c r="C10" s="70"/>
      <c r="D10" s="56" t="s">
        <v>77</v>
      </c>
      <c r="E10" s="56"/>
      <c r="F10" s="61" t="s">
        <v>79</v>
      </c>
      <c r="G10" s="62">
        <f>G9*4</f>
        <v>166600</v>
      </c>
      <c r="H10" s="60">
        <f t="shared" ref="H10" si="2">H9*4</f>
        <v>4</v>
      </c>
      <c r="I10" s="61" t="s">
        <v>80</v>
      </c>
      <c r="J10" s="62">
        <f>J9*4</f>
        <v>28000</v>
      </c>
    </row>
    <row r="11" spans="1:10" ht="15.75" thickBot="1" x14ac:dyDescent="0.3">
      <c r="A11" s="70"/>
      <c r="B11" s="70"/>
      <c r="C11" s="70"/>
      <c r="D11" s="56" t="s">
        <v>74</v>
      </c>
      <c r="E11" s="36"/>
      <c r="F11" s="58">
        <v>0.21</v>
      </c>
      <c r="G11" s="59">
        <f>G10*F11</f>
        <v>34986</v>
      </c>
      <c r="H11" s="36"/>
      <c r="I11" s="35">
        <v>0</v>
      </c>
      <c r="J11" s="59">
        <f>J10*I11</f>
        <v>0</v>
      </c>
    </row>
    <row r="12" spans="1:10" ht="34.5" thickBot="1" x14ac:dyDescent="0.3">
      <c r="A12" s="70"/>
      <c r="B12" s="70"/>
      <c r="C12" s="70"/>
      <c r="D12" s="56" t="s">
        <v>75</v>
      </c>
      <c r="E12" s="56"/>
      <c r="F12" s="61" t="s">
        <v>78</v>
      </c>
      <c r="G12" s="62">
        <f>G11+G10</f>
        <v>201586</v>
      </c>
      <c r="H12" s="36"/>
      <c r="I12" s="61" t="s">
        <v>81</v>
      </c>
      <c r="J12" s="62">
        <f>J11+J10</f>
        <v>28000</v>
      </c>
    </row>
    <row r="13" spans="1:10" x14ac:dyDescent="0.25">
      <c r="A13" s="70"/>
      <c r="B13" s="70"/>
      <c r="C13" s="70"/>
      <c r="D13" s="36"/>
      <c r="E13" s="36"/>
      <c r="F13" s="36"/>
      <c r="G13" s="36"/>
      <c r="H13" s="36"/>
      <c r="I13" s="36"/>
      <c r="J13" s="36"/>
    </row>
    <row r="14" spans="1:10" x14ac:dyDescent="0.25">
      <c r="A14" s="70"/>
      <c r="B14" s="70"/>
      <c r="C14" s="70"/>
      <c r="D14" s="63" t="s">
        <v>71</v>
      </c>
      <c r="E14" s="36"/>
      <c r="F14" s="36"/>
      <c r="G14" s="36"/>
      <c r="H14" s="36"/>
      <c r="I14" s="36"/>
      <c r="J14" s="36"/>
    </row>
    <row r="15" spans="1:10" x14ac:dyDescent="0.25">
      <c r="A15" s="70"/>
      <c r="B15" s="70"/>
      <c r="C15" s="70"/>
      <c r="D15" s="64" t="s">
        <v>76</v>
      </c>
      <c r="E15" s="36"/>
      <c r="F15" s="36"/>
      <c r="G15" s="36"/>
      <c r="H15" s="36"/>
      <c r="I15" s="36"/>
      <c r="J15" s="36"/>
    </row>
    <row r="16" spans="1:10" x14ac:dyDescent="0.25">
      <c r="A16" s="70"/>
      <c r="B16" s="70"/>
      <c r="C16" s="70"/>
      <c r="D16" s="70"/>
      <c r="E16" s="70"/>
      <c r="F16" s="70"/>
      <c r="G16" s="70"/>
      <c r="H16" s="70"/>
      <c r="I16" s="70"/>
      <c r="J16" s="70"/>
    </row>
  </sheetData>
  <sheetProtection algorithmName="SHA-512" hashValue="Aa9tSQi495pC4sGZa+wELq8C7zQxOVB7R1YZQPmeMHWmlzW8Vdrk1wIUpM65XJYea2H5dw1GGtZiaBz2dtWWEw==" saltValue="seTApjldW9blmjDwUeR3vQ==" spinCount="100000" sheet="1" objects="1" scenarios="1" formatColumns="0" formatRows="0"/>
  <mergeCells count="2">
    <mergeCell ref="E2:G2"/>
    <mergeCell ref="H2:J2"/>
  </mergeCells>
  <dataValidations count="1">
    <dataValidation type="list" allowBlank="1" showInputMessage="1" showErrorMessage="1" sqref="B4:B7">
      <formula1>"Capítulo,Partida,Mano de obra,Maquinaria,Material,Otros,"</formula1>
    </dataValidation>
  </dataValidation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8"/>
  <sheetViews>
    <sheetView workbookViewId="0">
      <selection activeCell="J16" sqref="J16"/>
    </sheetView>
  </sheetViews>
  <sheetFormatPr baseColWidth="10" defaultColWidth="11.5703125" defaultRowHeight="15" x14ac:dyDescent="0.25"/>
  <cols>
    <col min="1" max="1" width="15.5703125" style="67" bestFit="1" customWidth="1"/>
    <col min="2" max="2" width="6.5703125" style="67" bestFit="1" customWidth="1"/>
    <col min="3" max="3" width="3.7109375" style="67" bestFit="1" customWidth="1"/>
    <col min="4" max="4" width="32" style="67" bestFit="1" customWidth="1"/>
    <col min="5" max="5" width="7.85546875" style="67" bestFit="1" customWidth="1"/>
    <col min="6" max="6" width="12.85546875" style="67" customWidth="1"/>
    <col min="7" max="7" width="11.140625" style="67" bestFit="1" customWidth="1"/>
    <col min="8" max="8" width="7.85546875" style="67" bestFit="1" customWidth="1"/>
    <col min="9" max="9" width="13" style="67" customWidth="1"/>
    <col min="10" max="10" width="11.7109375" style="67" bestFit="1" customWidth="1"/>
    <col min="11" max="16384" width="11.5703125" style="67"/>
  </cols>
  <sheetData>
    <row r="1" spans="1:10" x14ac:dyDescent="0.25">
      <c r="A1" s="65" t="s">
        <v>0</v>
      </c>
      <c r="B1" s="66"/>
      <c r="C1" s="66"/>
      <c r="D1" s="66"/>
      <c r="E1" s="66"/>
      <c r="F1" s="66"/>
      <c r="G1" s="66"/>
      <c r="H1" s="66"/>
      <c r="I1" s="66"/>
      <c r="J1" s="66"/>
    </row>
    <row r="2" spans="1:10" ht="18.75" x14ac:dyDescent="0.25">
      <c r="A2" s="71" t="s">
        <v>1</v>
      </c>
      <c r="B2" s="72"/>
      <c r="C2" s="72"/>
      <c r="D2" s="72"/>
      <c r="E2" s="92" t="s">
        <v>66</v>
      </c>
      <c r="F2" s="93"/>
      <c r="G2" s="93"/>
      <c r="H2" s="92" t="s">
        <v>67</v>
      </c>
      <c r="I2" s="93"/>
      <c r="J2" s="93"/>
    </row>
    <row r="3" spans="1:10" x14ac:dyDescent="0.25">
      <c r="A3" s="73" t="s">
        <v>2</v>
      </c>
      <c r="B3" s="73" t="s">
        <v>5</v>
      </c>
      <c r="C3" s="73" t="s">
        <v>6</v>
      </c>
      <c r="D3" s="74" t="s">
        <v>3</v>
      </c>
      <c r="E3" s="41" t="s">
        <v>7</v>
      </c>
      <c r="F3" s="41" t="s">
        <v>8</v>
      </c>
      <c r="G3" s="41" t="s">
        <v>4</v>
      </c>
      <c r="H3" s="41" t="s">
        <v>7</v>
      </c>
      <c r="I3" s="41" t="s">
        <v>8</v>
      </c>
      <c r="J3" s="41" t="s">
        <v>4</v>
      </c>
    </row>
    <row r="4" spans="1:10" ht="22.5" x14ac:dyDescent="0.25">
      <c r="A4" s="77" t="s">
        <v>52</v>
      </c>
      <c r="B4" s="77" t="s">
        <v>11</v>
      </c>
      <c r="C4" s="77" t="s">
        <v>0</v>
      </c>
      <c r="D4" s="78" t="s">
        <v>53</v>
      </c>
      <c r="E4" s="79">
        <f t="shared" ref="E4:H4" si="0">E8</f>
        <v>1</v>
      </c>
      <c r="F4" s="80">
        <f t="shared" si="0"/>
        <v>476600</v>
      </c>
      <c r="G4" s="80">
        <f t="shared" si="0"/>
        <v>476600</v>
      </c>
      <c r="H4" s="79">
        <f t="shared" si="0"/>
        <v>1</v>
      </c>
      <c r="I4" s="80">
        <f>I8</f>
        <v>140000</v>
      </c>
      <c r="J4" s="80">
        <f>J8</f>
        <v>140000</v>
      </c>
    </row>
    <row r="5" spans="1:10" x14ac:dyDescent="0.25">
      <c r="A5" s="81" t="s">
        <v>54</v>
      </c>
      <c r="B5" s="81" t="s">
        <v>14</v>
      </c>
      <c r="C5" s="81" t="s">
        <v>15</v>
      </c>
      <c r="D5" s="82" t="s">
        <v>55</v>
      </c>
      <c r="E5" s="83">
        <v>330</v>
      </c>
      <c r="F5" s="83">
        <v>1020</v>
      </c>
      <c r="G5" s="84">
        <f>ROUND(E5*F5,2)</f>
        <v>336600</v>
      </c>
      <c r="H5" s="83">
        <v>330</v>
      </c>
      <c r="I5" s="69">
        <v>0</v>
      </c>
      <c r="J5" s="84">
        <f>ROUND(H5*I5,2)</f>
        <v>0</v>
      </c>
    </row>
    <row r="6" spans="1:10" ht="22.5" x14ac:dyDescent="0.25">
      <c r="A6" s="81" t="s">
        <v>56</v>
      </c>
      <c r="B6" s="81" t="s">
        <v>14</v>
      </c>
      <c r="C6" s="81" t="s">
        <v>15</v>
      </c>
      <c r="D6" s="82" t="s">
        <v>19</v>
      </c>
      <c r="E6" s="83">
        <v>1</v>
      </c>
      <c r="F6" s="83">
        <v>130000</v>
      </c>
      <c r="G6" s="84">
        <f>ROUND(E6*F6,2)</f>
        <v>130000</v>
      </c>
      <c r="H6" s="83">
        <v>1</v>
      </c>
      <c r="I6" s="88">
        <v>130000</v>
      </c>
      <c r="J6" s="84">
        <f>ROUND(H6*I6,2)</f>
        <v>130000</v>
      </c>
    </row>
    <row r="7" spans="1:10" x14ac:dyDescent="0.25">
      <c r="A7" s="81" t="s">
        <v>57</v>
      </c>
      <c r="B7" s="81" t="s">
        <v>14</v>
      </c>
      <c r="C7" s="81" t="s">
        <v>15</v>
      </c>
      <c r="D7" s="82" t="s">
        <v>45</v>
      </c>
      <c r="E7" s="83">
        <v>1</v>
      </c>
      <c r="F7" s="83">
        <v>10000</v>
      </c>
      <c r="G7" s="84">
        <f>ROUND(E7*F7,2)</f>
        <v>10000</v>
      </c>
      <c r="H7" s="83">
        <v>1</v>
      </c>
      <c r="I7" s="88">
        <v>10000</v>
      </c>
      <c r="J7" s="84">
        <f>ROUND(H7*I7,2)</f>
        <v>10000</v>
      </c>
    </row>
    <row r="8" spans="1:10" x14ac:dyDescent="0.25">
      <c r="A8" s="85"/>
      <c r="B8" s="85"/>
      <c r="C8" s="85"/>
      <c r="D8" s="86" t="s">
        <v>58</v>
      </c>
      <c r="E8" s="87">
        <v>1</v>
      </c>
      <c r="F8" s="80">
        <f>SUM(G5:G7)</f>
        <v>476600</v>
      </c>
      <c r="G8" s="80">
        <f>ROUND(F8*E8,2)</f>
        <v>476600</v>
      </c>
      <c r="H8" s="87">
        <v>1</v>
      </c>
      <c r="I8" s="80">
        <f>SUM(J5:J7)</f>
        <v>140000</v>
      </c>
      <c r="J8" s="80">
        <f>ROUND(I8*H8,2)</f>
        <v>140000</v>
      </c>
    </row>
    <row r="9" spans="1:10" x14ac:dyDescent="0.25">
      <c r="A9" s="75"/>
      <c r="B9" s="75"/>
      <c r="C9" s="75"/>
      <c r="D9" s="76"/>
      <c r="E9" s="75"/>
      <c r="F9" s="75"/>
      <c r="G9" s="75"/>
      <c r="H9" s="75"/>
      <c r="I9" s="75"/>
      <c r="J9" s="75"/>
    </row>
    <row r="10" spans="1:10" x14ac:dyDescent="0.25">
      <c r="A10" s="70"/>
      <c r="B10" s="70"/>
      <c r="C10" s="70"/>
      <c r="D10" s="56" t="s">
        <v>68</v>
      </c>
      <c r="E10" s="57"/>
      <c r="F10" s="58"/>
      <c r="G10" s="59">
        <f>G8*0.19</f>
        <v>90554</v>
      </c>
      <c r="H10" s="51"/>
      <c r="I10" s="35">
        <v>0</v>
      </c>
      <c r="J10" s="59">
        <f>J8*I10</f>
        <v>0</v>
      </c>
    </row>
    <row r="11" spans="1:10" ht="15.75" thickBot="1" x14ac:dyDescent="0.3">
      <c r="A11" s="70"/>
      <c r="B11" s="70"/>
      <c r="C11" s="70"/>
      <c r="D11" s="56" t="s">
        <v>70</v>
      </c>
      <c r="E11" s="36"/>
      <c r="F11" s="58"/>
      <c r="G11" s="59">
        <f>G8+G10</f>
        <v>567154</v>
      </c>
      <c r="H11" s="60">
        <f t="shared" ref="G11:H11" si="1">H7+H10</f>
        <v>1</v>
      </c>
      <c r="I11" s="58"/>
      <c r="J11" s="59">
        <f>J8+J10</f>
        <v>140000</v>
      </c>
    </row>
    <row r="12" spans="1:10" ht="23.25" thickBot="1" x14ac:dyDescent="0.3">
      <c r="A12" s="70"/>
      <c r="B12" s="70"/>
      <c r="C12" s="70"/>
      <c r="D12" s="56" t="s">
        <v>77</v>
      </c>
      <c r="E12" s="56"/>
      <c r="F12" s="61" t="s">
        <v>79</v>
      </c>
      <c r="G12" s="62">
        <f>G11*4</f>
        <v>2268616</v>
      </c>
      <c r="H12" s="60">
        <f t="shared" ref="H12" si="2">H11*4</f>
        <v>4</v>
      </c>
      <c r="I12" s="61" t="s">
        <v>80</v>
      </c>
      <c r="J12" s="62">
        <f>J11*4</f>
        <v>560000</v>
      </c>
    </row>
    <row r="13" spans="1:10" ht="15.75" thickBot="1" x14ac:dyDescent="0.3">
      <c r="A13" s="70"/>
      <c r="B13" s="70"/>
      <c r="C13" s="70"/>
      <c r="D13" s="56" t="s">
        <v>74</v>
      </c>
      <c r="E13" s="36"/>
      <c r="F13" s="58">
        <v>0.21</v>
      </c>
      <c r="G13" s="59">
        <f>G12*F13</f>
        <v>476409.36</v>
      </c>
      <c r="H13" s="36"/>
      <c r="I13" s="35">
        <v>0</v>
      </c>
      <c r="J13" s="59">
        <f>J12*I13</f>
        <v>0</v>
      </c>
    </row>
    <row r="14" spans="1:10" ht="34.5" thickBot="1" x14ac:dyDescent="0.3">
      <c r="A14" s="70"/>
      <c r="B14" s="70"/>
      <c r="C14" s="70"/>
      <c r="D14" s="56" t="s">
        <v>75</v>
      </c>
      <c r="E14" s="56"/>
      <c r="F14" s="61" t="s">
        <v>78</v>
      </c>
      <c r="G14" s="62">
        <f>G13+G12</f>
        <v>2745025.36</v>
      </c>
      <c r="H14" s="36"/>
      <c r="I14" s="61" t="s">
        <v>81</v>
      </c>
      <c r="J14" s="62">
        <f>J13+J12</f>
        <v>560000</v>
      </c>
    </row>
    <row r="15" spans="1:10" x14ac:dyDescent="0.25">
      <c r="A15" s="70"/>
      <c r="B15" s="70"/>
      <c r="C15" s="70"/>
      <c r="D15" s="36"/>
      <c r="E15" s="36"/>
      <c r="F15" s="36"/>
      <c r="G15" s="36"/>
      <c r="H15" s="36"/>
      <c r="I15" s="36"/>
      <c r="J15" s="36"/>
    </row>
    <row r="16" spans="1:10" x14ac:dyDescent="0.25">
      <c r="A16" s="70"/>
      <c r="B16" s="70"/>
      <c r="C16" s="70"/>
      <c r="D16" s="63" t="s">
        <v>71</v>
      </c>
      <c r="E16" s="36"/>
      <c r="F16" s="36"/>
      <c r="G16" s="36"/>
      <c r="H16" s="36"/>
      <c r="I16" s="36"/>
      <c r="J16" s="36"/>
    </row>
    <row r="17" spans="1:13" x14ac:dyDescent="0.25">
      <c r="A17" s="70"/>
      <c r="B17" s="70"/>
      <c r="C17" s="70"/>
      <c r="D17" s="64" t="s">
        <v>76</v>
      </c>
      <c r="E17" s="36"/>
      <c r="F17" s="36"/>
      <c r="G17" s="36"/>
      <c r="H17" s="36"/>
      <c r="I17" s="36"/>
      <c r="J17" s="36"/>
      <c r="M17" s="70"/>
    </row>
    <row r="18" spans="1:13" x14ac:dyDescent="0.25">
      <c r="A18" s="70"/>
      <c r="B18" s="70"/>
      <c r="C18" s="70"/>
      <c r="D18" s="70"/>
      <c r="E18" s="70"/>
      <c r="F18" s="70"/>
      <c r="G18" s="70"/>
      <c r="H18" s="70"/>
      <c r="I18" s="70"/>
      <c r="J18" s="70"/>
    </row>
  </sheetData>
  <sheetProtection algorithmName="SHA-512" hashValue="DT5e/tNi20VyAqnAM3FRSoZ0Km6WYL5jYA9GnBBKRnShn26gSIGdAS821kORNi0YXhvA0zu+M/3XtiQG+dINeQ==" saltValue="osl8L7RANbbjnBf4zhdMvw==" spinCount="100000" sheet="1" objects="1" scenarios="1" formatColumns="0" formatRows="0"/>
  <mergeCells count="2">
    <mergeCell ref="E2:G2"/>
    <mergeCell ref="H2:J2"/>
  </mergeCells>
  <dataValidations count="1">
    <dataValidation type="list" allowBlank="1" showInputMessage="1" showErrorMessage="1" sqref="B4:B9">
      <formula1>"Capítulo,Partida,Mano de obra,Maquinaria,Material,Otros,"</formula1>
    </dataValidation>
  </dataValidations>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9"/>
  <sheetViews>
    <sheetView zoomScaleNormal="100" workbookViewId="0">
      <selection activeCell="I16" sqref="I16"/>
    </sheetView>
  </sheetViews>
  <sheetFormatPr baseColWidth="10" defaultColWidth="11.5703125" defaultRowHeight="15" x14ac:dyDescent="0.25"/>
  <cols>
    <col min="1" max="1" width="14.140625" style="67" bestFit="1" customWidth="1"/>
    <col min="2" max="2" width="5.7109375" style="67" customWidth="1"/>
    <col min="3" max="3" width="3.85546875" style="67" customWidth="1"/>
    <col min="4" max="4" width="33.140625" style="67" customWidth="1"/>
    <col min="5" max="5" width="8" style="67" customWidth="1"/>
    <col min="6" max="6" width="8.7109375" style="67" customWidth="1"/>
    <col min="7" max="7" width="16.7109375" style="67" customWidth="1"/>
    <col min="8" max="8" width="5.7109375" style="67" bestFit="1" customWidth="1"/>
    <col min="9" max="9" width="14.42578125" style="67" customWidth="1"/>
    <col min="10" max="10" width="14.85546875" style="67" customWidth="1"/>
    <col min="11" max="16384" width="11.5703125" style="67"/>
  </cols>
  <sheetData>
    <row r="1" spans="1:10" x14ac:dyDescent="0.25">
      <c r="A1" s="65" t="s">
        <v>0</v>
      </c>
      <c r="B1" s="66"/>
      <c r="C1" s="66"/>
      <c r="D1" s="66"/>
      <c r="E1" s="66"/>
      <c r="F1" s="66"/>
      <c r="G1" s="66"/>
      <c r="H1" s="66"/>
      <c r="I1" s="66"/>
      <c r="J1" s="66"/>
    </row>
    <row r="2" spans="1:10" ht="18.75" x14ac:dyDescent="0.25">
      <c r="A2" s="71" t="s">
        <v>1</v>
      </c>
      <c r="B2" s="72"/>
      <c r="C2" s="72"/>
      <c r="D2" s="72"/>
      <c r="E2" s="92" t="s">
        <v>66</v>
      </c>
      <c r="F2" s="93"/>
      <c r="G2" s="93"/>
      <c r="H2" s="92" t="s">
        <v>67</v>
      </c>
      <c r="I2" s="93"/>
      <c r="J2" s="93"/>
    </row>
    <row r="3" spans="1:10" x14ac:dyDescent="0.25">
      <c r="A3" s="73" t="s">
        <v>2</v>
      </c>
      <c r="B3" s="73" t="s">
        <v>5</v>
      </c>
      <c r="C3" s="73" t="s">
        <v>6</v>
      </c>
      <c r="D3" s="74" t="s">
        <v>3</v>
      </c>
      <c r="E3" s="41" t="s">
        <v>7</v>
      </c>
      <c r="F3" s="41" t="s">
        <v>8</v>
      </c>
      <c r="G3" s="41" t="s">
        <v>4</v>
      </c>
      <c r="H3" s="41" t="s">
        <v>7</v>
      </c>
      <c r="I3" s="41" t="s">
        <v>8</v>
      </c>
      <c r="J3" s="41" t="s">
        <v>4</v>
      </c>
    </row>
    <row r="4" spans="1:10" x14ac:dyDescent="0.25">
      <c r="A4" s="77" t="s">
        <v>59</v>
      </c>
      <c r="B4" s="77" t="s">
        <v>11</v>
      </c>
      <c r="C4" s="77" t="s">
        <v>0</v>
      </c>
      <c r="D4" s="78" t="s">
        <v>60</v>
      </c>
      <c r="E4" s="79">
        <f t="shared" ref="E4:J4" si="0">E9</f>
        <v>1</v>
      </c>
      <c r="F4" s="80">
        <f t="shared" si="0"/>
        <v>109188.07</v>
      </c>
      <c r="G4" s="80">
        <f t="shared" si="0"/>
        <v>109188.07</v>
      </c>
      <c r="H4" s="79">
        <f t="shared" si="0"/>
        <v>1</v>
      </c>
      <c r="I4" s="80">
        <f t="shared" si="0"/>
        <v>5688.07</v>
      </c>
      <c r="J4" s="80">
        <f t="shared" si="0"/>
        <v>5688.07</v>
      </c>
    </row>
    <row r="5" spans="1:10" ht="22.5" x14ac:dyDescent="0.25">
      <c r="A5" s="81" t="s">
        <v>61</v>
      </c>
      <c r="B5" s="81" t="s">
        <v>14</v>
      </c>
      <c r="C5" s="81" t="s">
        <v>15</v>
      </c>
      <c r="D5" s="82" t="s">
        <v>62</v>
      </c>
      <c r="E5" s="83">
        <v>340</v>
      </c>
      <c r="F5" s="83">
        <v>275</v>
      </c>
      <c r="G5" s="84">
        <f>ROUND(E5*F5,2)</f>
        <v>93500</v>
      </c>
      <c r="H5" s="83">
        <v>340</v>
      </c>
      <c r="I5" s="69">
        <v>0</v>
      </c>
      <c r="J5" s="84">
        <f>ROUND(H5*I5,2)</f>
        <v>0</v>
      </c>
    </row>
    <row r="6" spans="1:10" x14ac:dyDescent="0.25">
      <c r="A6" s="81" t="s">
        <v>63</v>
      </c>
      <c r="B6" s="81" t="s">
        <v>11</v>
      </c>
      <c r="C6" s="81" t="s">
        <v>15</v>
      </c>
      <c r="D6" s="82" t="s">
        <v>64</v>
      </c>
      <c r="E6" s="84">
        <f>E7</f>
        <v>1</v>
      </c>
      <c r="F6" s="84">
        <v>10000</v>
      </c>
      <c r="G6" s="84">
        <f>E6*F6</f>
        <v>10000</v>
      </c>
      <c r="H6" s="84">
        <v>1</v>
      </c>
      <c r="I6" s="89">
        <v>0</v>
      </c>
      <c r="J6" s="84">
        <f>ROUND(H6*I6,2)</f>
        <v>0</v>
      </c>
    </row>
    <row r="7" spans="1:10" x14ac:dyDescent="0.25">
      <c r="A7" s="81" t="s">
        <v>72</v>
      </c>
      <c r="B7" s="81" t="s">
        <v>11</v>
      </c>
      <c r="C7" s="81" t="s">
        <v>15</v>
      </c>
      <c r="D7" s="82" t="s">
        <v>73</v>
      </c>
      <c r="E7" s="83">
        <v>1</v>
      </c>
      <c r="F7" s="83">
        <v>5688.07</v>
      </c>
      <c r="G7" s="84">
        <f>E7*F7</f>
        <v>5688.07</v>
      </c>
      <c r="H7" s="83">
        <v>1</v>
      </c>
      <c r="I7" s="88">
        <v>5688.07</v>
      </c>
      <c r="J7" s="84">
        <f>ROUND(H7*I7,2)</f>
        <v>5688.07</v>
      </c>
    </row>
    <row r="8" spans="1:10" x14ac:dyDescent="0.25">
      <c r="A8" s="75"/>
      <c r="B8" s="75"/>
      <c r="C8" s="75"/>
      <c r="D8" s="76"/>
      <c r="E8" s="75"/>
      <c r="F8" s="75"/>
      <c r="G8" s="75"/>
      <c r="H8" s="75"/>
      <c r="I8" s="68"/>
      <c r="J8" s="84">
        <f t="shared" ref="J8" si="1">ROUND(H8*I8,2)</f>
        <v>0</v>
      </c>
    </row>
    <row r="9" spans="1:10" x14ac:dyDescent="0.25">
      <c r="A9" s="85"/>
      <c r="B9" s="85"/>
      <c r="C9" s="85"/>
      <c r="D9" s="86" t="s">
        <v>65</v>
      </c>
      <c r="E9" s="87">
        <v>1</v>
      </c>
      <c r="F9" s="80">
        <f>G5+G6+G7</f>
        <v>109188.07</v>
      </c>
      <c r="G9" s="80">
        <f>ROUND(F9*E9,2)</f>
        <v>109188.07</v>
      </c>
      <c r="H9" s="87">
        <v>1</v>
      </c>
      <c r="I9" s="80">
        <f>J5+J6+J7</f>
        <v>5688.07</v>
      </c>
      <c r="J9" s="80">
        <f>ROUND(I9*H9,2)</f>
        <v>5688.07</v>
      </c>
    </row>
    <row r="10" spans="1:10" x14ac:dyDescent="0.25">
      <c r="A10" s="75"/>
      <c r="B10" s="75"/>
      <c r="C10" s="75"/>
      <c r="D10" s="76"/>
      <c r="E10" s="75"/>
      <c r="F10" s="75"/>
      <c r="G10" s="75"/>
      <c r="H10" s="75"/>
      <c r="I10" s="75"/>
      <c r="J10" s="75"/>
    </row>
    <row r="11" spans="1:10" x14ac:dyDescent="0.25">
      <c r="A11" s="70"/>
      <c r="B11" s="70"/>
      <c r="C11" s="70"/>
      <c r="D11" s="56" t="s">
        <v>68</v>
      </c>
      <c r="E11" s="57"/>
      <c r="F11" s="58"/>
      <c r="G11" s="59">
        <f>G9*0.19</f>
        <v>20745.73</v>
      </c>
      <c r="H11" s="51"/>
      <c r="I11" s="35">
        <v>0</v>
      </c>
      <c r="J11" s="59">
        <f>J9*I11</f>
        <v>0</v>
      </c>
    </row>
    <row r="12" spans="1:10" ht="15.75" thickBot="1" x14ac:dyDescent="0.3">
      <c r="A12" s="70"/>
      <c r="B12" s="70"/>
      <c r="C12" s="70"/>
      <c r="D12" s="56" t="s">
        <v>70</v>
      </c>
      <c r="E12" s="36"/>
      <c r="F12" s="58"/>
      <c r="G12" s="59">
        <f>G9+G11</f>
        <v>129933.8</v>
      </c>
      <c r="H12" s="60">
        <f t="shared" ref="G12:H12" si="2">H8+H11</f>
        <v>0</v>
      </c>
      <c r="I12" s="58"/>
      <c r="J12" s="59">
        <f>J9+J11</f>
        <v>5688.07</v>
      </c>
    </row>
    <row r="13" spans="1:10" ht="34.5" thickBot="1" x14ac:dyDescent="0.3">
      <c r="A13" s="70"/>
      <c r="B13" s="70"/>
      <c r="C13" s="70"/>
      <c r="D13" s="56" t="s">
        <v>77</v>
      </c>
      <c r="E13" s="56"/>
      <c r="F13" s="61" t="s">
        <v>79</v>
      </c>
      <c r="G13" s="62">
        <f>G12*4</f>
        <v>519735.2</v>
      </c>
      <c r="H13" s="60">
        <f t="shared" ref="H13" si="3">H12*4</f>
        <v>0</v>
      </c>
      <c r="I13" s="61" t="s">
        <v>80</v>
      </c>
      <c r="J13" s="62">
        <f>J12*4</f>
        <v>22752.28</v>
      </c>
    </row>
    <row r="14" spans="1:10" ht="15.75" thickBot="1" x14ac:dyDescent="0.3">
      <c r="A14" s="70"/>
      <c r="B14" s="70"/>
      <c r="C14" s="70"/>
      <c r="D14" s="56" t="s">
        <v>74</v>
      </c>
      <c r="E14" s="36"/>
      <c r="F14" s="58">
        <v>0.21</v>
      </c>
      <c r="G14" s="59">
        <f>G13*F14</f>
        <v>109144.39</v>
      </c>
      <c r="H14" s="36"/>
      <c r="I14" s="35">
        <v>0</v>
      </c>
      <c r="J14" s="59">
        <f>J13*I14</f>
        <v>0</v>
      </c>
    </row>
    <row r="15" spans="1:10" ht="45.75" thickBot="1" x14ac:dyDescent="0.3">
      <c r="A15" s="70"/>
      <c r="B15" s="70"/>
      <c r="C15" s="70"/>
      <c r="D15" s="56" t="s">
        <v>75</v>
      </c>
      <c r="E15" s="56"/>
      <c r="F15" s="61" t="s">
        <v>78</v>
      </c>
      <c r="G15" s="62">
        <f>G14+G13</f>
        <v>628879.59</v>
      </c>
      <c r="H15" s="36"/>
      <c r="I15" s="61" t="s">
        <v>81</v>
      </c>
      <c r="J15" s="62">
        <f>J14+J13</f>
        <v>22752.28</v>
      </c>
    </row>
    <row r="16" spans="1:10" x14ac:dyDescent="0.25">
      <c r="A16" s="70"/>
      <c r="B16" s="70"/>
      <c r="C16" s="70"/>
      <c r="D16" s="36"/>
      <c r="E16" s="36"/>
      <c r="F16" s="36"/>
      <c r="G16" s="36"/>
      <c r="H16" s="36"/>
      <c r="I16" s="36"/>
      <c r="J16" s="36"/>
    </row>
    <row r="17" spans="1:10" x14ac:dyDescent="0.25">
      <c r="A17" s="70"/>
      <c r="B17" s="70"/>
      <c r="C17" s="70"/>
      <c r="D17" s="63" t="s">
        <v>71</v>
      </c>
      <c r="E17" s="36"/>
      <c r="F17" s="36"/>
      <c r="G17" s="36"/>
      <c r="H17" s="36"/>
      <c r="I17" s="36"/>
      <c r="J17" s="36"/>
    </row>
    <row r="18" spans="1:10" x14ac:dyDescent="0.25">
      <c r="A18" s="70"/>
      <c r="B18" s="70"/>
      <c r="C18" s="70"/>
      <c r="D18" s="64" t="s">
        <v>76</v>
      </c>
      <c r="E18" s="36"/>
      <c r="F18" s="36"/>
      <c r="G18" s="36"/>
      <c r="H18" s="36"/>
      <c r="I18" s="36"/>
      <c r="J18" s="36"/>
    </row>
    <row r="19" spans="1:10" x14ac:dyDescent="0.25">
      <c r="A19" s="70"/>
      <c r="B19" s="70"/>
      <c r="C19" s="70"/>
      <c r="D19" s="70"/>
      <c r="E19" s="70"/>
      <c r="F19" s="70"/>
      <c r="G19" s="70"/>
      <c r="H19" s="70"/>
      <c r="I19" s="70"/>
      <c r="J19" s="70"/>
    </row>
  </sheetData>
  <sheetProtection algorithmName="SHA-512" hashValue="aDgClnATqhPW7jvmhr8V2h/tqGvJFcVVGS09iIDrvyUy9MM6jqN5wmkW28qy4Sn2R1WViDNp8RBe4R90JCk7mQ==" saltValue="/ZVYBIl5nibaZUofFSzKxw==" spinCount="100000" sheet="1" objects="1" scenarios="1" formatCells="0" formatColumns="0" formatRows="0"/>
  <mergeCells count="2">
    <mergeCell ref="E2:G2"/>
    <mergeCell ref="H2:J2"/>
  </mergeCells>
  <dataValidations disablePrompts="1" count="1">
    <dataValidation type="list" allowBlank="1" showInputMessage="1" showErrorMessage="1" sqref="B4:B10">
      <formula1>"Capítulo,Partida,Mano de obra,Maquinaria,Material,Otros,"</formula1>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LOTE 1</vt:lpstr>
      <vt:lpstr>LOTE 2</vt:lpstr>
      <vt:lpstr>LOTE 3</vt:lpstr>
      <vt:lpstr>LOTE 4</vt:lpstr>
      <vt:lpstr>LOTE 5</vt:lpstr>
      <vt:lpstr>LOTE 6</vt:lpstr>
      <vt:lpstr>LOTE 7</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Pérez de Prada, José Ignacio</dc:creator>
  <cp:lastModifiedBy>Morcillo Ayuso, Beatriz</cp:lastModifiedBy>
  <dcterms:created xsi:type="dcterms:W3CDTF">2019-05-06T11:03:39Z</dcterms:created>
  <dcterms:modified xsi:type="dcterms:W3CDTF">2019-08-09T09:49:55Z</dcterms:modified>
</cp:coreProperties>
</file>