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Luarca\ser. contratacion\A. DATOS (desde mayo-14)\4. EXP. CONTRATACIÓN\2021\6012100039_2000003388_SuO_Suministro e instalacion de telefonia IP\2. Licitacion\A_publicar\"/>
    </mc:Choice>
  </mc:AlternateContent>
  <xr:revisionPtr revIDLastSave="0" documentId="8_{1D668971-E73B-4BC9-9FAC-D29E9C741C2D}" xr6:coauthVersionLast="36" xr6:coauthVersionMax="36" xr10:uidLastSave="{00000000-0000-0000-0000-000000000000}"/>
  <bookViews>
    <workbookView xWindow="0" yWindow="0" windowWidth="17250" windowHeight="7605" xr2:uid="{DEF4F997-03B5-42A8-A775-0516DDAC2300}"/>
  </bookViews>
  <sheets>
    <sheet name="Hoja1" sheetId="1" r:id="rId1"/>
  </sheets>
  <definedNames>
    <definedName name="_xlnm._FilterDatabase" localSheetId="0" hidden="1">Hoja1!$A$1:$H$139</definedName>
  </definedName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8" i="1" l="1"/>
  <c r="H134" i="1" l="1"/>
  <c r="H135" i="1" s="1"/>
  <c r="H136" i="1" s="1"/>
  <c r="H131" i="1"/>
  <c r="G8" i="1" l="1"/>
  <c r="E109" i="1" l="1"/>
  <c r="G124" i="1"/>
  <c r="G122" i="1"/>
  <c r="G120" i="1"/>
  <c r="G118" i="1"/>
  <c r="G116" i="1"/>
  <c r="G114" i="1"/>
  <c r="G112" i="1"/>
  <c r="G110" i="1"/>
  <c r="E100" i="1"/>
  <c r="G105" i="1"/>
  <c r="G103" i="1"/>
  <c r="G101" i="1"/>
  <c r="E95" i="1"/>
  <c r="G96" i="1"/>
  <c r="F98" i="1" s="1"/>
  <c r="E54" i="1"/>
  <c r="E87" i="1"/>
  <c r="G89" i="1"/>
  <c r="F91" i="1" s="1"/>
  <c r="E73" i="1"/>
  <c r="G83" i="1"/>
  <c r="G81" i="1"/>
  <c r="G79" i="1"/>
  <c r="G77" i="1"/>
  <c r="G75" i="1"/>
  <c r="E63" i="1"/>
  <c r="G69" i="1"/>
  <c r="G67" i="1"/>
  <c r="G65" i="1"/>
  <c r="E55" i="1"/>
  <c r="G59" i="1"/>
  <c r="G57" i="1"/>
  <c r="E5" i="1"/>
  <c r="E32" i="1"/>
  <c r="G48" i="1"/>
  <c r="G46" i="1"/>
  <c r="G44" i="1"/>
  <c r="G42" i="1"/>
  <c r="G40" i="1"/>
  <c r="G38" i="1"/>
  <c r="G36" i="1"/>
  <c r="G34" i="1"/>
  <c r="E16" i="1"/>
  <c r="G28" i="1"/>
  <c r="G26" i="1"/>
  <c r="G24" i="1"/>
  <c r="G22" i="1"/>
  <c r="G20" i="1"/>
  <c r="G18" i="1"/>
  <c r="E6" i="1"/>
  <c r="G12" i="1"/>
  <c r="G10" i="1"/>
  <c r="F14" i="1" l="1"/>
  <c r="F6" i="1" s="1"/>
  <c r="F30" i="1"/>
  <c r="F71" i="1"/>
  <c r="F63" i="1" s="1"/>
  <c r="F85" i="1"/>
  <c r="F73" i="1" s="1"/>
  <c r="F107" i="1"/>
  <c r="F100" i="1" s="1"/>
  <c r="F61" i="1"/>
  <c r="G61" i="1" s="1"/>
  <c r="G55" i="1" s="1"/>
  <c r="F50" i="1"/>
  <c r="G50" i="1" s="1"/>
  <c r="G32" i="1" s="1"/>
  <c r="F126" i="1"/>
  <c r="G126" i="1" s="1"/>
  <c r="G109" i="1" s="1"/>
  <c r="F16" i="1"/>
  <c r="G30" i="1"/>
  <c r="G16" i="1" s="1"/>
  <c r="F95" i="1"/>
  <c r="G98" i="1"/>
  <c r="G95" i="1" s="1"/>
  <c r="G91" i="1"/>
  <c r="G87" i="1" s="1"/>
  <c r="F87" i="1"/>
  <c r="G14" i="1" l="1"/>
  <c r="G6" i="1" s="1"/>
  <c r="G71" i="1"/>
  <c r="G63" i="1" s="1"/>
  <c r="F55" i="1"/>
  <c r="G107" i="1"/>
  <c r="G100" i="1" s="1"/>
  <c r="F109" i="1"/>
  <c r="G85" i="1"/>
  <c r="G73" i="1" s="1"/>
  <c r="F93" i="1" s="1"/>
  <c r="F54" i="1" s="1"/>
  <c r="F32" i="1"/>
  <c r="F52" i="1"/>
  <c r="G52" i="1" l="1"/>
  <c r="G5" i="1" s="1"/>
  <c r="F5" i="1"/>
  <c r="G93" i="1"/>
  <c r="G54" i="1" s="1"/>
  <c r="F128" i="1" l="1"/>
  <c r="G128" i="1" s="1"/>
  <c r="G131" i="1" s="1"/>
  <c r="G133" i="1" l="1"/>
  <c r="G132" i="1"/>
  <c r="G134" i="1" l="1"/>
  <c r="G135" i="1" s="1"/>
  <c r="G136" i="1" s="1"/>
</calcChain>
</file>

<file path=xl/sharedStrings.xml><?xml version="1.0" encoding="utf-8"?>
<sst xmlns="http://schemas.openxmlformats.org/spreadsheetml/2006/main" count="285" uniqueCount="183">
  <si>
    <t>SUMINISTRO E INSTALACIÓN DE SOLUCIONES DE TELEFONÍA IP PARA LA NUEVA SEDE SOCIAL</t>
  </si>
  <si>
    <t>Presupuesto</t>
  </si>
  <si>
    <t>Código</t>
  </si>
  <si>
    <t>Ud</t>
  </si>
  <si>
    <t>Resumen</t>
  </si>
  <si>
    <t>1</t>
  </si>
  <si>
    <t>Capítulo</t>
  </si>
  <si>
    <t/>
  </si>
  <si>
    <t>Unidades de ampliación Core (OSV)</t>
  </si>
  <si>
    <t>1.1</t>
  </si>
  <si>
    <t>Servicio de número único (ONS)</t>
  </si>
  <si>
    <t>Incluye: el suministro, la configuración, la instalación y la puesta en marcha de los elementos SW necesarios para dotar a la plataforma de voz OSV existente en METRO del servicio de ONS tal y como se indica en el PPT.</t>
  </si>
  <si>
    <t>ONSUNIF01</t>
  </si>
  <si>
    <t>Partida</t>
  </si>
  <si>
    <t>u</t>
  </si>
  <si>
    <t>Software para el despliegue de ONS</t>
  </si>
  <si>
    <t>Elementos SW ONS virtualizados como ampliación del core de OSV existente en METRO.</t>
  </si>
  <si>
    <t>ONSUNIF02</t>
  </si>
  <si>
    <t>Instalación y configuración del servicio</t>
  </si>
  <si>
    <t>El servicio de ONS debe quedar completamente operativo tras la instalación y configuración de este conforme a los requerimientos especificados en el PPT.</t>
  </si>
  <si>
    <t>ONSUNIF03</t>
  </si>
  <si>
    <t>Licencia de ONS</t>
  </si>
  <si>
    <t>Suministro de licencias que quedarán disponibles para utilizar el servicio de ONS.</t>
  </si>
  <si>
    <t>Total 1.1</t>
  </si>
  <si>
    <t>1.2</t>
  </si>
  <si>
    <t>Servicio de buzón de voz único y fax centralizado</t>
  </si>
  <si>
    <t>Incluye: el suministro, la configuración, la instalación y la puesta en marcha de los elementos SW necesarios para dotar a la plataforma de voz OSV existente en METRO del servicio de voz único centralizado tal y como se indica en el PPT.</t>
  </si>
  <si>
    <t>BUZUNIF01</t>
  </si>
  <si>
    <t>Licencia base</t>
  </si>
  <si>
    <t>Suministro de licencia base requerida por el servicio.</t>
  </si>
  <si>
    <t>BUZUNIF02</t>
  </si>
  <si>
    <t>Sistema de clúster medio (hasta 10.000 usuarios)</t>
  </si>
  <si>
    <t>Sistema de clúster medio con escalabilidad hasta 10.000 usuarios.</t>
  </si>
  <si>
    <t>BUZUNIF03</t>
  </si>
  <si>
    <t>Licencia de puerto mediastreaming para Voz/Unificada</t>
  </si>
  <si>
    <t>Suministro de licencias concurrentes para la prestación del servicio.</t>
  </si>
  <si>
    <t>BUZUNIF04</t>
  </si>
  <si>
    <t>Windows Server 2012 R2 Standard Telco (4CPU, 4VM, necesita CAL)</t>
  </si>
  <si>
    <t>Suministro de SO de servidor requerido.</t>
  </si>
  <si>
    <t>FAXUNIF01</t>
  </si>
  <si>
    <t>Fax bajo demanda (Fax on demand)</t>
  </si>
  <si>
    <t>Suministro y configuración del servicio de fax.</t>
  </si>
  <si>
    <t>BUZUNIF05</t>
  </si>
  <si>
    <t>Instalación y configuración</t>
  </si>
  <si>
    <t>Incluye la instalación, configuración y pruebas del servicio de buzón de voz único y fax centralizado.</t>
  </si>
  <si>
    <t>Total 1.2</t>
  </si>
  <si>
    <t>1.3</t>
  </si>
  <si>
    <t>Servicio de atención telefónica para la recepción de la sede</t>
  </si>
  <si>
    <t>Incluye: el suministro, la configuración, la instalación y la puesta en marcha de los elementos SW necesarios para dotar a la plataforma de voz OSV existente en METRO del servicio de atención telefónica para los puestos de la recepción de la sede social.</t>
  </si>
  <si>
    <t>OPEUNIF01</t>
  </si>
  <si>
    <t>Licencia base profesional</t>
  </si>
  <si>
    <t>Suministro de licencia base profesional requerida por el servicio de atención telefónica para la recepción de la sede: licencia para OS Concierge V4.</t>
  </si>
  <si>
    <t>OPEUNIF02</t>
  </si>
  <si>
    <t>Licencia profesional por puesto</t>
  </si>
  <si>
    <t>Suministro de licencia de puesto profesional necesaria para cada puesto de la recepción (OS Concierge V4).</t>
  </si>
  <si>
    <t>OPEUNIF03</t>
  </si>
  <si>
    <t>Licencia de punto de monitorización</t>
  </si>
  <si>
    <t>Suministro de licencias con capacidades de monitorización.</t>
  </si>
  <si>
    <t>CP4UNIF03</t>
  </si>
  <si>
    <t>Terminales CP400</t>
  </si>
  <si>
    <t>Suministro de terminales telefónicos modelo OpenScape Desk Phone CP400 o similar 100% compatible, cumpliendo con todas las características técnicas descritas en el Pliego de Prescripciones Técnicas (PPT). Incluye el suministro y licencias (Licencia OSV V9 y OS Deployment Service V7) para su uso. El número de unidades de terminales de cada modelo puede variar en función de la disposición final del mobiliario de la sede social, de las singularidades de cada puesto y del número de usuarios de la sede, siendo METRO quien valide las cifras definitivas antes de realizar cualquier pedido.</t>
  </si>
  <si>
    <t>OPEUNIF04</t>
  </si>
  <si>
    <t>Licencia de conector de calendario</t>
  </si>
  <si>
    <t>Suministro de licencia de conector de calendario.</t>
  </si>
  <si>
    <t>OPEUNIF05</t>
  </si>
  <si>
    <t>SQL Server 2012 Enterprise</t>
  </si>
  <si>
    <t>Suministro del sistema de gestión de base de datos relacional.</t>
  </si>
  <si>
    <t>OPEUNIF06</t>
  </si>
  <si>
    <t>OPEUNIF07</t>
  </si>
  <si>
    <t>Instalación y configuración del servicio de atención telefónica para la recepción</t>
  </si>
  <si>
    <t>Incluye la instalación, configuración y pruebas del servicio de atención telefónica para la recepción de la sede.</t>
  </si>
  <si>
    <t>Total 1.3</t>
  </si>
  <si>
    <t>Total 1</t>
  </si>
  <si>
    <t>2</t>
  </si>
  <si>
    <t>Unidades relativas a los usuarios</t>
  </si>
  <si>
    <t>2.1</t>
  </si>
  <si>
    <t>Servicio de buzón único y fax centralizado para usuarios</t>
  </si>
  <si>
    <t>Incluye: el suministro, la configuración, la instalación y la puesta en marcha de los elementos SW necesarios en el plano de usuario para habilitar el servicio de buzón de voz único y fax centralizado tal y como se indica en el PPT.</t>
  </si>
  <si>
    <t>BUSUNIF01</t>
  </si>
  <si>
    <t>Configuración puesto de buzón para 100 usuarios</t>
  </si>
  <si>
    <t>Configuración y pruebas en el plano de usuario para la confección de puestos de buzón de voz (hasta 100 usuarios). Se incluyen la configuración y las pruebas a realizar.</t>
  </si>
  <si>
    <t>FUSUNIF01</t>
  </si>
  <si>
    <t>Buzón de fax para 100 usuarios</t>
  </si>
  <si>
    <t>Suministro de buzón de fax para 100 usuarios. Sobre la configuración del puesto de buzón, se añade la posibilidad del buzón de fax. Se incluyen la configuración y las pruebas a realizar.</t>
  </si>
  <si>
    <t>Total 2.1</t>
  </si>
  <si>
    <t>2.2</t>
  </si>
  <si>
    <t>Servicio ONS para usuarios</t>
  </si>
  <si>
    <t>Incluye: el suministro, la configuración, la instalación y la puesta en marcha de los elementos SW necesarios en el plano de usuario para habilitar el servicio de ONS tal y como se indica en el PPT.</t>
  </si>
  <si>
    <t>ONSUNIF04</t>
  </si>
  <si>
    <t>Instalación y configuración de ONS a usuarios</t>
  </si>
  <si>
    <t>Incluye la instalación y configuración de ONS en el plano de usuario.</t>
  </si>
  <si>
    <t>ONSUNIF05</t>
  </si>
  <si>
    <t>Configuración de dispositivo móvil en ONS</t>
  </si>
  <si>
    <t>Configuración que habilita la disponibilidad de ONS en un dispositivo móvil.</t>
  </si>
  <si>
    <t>ONSUNIF06</t>
  </si>
  <si>
    <t>Configuración de dispositivo fijo en ONS</t>
  </si>
  <si>
    <t>Configuración que habilita la disponibilidad de ONS en un dispositivo fijo.</t>
  </si>
  <si>
    <t>Total 2.2</t>
  </si>
  <si>
    <t>2.3</t>
  </si>
  <si>
    <t>Suministro e instalación de terminales para usuarios</t>
  </si>
  <si>
    <t>Suministro e instalación de todos los terminales telefónicos (CP600, CP400 y CP200). El número de unidades de terminales de cada modelo puede variar en función de la disposición final del mobiliario de la sede social, de las singularidades de cada puesto y del número de usuarios de la sede, siendo METRO quien valide las cifras definitivas antes de realizar cualquier pedido.</t>
  </si>
  <si>
    <t>CP6UNIF04</t>
  </si>
  <si>
    <t>Terminales CP600</t>
  </si>
  <si>
    <t>Suministro de terminales telefónicos modelo OpenScape Desk Phone CP600 o similar 100% compatible, cumpliendo con todas las características técnicas descritas en el Pliego de Prescripciones Técnicas (PPT). Incluye el suministro y licencias (Licencia OSV V9 y OS Deployment Service V7) para su uso. El número de unidades de terminales de cada modelo puede variar en función de la disposición final del mobiliario de la sede social, de las singularidades de cada puesto y del número de usuarios de la sede, siendo METRO quien valide las cifras definitivas antes de realizar cualquier pedido.</t>
  </si>
  <si>
    <t>ME6UNIF02</t>
  </si>
  <si>
    <t>Módulos de extensión para CP600</t>
  </si>
  <si>
    <t>Suministro de extensiones para terminales telefónicos modelo OpenScape Module CP600 o similar 100% compatible, cumpliendo con todas las características técnicas descritas en el Pliego de Prescripciones Técnicas (PPT). Incluye el suministro, la configuración, la instalación y la puesta en marcha de los módulos. El número definitivo de módulos de extensión puede variar en función de la cantidad de usuarios que haya con terminal de "secretario" en la nueva sede, siendo METRO quien valide la cifras definitiva antes de realizar cualquier pedido.</t>
  </si>
  <si>
    <t>CP2UNIF02</t>
  </si>
  <si>
    <t>Terminales CP200</t>
  </si>
  <si>
    <t>Suministro de terminales telefónicos modelo OpenScape Desk Phone CP200 o similar 100% compatible, cumpliendo con todas las características técnicas descritas en el Pliego de Prescripciones Técnicas (PPT). Incluye el suministro y licencias (Licencia OSV V9 y OS Deployment Service V7) para su uso. El número de unidades de terminales de cada modelo puede variar en función de la disposición final del mobiliario de la sede social, de las singularidades de cada puesto y del número de usuarios de la sede, siendo METRO quien valide las cifras definitivas antes de realizar cualquier pedido.</t>
  </si>
  <si>
    <t>SMTUNIF01</t>
  </si>
  <si>
    <t>Soporte mural para terminales CP200</t>
  </si>
  <si>
    <t>Suministro de soportes murales 100% compatibles con el modelo de terminal CP200. El número de soportes murales definitivos puede variar en función de la disposición final del mobiliario de la sede social y de las singularidades de cada puesto, siendo METRO quien valide la cifras definitiva antes de realizar cualquier pedido.</t>
  </si>
  <si>
    <t>CPIUNIF01</t>
  </si>
  <si>
    <t>Instalación y configuración por terminal</t>
  </si>
  <si>
    <t>Partida que incluye la instalación y configuración de todos los terminales contemplados en el alcance. Todos los terminales deben quedar correctamente instalados y operativos en cada puesto de la sede, incluyendo todos los latiguillos de red necesarios así como cualquier pequeño componente que se precise para llevar a cabo la correcta instalación. El número de terminales realmente instalados puede variar y se ejecutará la partida conforme a la realidad del proyecto.</t>
  </si>
  <si>
    <t>Total 2.3</t>
  </si>
  <si>
    <t>2.4</t>
  </si>
  <si>
    <t>Suministro de accesorios telefónicos</t>
  </si>
  <si>
    <t>Suministro de accesorios telefónicos compatibles con los terminales CP400 y CP600.</t>
  </si>
  <si>
    <t>AUPLANT01</t>
  </si>
  <si>
    <t>Auriculares inalámbricos con descolgador incluido</t>
  </si>
  <si>
    <t>Suministro de auriculares inalámbricos monoaurales Plantronics CS540 o similiares 100% compatibles que incluyan el descolgador APS11 Siemens o similiar 100% compatible. En todos los casos, tanto el auricular como el descolgador, serán completamente compatibles con los terminales de la gama CP de Unify y cumplirán con todos los requisitos técnicos especificados en el PPT.</t>
  </si>
  <si>
    <t>Total 2.4</t>
  </si>
  <si>
    <t>Total 2</t>
  </si>
  <si>
    <t>3</t>
  </si>
  <si>
    <t>Trabajos de migracion de usuarios a OSV</t>
  </si>
  <si>
    <t>MIGUNIF01</t>
  </si>
  <si>
    <t>Trabajos relativos a la migración de usuarios de plataforma actual a OSV</t>
  </si>
  <si>
    <t>Se incluye en esta partida:
- Análisis y definición: análisis del escenario actual, definición técnica del proyecto con la Dirección Facultativa, análisis de la solución del escenario final.
- Reprogramación de la red para el traslado de DDI a OSV (trabajos previos a realizar a la migración: configuración de Hipath4000 para el reenrutamiento de numeración y configuración de OSV para enrutamiento de llamadas a suscriptores propios de su entorno.
- Elaboración de prueba de concepto y plan de pruebas completo con numeración de prueba acordada con personal técnico tanto del Contratista como personal interno de METRO designado por la Dirección Facultativa.
- Migración de numeración en horario nocturno. La migración será única y por tanto, la portabilidad, será total.
- Pruebas en tres centrales a elegir por METRO tras la realización de la migración.
- Asistencia y monitorización durante cuatro jornadas completas tras la migración.</t>
  </si>
  <si>
    <t>Total 3</t>
  </si>
  <si>
    <t>4</t>
  </si>
  <si>
    <t>Unidades SBC (Session Border Controller) para interconexión entre plataformas</t>
  </si>
  <si>
    <t>SBCUNIF01</t>
  </si>
  <si>
    <t>Nodo virtualizable OpenScape SBC/CTC V10 - Licencia base</t>
  </si>
  <si>
    <t>Suministro, instalación, configuración y puesta en marcha de dos nodos virtualizables OpenScape SBC/CTC V10 con licencia base para su uso. Se trata de una partida opcional que se ejecutará a instancia de METRO y previa conformidad de este.</t>
  </si>
  <si>
    <t>SBCUNIF02</t>
  </si>
  <si>
    <t>Paquete de 10 canales de comunicaciones</t>
  </si>
  <si>
    <t>Suministro de un paquete de 10 canales de comunicaciones. Se trata de una partida opcional que se ejecutará a instancia de METRO y previa conformidad de este.</t>
  </si>
  <si>
    <t>SBCUNIF03</t>
  </si>
  <si>
    <t>Servicios para la conexión del SBC</t>
  </si>
  <si>
    <t>Servicios profesionales para la conexión de los nodos SBC. Se trata de una partida opcional que se ejecutará a instancia de METRO y previa conformidad de este.</t>
  </si>
  <si>
    <t>Total 4</t>
  </si>
  <si>
    <t>5</t>
  </si>
  <si>
    <t>Plan de formación</t>
  </si>
  <si>
    <t>FORUNIF01</t>
  </si>
  <si>
    <t>Plan de comunicación a usuarios y tutoriales</t>
  </si>
  <si>
    <t>- Documentación completa del escenario final, tutoriales y hoja de características/manuales de los productos suministrados con vídeos explicativos dirigidos a los usuarios de los servicios.</t>
  </si>
  <si>
    <t>FORUNIF02</t>
  </si>
  <si>
    <t>Formación para administradores de Concierge</t>
  </si>
  <si>
    <t>Formación oficial dirigida al perfil de administrador para la solución Concierge, duración mínima de 5h.</t>
  </si>
  <si>
    <t>FORUNIF03</t>
  </si>
  <si>
    <t>Formación para soluciones OpenScape (Xpressions y ONS)</t>
  </si>
  <si>
    <t>Formación oficial dirigida al perfil de administrador para las soluciones Xpressions y ONS, duración mínima de 3d.</t>
  </si>
  <si>
    <t>FORUNIF04</t>
  </si>
  <si>
    <t>Formación para técnicos de mantenimiento de Concierge</t>
  </si>
  <si>
    <t>Formación oficial dirigida al perfil de mantenedor de la solución Concierge, duración mínima de 2d.</t>
  </si>
  <si>
    <t>FORUNIF05</t>
  </si>
  <si>
    <t>Formación para técnicos de mantenimiento de soluciones OpenScape (Xpressions y ONS)</t>
  </si>
  <si>
    <t>Formación oficial dirigida al perfil de mantenedor de la soluciones OpenScape Xpressions y ONS, duración mínima de 5d.</t>
  </si>
  <si>
    <t>FORUNIF06</t>
  </si>
  <si>
    <t>Formación para usuarios de Concierge</t>
  </si>
  <si>
    <t>Formación oficial dirigida a usuarios de Concierge (3 personas), duración mínima de 2h.</t>
  </si>
  <si>
    <t>FORUNIF07</t>
  </si>
  <si>
    <t>Formación para usuarios de OpenScape ONS</t>
  </si>
  <si>
    <t>Formación oficial dirigida a usuarios de ONS (Grupo de hasta 35 personas), duración mínima de 2h.</t>
  </si>
  <si>
    <t>FORUNIF08</t>
  </si>
  <si>
    <t>Formación para usuarios con terminales "jefe-secretaria"</t>
  </si>
  <si>
    <t>Formación oficial dirigida a usuarios con perfil "jefe-secretaria", duración mínima de 1h.</t>
  </si>
  <si>
    <t>Total 5</t>
  </si>
  <si>
    <t>Total 20-124V</t>
  </si>
  <si>
    <t>Cantidad</t>
  </si>
  <si>
    <t>Tipo</t>
  </si>
  <si>
    <t>C/U Ejecución
Material (€)</t>
  </si>
  <si>
    <t>Referencia</t>
  </si>
  <si>
    <t>C Ejecución
Material €</t>
  </si>
  <si>
    <t>% Gastos Generales</t>
  </si>
  <si>
    <t>% Beneficio Industrial</t>
  </si>
  <si>
    <t>% IVA</t>
  </si>
  <si>
    <t>TOTAL PRESPUESTO DE EJECUCIÓN MATERIAL</t>
  </si>
  <si>
    <t>(*) Se tendrán en cuenta las notas del apartado 27 del Pliego de Prescripciones Particulares.</t>
  </si>
  <si>
    <t>PRESUPUESTO TOTAL (SIN IVA)</t>
  </si>
  <si>
    <t>PRESUPUESTO TOTAL (CON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</si>
</sst>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sz val="11"/>
      <color rgb="FFFF0000"/>
      <name val="Calibri"/>
      <family val="2"/>
      <scheme val="minor"/>
    </font>
  </fonts>
  <fills count="7">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theme="7" tint="0.59999389629810485"/>
        <bgColor indexed="64"/>
      </patternFill>
    </fill>
  </fills>
  <borders count="1">
    <border>
      <left/>
      <right/>
      <top/>
      <bottom/>
      <diagonal/>
    </border>
  </borders>
  <cellStyleXfs count="1">
    <xf numFmtId="0" fontId="0" fillId="0" borderId="0"/>
  </cellStyleXfs>
  <cellXfs count="34">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49" fontId="4" fillId="2" borderId="0" xfId="0" applyNumberFormat="1"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49" fontId="4" fillId="3" borderId="0" xfId="0" applyNumberFormat="1" applyFont="1" applyFill="1" applyAlignment="1">
      <alignment vertical="top"/>
    </xf>
    <xf numFmtId="4" fontId="5" fillId="3" borderId="0" xfId="0" applyNumberFormat="1" applyFont="1" applyFill="1" applyAlignment="1">
      <alignment vertical="top"/>
    </xf>
    <xf numFmtId="0" fontId="6" fillId="0" borderId="0" xfId="0" applyFont="1" applyAlignment="1">
      <alignment vertical="top"/>
    </xf>
    <xf numFmtId="49" fontId="6" fillId="0" borderId="0" xfId="0" applyNumberFormat="1" applyFont="1" applyAlignment="1">
      <alignment vertical="top"/>
    </xf>
    <xf numFmtId="49" fontId="6" fillId="4" borderId="0" xfId="0" applyNumberFormat="1" applyFont="1" applyFill="1" applyAlignment="1">
      <alignment vertical="top"/>
    </xf>
    <xf numFmtId="4" fontId="6" fillId="0" borderId="0" xfId="0" applyNumberFormat="1" applyFont="1" applyAlignment="1">
      <alignment vertical="top"/>
    </xf>
    <xf numFmtId="4" fontId="7" fillId="0" borderId="0" xfId="0" applyNumberFormat="1" applyFont="1" applyAlignment="1">
      <alignment vertical="top"/>
    </xf>
    <xf numFmtId="4" fontId="5" fillId="0" borderId="0" xfId="0" applyNumberFormat="1" applyFont="1" applyAlignment="1">
      <alignment vertical="top"/>
    </xf>
    <xf numFmtId="0" fontId="6" fillId="5" borderId="0" xfId="0" applyFont="1" applyFill="1" applyAlignment="1">
      <alignment vertical="top"/>
    </xf>
    <xf numFmtId="3" fontId="6" fillId="0" borderId="0" xfId="0" applyNumberFormat="1" applyFont="1" applyAlignment="1">
      <alignment vertical="top"/>
    </xf>
    <xf numFmtId="49" fontId="6" fillId="0" borderId="0" xfId="0" applyNumberFormat="1" applyFont="1" applyAlignment="1">
      <alignment vertical="top" wrapText="1"/>
    </xf>
    <xf numFmtId="49" fontId="4" fillId="2" borderId="0" xfId="0" applyNumberFormat="1" applyFont="1" applyFill="1" applyAlignment="1">
      <alignment vertical="top" wrapText="1"/>
    </xf>
    <xf numFmtId="49" fontId="4" fillId="3" borderId="0" xfId="0" applyNumberFormat="1" applyFont="1" applyFill="1" applyAlignment="1">
      <alignment vertical="top" wrapText="1"/>
    </xf>
    <xf numFmtId="49" fontId="4" fillId="0" borderId="0" xfId="0" applyNumberFormat="1" applyFont="1" applyAlignment="1">
      <alignment vertical="top" wrapText="1"/>
    </xf>
    <xf numFmtId="0" fontId="6" fillId="5" borderId="0" xfId="0" applyFont="1" applyFill="1" applyAlignment="1">
      <alignment vertical="top" wrapText="1"/>
    </xf>
    <xf numFmtId="0" fontId="1" fillId="0" borderId="0" xfId="0" applyFont="1" applyAlignment="1">
      <alignment horizontal="center" vertical="top"/>
    </xf>
    <xf numFmtId="0" fontId="0" fillId="0" borderId="0" xfId="0" applyAlignment="1">
      <alignment wrapText="1"/>
    </xf>
    <xf numFmtId="0" fontId="3" fillId="0" borderId="0" xfId="0" applyFont="1" applyAlignment="1">
      <alignment vertical="center" wrapText="1"/>
    </xf>
    <xf numFmtId="4" fontId="6" fillId="0" borderId="0" xfId="0" applyNumberFormat="1" applyFont="1"/>
    <xf numFmtId="0" fontId="6" fillId="0" borderId="0" xfId="0" applyFont="1"/>
    <xf numFmtId="164" fontId="6" fillId="0" borderId="0" xfId="0" applyNumberFormat="1" applyFont="1"/>
    <xf numFmtId="9" fontId="6" fillId="0" borderId="0" xfId="0" applyNumberFormat="1" applyFont="1"/>
    <xf numFmtId="164" fontId="4" fillId="0" borderId="0" xfId="0" applyNumberFormat="1" applyFont="1"/>
    <xf numFmtId="0" fontId="4" fillId="0" borderId="0" xfId="0" applyFont="1"/>
    <xf numFmtId="0" fontId="8" fillId="0" borderId="0" xfId="0" applyFont="1"/>
    <xf numFmtId="4" fontId="6" fillId="6" borderId="0" xfId="0" applyNumberFormat="1" applyFont="1" applyFill="1" applyAlignment="1" applyProtection="1">
      <alignment vertical="top"/>
      <protection locked="0"/>
    </xf>
    <xf numFmtId="9" fontId="6" fillId="6" borderId="0" xfId="0" applyNumberFormat="1" applyFont="1" applyFill="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43502</xdr:colOff>
      <xdr:row>1</xdr:row>
      <xdr:rowOff>18839</xdr:rowOff>
    </xdr:from>
    <xdr:to>
      <xdr:col>7</xdr:col>
      <xdr:colOff>757238</xdr:colOff>
      <xdr:row>1</xdr:row>
      <xdr:rowOff>451951</xdr:rowOff>
    </xdr:to>
    <xdr:pic>
      <xdr:nvPicPr>
        <xdr:cNvPr id="2" name="Imagen 1">
          <a:extLst>
            <a:ext uri="{FF2B5EF4-FFF2-40B4-BE49-F238E27FC236}">
              <a16:creationId xmlns:a16="http://schemas.microsoft.com/office/drawing/2014/main" id="{79714835-E7FE-49AE-8FA2-4928858B119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34702" y="199814"/>
          <a:ext cx="713736" cy="43311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DDF1D1-D0B8-4B28-B60B-0DD4AAAC562A}">
  <dimension ref="A1:H139"/>
  <sheetViews>
    <sheetView tabSelected="1" zoomScaleNormal="100" workbookViewId="0">
      <pane ySplit="4" topLeftCell="A122" activePane="bottomLeft" state="frozen"/>
      <selection pane="bottomLeft" activeCell="F8" sqref="F8"/>
    </sheetView>
  </sheetViews>
  <sheetFormatPr baseColWidth="10" defaultRowHeight="15" x14ac:dyDescent="0.25"/>
  <cols>
    <col min="1" max="1" width="7.85546875" bestFit="1" customWidth="1"/>
    <col min="2" max="2" width="5.7109375" bestFit="1" customWidth="1"/>
    <col min="3" max="3" width="3.85546875" bestFit="1" customWidth="1"/>
    <col min="4" max="4" width="33.140625" customWidth="1"/>
    <col min="5" max="5" width="8.7109375" bestFit="1" customWidth="1"/>
    <col min="6" max="6" width="12.42578125" customWidth="1"/>
    <col min="7" max="7" width="11.28515625" customWidth="1"/>
  </cols>
  <sheetData>
    <row r="1" spans="1:8" x14ac:dyDescent="0.25">
      <c r="A1" s="1" t="s">
        <v>0</v>
      </c>
      <c r="B1" s="2"/>
      <c r="C1" s="2"/>
      <c r="D1" s="2"/>
      <c r="E1" s="2"/>
      <c r="F1" s="2"/>
      <c r="G1" s="2"/>
    </row>
    <row r="2" spans="1:8" ht="37.15" customHeight="1" x14ac:dyDescent="0.25">
      <c r="A2" s="22"/>
      <c r="B2" s="22"/>
      <c r="C2" s="22"/>
      <c r="D2" s="22"/>
      <c r="E2" s="1"/>
      <c r="F2" s="1"/>
      <c r="G2" s="1"/>
    </row>
    <row r="3" spans="1:8" ht="18.75" x14ac:dyDescent="0.25">
      <c r="A3" s="3" t="s">
        <v>1</v>
      </c>
      <c r="B3" s="2"/>
      <c r="C3" s="2"/>
      <c r="D3" s="2"/>
      <c r="E3" s="2"/>
      <c r="F3" s="2"/>
      <c r="G3" s="2"/>
    </row>
    <row r="4" spans="1:8" s="23" customFormat="1" ht="28.15" customHeight="1" x14ac:dyDescent="0.25">
      <c r="A4" s="24" t="s">
        <v>2</v>
      </c>
      <c r="B4" s="24" t="s">
        <v>172</v>
      </c>
      <c r="C4" s="24" t="s">
        <v>3</v>
      </c>
      <c r="D4" s="24" t="s">
        <v>4</v>
      </c>
      <c r="E4" s="24" t="s">
        <v>171</v>
      </c>
      <c r="F4" s="24" t="s">
        <v>173</v>
      </c>
      <c r="G4" s="24" t="s">
        <v>175</v>
      </c>
      <c r="H4" s="24" t="s">
        <v>174</v>
      </c>
    </row>
    <row r="5" spans="1:8" x14ac:dyDescent="0.25">
      <c r="A5" s="4" t="s">
        <v>5</v>
      </c>
      <c r="B5" s="4" t="s">
        <v>6</v>
      </c>
      <c r="C5" s="4" t="s">
        <v>7</v>
      </c>
      <c r="D5" s="18" t="s">
        <v>8</v>
      </c>
      <c r="E5" s="5">
        <f>E52</f>
        <v>1</v>
      </c>
      <c r="F5" s="6">
        <f>F52</f>
        <v>0</v>
      </c>
      <c r="G5" s="6">
        <f>G52</f>
        <v>0</v>
      </c>
      <c r="H5" s="25">
        <v>194159.87</v>
      </c>
    </row>
    <row r="6" spans="1:8" x14ac:dyDescent="0.25">
      <c r="A6" s="7" t="s">
        <v>9</v>
      </c>
      <c r="B6" s="7" t="s">
        <v>6</v>
      </c>
      <c r="C6" s="7" t="s">
        <v>7</v>
      </c>
      <c r="D6" s="19" t="s">
        <v>10</v>
      </c>
      <c r="E6" s="8">
        <f>E14</f>
        <v>1</v>
      </c>
      <c r="F6" s="8">
        <f>F14</f>
        <v>0</v>
      </c>
      <c r="G6" s="8">
        <f>G14</f>
        <v>0</v>
      </c>
      <c r="H6" s="25">
        <v>144245</v>
      </c>
    </row>
    <row r="7" spans="1:8" ht="56.25" x14ac:dyDescent="0.25">
      <c r="A7" s="9"/>
      <c r="B7" s="9"/>
      <c r="C7" s="9"/>
      <c r="D7" s="17" t="s">
        <v>11</v>
      </c>
      <c r="E7" s="9"/>
      <c r="F7" s="9"/>
      <c r="G7" s="9"/>
      <c r="H7" s="26"/>
    </row>
    <row r="8" spans="1:8" x14ac:dyDescent="0.25">
      <c r="A8" s="11" t="s">
        <v>12</v>
      </c>
      <c r="B8" s="10" t="s">
        <v>13</v>
      </c>
      <c r="C8" s="10" t="s">
        <v>14</v>
      </c>
      <c r="D8" s="17" t="s">
        <v>15</v>
      </c>
      <c r="E8" s="12">
        <v>1</v>
      </c>
      <c r="F8" s="32"/>
      <c r="G8" s="13">
        <f>ROUND(E8*F8,2)</f>
        <v>0</v>
      </c>
      <c r="H8" s="25">
        <v>88523</v>
      </c>
    </row>
    <row r="9" spans="1:8" ht="33.75" x14ac:dyDescent="0.25">
      <c r="A9" s="9"/>
      <c r="B9" s="9"/>
      <c r="C9" s="9"/>
      <c r="D9" s="17" t="s">
        <v>16</v>
      </c>
      <c r="E9" s="9"/>
      <c r="F9" s="9"/>
      <c r="G9" s="9"/>
      <c r="H9" s="26"/>
    </row>
    <row r="10" spans="1:8" x14ac:dyDescent="0.25">
      <c r="A10" s="11" t="s">
        <v>17</v>
      </c>
      <c r="B10" s="10" t="s">
        <v>13</v>
      </c>
      <c r="C10" s="10" t="s">
        <v>14</v>
      </c>
      <c r="D10" s="17" t="s">
        <v>18</v>
      </c>
      <c r="E10" s="12">
        <v>1</v>
      </c>
      <c r="F10" s="32"/>
      <c r="G10" s="13">
        <f>ROUND(E10*F10,2)</f>
        <v>0</v>
      </c>
      <c r="H10" s="25">
        <v>19722</v>
      </c>
    </row>
    <row r="11" spans="1:8" ht="45" x14ac:dyDescent="0.25">
      <c r="A11" s="9"/>
      <c r="B11" s="9"/>
      <c r="C11" s="9"/>
      <c r="D11" s="17" t="s">
        <v>19</v>
      </c>
      <c r="E11" s="9"/>
      <c r="F11" s="9"/>
      <c r="G11" s="9"/>
      <c r="H11" s="26"/>
    </row>
    <row r="12" spans="1:8" x14ac:dyDescent="0.25">
      <c r="A12" s="11" t="s">
        <v>20</v>
      </c>
      <c r="B12" s="10" t="s">
        <v>13</v>
      </c>
      <c r="C12" s="10" t="s">
        <v>14</v>
      </c>
      <c r="D12" s="17" t="s">
        <v>21</v>
      </c>
      <c r="E12" s="12">
        <v>1000</v>
      </c>
      <c r="F12" s="32"/>
      <c r="G12" s="13">
        <f>ROUND(E12*F12,2)</f>
        <v>0</v>
      </c>
      <c r="H12" s="25">
        <v>36000</v>
      </c>
    </row>
    <row r="13" spans="1:8" ht="22.5" x14ac:dyDescent="0.25">
      <c r="A13" s="9"/>
      <c r="B13" s="9"/>
      <c r="C13" s="9"/>
      <c r="D13" s="17" t="s">
        <v>22</v>
      </c>
      <c r="E13" s="9"/>
      <c r="F13" s="9"/>
      <c r="G13" s="9"/>
      <c r="H13" s="26"/>
    </row>
    <row r="14" spans="1:8" x14ac:dyDescent="0.25">
      <c r="A14" s="9"/>
      <c r="B14" s="9"/>
      <c r="C14" s="9"/>
      <c r="D14" s="20" t="s">
        <v>23</v>
      </c>
      <c r="E14" s="12">
        <v>1</v>
      </c>
      <c r="F14" s="14">
        <f>G8+G10+G12</f>
        <v>0</v>
      </c>
      <c r="G14" s="14">
        <f>ROUND(E14*F14,2)</f>
        <v>0</v>
      </c>
      <c r="H14" s="25">
        <v>144245</v>
      </c>
    </row>
    <row r="15" spans="1:8" ht="1.1499999999999999" customHeight="1" x14ac:dyDescent="0.25">
      <c r="A15" s="15"/>
      <c r="B15" s="15"/>
      <c r="C15" s="15"/>
      <c r="D15" s="21"/>
      <c r="E15" s="15"/>
      <c r="F15" s="15"/>
      <c r="G15" s="15"/>
      <c r="H15" s="26"/>
    </row>
    <row r="16" spans="1:8" x14ac:dyDescent="0.25">
      <c r="A16" s="7" t="s">
        <v>24</v>
      </c>
      <c r="B16" s="7" t="s">
        <v>6</v>
      </c>
      <c r="C16" s="7" t="s">
        <v>7</v>
      </c>
      <c r="D16" s="19" t="s">
        <v>25</v>
      </c>
      <c r="E16" s="8">
        <f>E30</f>
        <v>1</v>
      </c>
      <c r="F16" s="8">
        <f>F30</f>
        <v>0</v>
      </c>
      <c r="G16" s="8">
        <f>G30</f>
        <v>0</v>
      </c>
      <c r="H16" s="25">
        <v>27411.85</v>
      </c>
    </row>
    <row r="17" spans="1:8" ht="67.5" x14ac:dyDescent="0.25">
      <c r="A17" s="9"/>
      <c r="B17" s="9"/>
      <c r="C17" s="9"/>
      <c r="D17" s="17" t="s">
        <v>26</v>
      </c>
      <c r="E17" s="9"/>
      <c r="F17" s="9"/>
      <c r="G17" s="9"/>
      <c r="H17" s="26"/>
    </row>
    <row r="18" spans="1:8" x14ac:dyDescent="0.25">
      <c r="A18" s="11" t="s">
        <v>27</v>
      </c>
      <c r="B18" s="10" t="s">
        <v>13</v>
      </c>
      <c r="C18" s="10" t="s">
        <v>14</v>
      </c>
      <c r="D18" s="17" t="s">
        <v>28</v>
      </c>
      <c r="E18" s="12">
        <v>1</v>
      </c>
      <c r="F18" s="32"/>
      <c r="G18" s="13">
        <f>ROUND(E18*F18,2)</f>
        <v>0</v>
      </c>
      <c r="H18" s="25">
        <v>1331.35</v>
      </c>
    </row>
    <row r="19" spans="1:8" ht="22.5" x14ac:dyDescent="0.25">
      <c r="A19" s="9"/>
      <c r="B19" s="9"/>
      <c r="C19" s="9"/>
      <c r="D19" s="17" t="s">
        <v>29</v>
      </c>
      <c r="E19" s="9"/>
      <c r="F19" s="9"/>
      <c r="G19" s="9"/>
      <c r="H19" s="26"/>
    </row>
    <row r="20" spans="1:8" ht="22.5" x14ac:dyDescent="0.25">
      <c r="A20" s="11" t="s">
        <v>30</v>
      </c>
      <c r="B20" s="10" t="s">
        <v>13</v>
      </c>
      <c r="C20" s="10" t="s">
        <v>14</v>
      </c>
      <c r="D20" s="17" t="s">
        <v>31</v>
      </c>
      <c r="E20" s="12">
        <v>1</v>
      </c>
      <c r="F20" s="32"/>
      <c r="G20" s="13">
        <f>ROUND(E20*F20,2)</f>
        <v>0</v>
      </c>
      <c r="H20" s="25">
        <v>11286</v>
      </c>
    </row>
    <row r="21" spans="1:8" ht="22.5" x14ac:dyDescent="0.25">
      <c r="A21" s="9"/>
      <c r="B21" s="9"/>
      <c r="C21" s="9"/>
      <c r="D21" s="17" t="s">
        <v>32</v>
      </c>
      <c r="E21" s="9"/>
      <c r="F21" s="9"/>
      <c r="G21" s="9"/>
      <c r="H21" s="26"/>
    </row>
    <row r="22" spans="1:8" ht="22.5" x14ac:dyDescent="0.25">
      <c r="A22" s="11" t="s">
        <v>33</v>
      </c>
      <c r="B22" s="10" t="s">
        <v>13</v>
      </c>
      <c r="C22" s="10" t="s">
        <v>14</v>
      </c>
      <c r="D22" s="17" t="s">
        <v>34</v>
      </c>
      <c r="E22" s="12">
        <v>30</v>
      </c>
      <c r="F22" s="32"/>
      <c r="G22" s="13">
        <f>ROUND(E22*F22,2)</f>
        <v>0</v>
      </c>
      <c r="H22" s="25">
        <v>5643</v>
      </c>
    </row>
    <row r="23" spans="1:8" ht="22.5" x14ac:dyDescent="0.25">
      <c r="A23" s="9"/>
      <c r="B23" s="9"/>
      <c r="C23" s="9"/>
      <c r="D23" s="17" t="s">
        <v>35</v>
      </c>
      <c r="E23" s="9"/>
      <c r="F23" s="9"/>
      <c r="G23" s="9"/>
      <c r="H23" s="26"/>
    </row>
    <row r="24" spans="1:8" ht="22.5" x14ac:dyDescent="0.25">
      <c r="A24" s="11" t="s">
        <v>36</v>
      </c>
      <c r="B24" s="10" t="s">
        <v>13</v>
      </c>
      <c r="C24" s="10" t="s">
        <v>14</v>
      </c>
      <c r="D24" s="17" t="s">
        <v>37</v>
      </c>
      <c r="E24" s="12">
        <v>2</v>
      </c>
      <c r="F24" s="32"/>
      <c r="G24" s="13">
        <f>ROUND(E24*F24,2)</f>
        <v>0</v>
      </c>
      <c r="H24" s="25">
        <v>2444</v>
      </c>
    </row>
    <row r="25" spans="1:8" x14ac:dyDescent="0.25">
      <c r="A25" s="9"/>
      <c r="B25" s="9"/>
      <c r="C25" s="9"/>
      <c r="D25" s="17" t="s">
        <v>38</v>
      </c>
      <c r="E25" s="9"/>
      <c r="F25" s="9"/>
      <c r="G25" s="9"/>
      <c r="H25" s="26"/>
    </row>
    <row r="26" spans="1:8" x14ac:dyDescent="0.25">
      <c r="A26" s="11" t="s">
        <v>39</v>
      </c>
      <c r="B26" s="10" t="s">
        <v>13</v>
      </c>
      <c r="C26" s="10" t="s">
        <v>14</v>
      </c>
      <c r="D26" s="17" t="s">
        <v>40</v>
      </c>
      <c r="E26" s="12">
        <v>1</v>
      </c>
      <c r="F26" s="32"/>
      <c r="G26" s="13">
        <f>ROUND(E26*F26,2)</f>
        <v>0</v>
      </c>
      <c r="H26" s="25">
        <v>940.5</v>
      </c>
    </row>
    <row r="27" spans="1:8" x14ac:dyDescent="0.25">
      <c r="A27" s="9"/>
      <c r="B27" s="9"/>
      <c r="C27" s="9"/>
      <c r="D27" s="17" t="s">
        <v>41</v>
      </c>
      <c r="E27" s="9"/>
      <c r="F27" s="9"/>
      <c r="G27" s="9"/>
      <c r="H27" s="26"/>
    </row>
    <row r="28" spans="1:8" x14ac:dyDescent="0.25">
      <c r="A28" s="11" t="s">
        <v>42</v>
      </c>
      <c r="B28" s="10" t="s">
        <v>13</v>
      </c>
      <c r="C28" s="10" t="s">
        <v>14</v>
      </c>
      <c r="D28" s="17" t="s">
        <v>43</v>
      </c>
      <c r="E28" s="12">
        <v>1</v>
      </c>
      <c r="F28" s="32"/>
      <c r="G28" s="13">
        <f>ROUND(E28*F28,2)</f>
        <v>0</v>
      </c>
      <c r="H28" s="25">
        <v>5767</v>
      </c>
    </row>
    <row r="29" spans="1:8" ht="33.75" x14ac:dyDescent="0.25">
      <c r="A29" s="9"/>
      <c r="B29" s="9"/>
      <c r="C29" s="9"/>
      <c r="D29" s="17" t="s">
        <v>44</v>
      </c>
      <c r="E29" s="9"/>
      <c r="F29" s="9"/>
      <c r="G29" s="9"/>
      <c r="H29" s="26"/>
    </row>
    <row r="30" spans="1:8" x14ac:dyDescent="0.25">
      <c r="A30" s="9"/>
      <c r="B30" s="9"/>
      <c r="C30" s="9"/>
      <c r="D30" s="20" t="s">
        <v>45</v>
      </c>
      <c r="E30" s="12">
        <v>1</v>
      </c>
      <c r="F30" s="14">
        <f>G18+G20+G22+G24+G26+G28</f>
        <v>0</v>
      </c>
      <c r="G30" s="14">
        <f>ROUND(E30*F30,2)</f>
        <v>0</v>
      </c>
      <c r="H30" s="25">
        <v>27411.85</v>
      </c>
    </row>
    <row r="31" spans="1:8" ht="1.1499999999999999" customHeight="1" x14ac:dyDescent="0.25">
      <c r="A31" s="15"/>
      <c r="B31" s="15"/>
      <c r="C31" s="15"/>
      <c r="D31" s="21"/>
      <c r="E31" s="15"/>
      <c r="F31" s="15"/>
      <c r="G31" s="15"/>
      <c r="H31" s="26"/>
    </row>
    <row r="32" spans="1:8" ht="22.5" x14ac:dyDescent="0.25">
      <c r="A32" s="7" t="s">
        <v>46</v>
      </c>
      <c r="B32" s="7" t="s">
        <v>6</v>
      </c>
      <c r="C32" s="7" t="s">
        <v>7</v>
      </c>
      <c r="D32" s="19" t="s">
        <v>47</v>
      </c>
      <c r="E32" s="8">
        <f>E50</f>
        <v>1</v>
      </c>
      <c r="F32" s="8">
        <f>F50</f>
        <v>0</v>
      </c>
      <c r="G32" s="8">
        <f>G50</f>
        <v>0</v>
      </c>
      <c r="H32" s="25">
        <v>22503.02</v>
      </c>
    </row>
    <row r="33" spans="1:8" ht="67.5" x14ac:dyDescent="0.25">
      <c r="A33" s="9"/>
      <c r="B33" s="9"/>
      <c r="C33" s="9"/>
      <c r="D33" s="17" t="s">
        <v>48</v>
      </c>
      <c r="E33" s="9"/>
      <c r="F33" s="9"/>
      <c r="G33" s="9"/>
      <c r="H33" s="26"/>
    </row>
    <row r="34" spans="1:8" x14ac:dyDescent="0.25">
      <c r="A34" s="11" t="s">
        <v>49</v>
      </c>
      <c r="B34" s="10" t="s">
        <v>13</v>
      </c>
      <c r="C34" s="10" t="s">
        <v>14</v>
      </c>
      <c r="D34" s="17" t="s">
        <v>50</v>
      </c>
      <c r="E34" s="12">
        <v>1</v>
      </c>
      <c r="F34" s="32"/>
      <c r="G34" s="13">
        <f>ROUND(E34*F34,2)</f>
        <v>0</v>
      </c>
      <c r="H34" s="25">
        <v>570</v>
      </c>
    </row>
    <row r="35" spans="1:8" ht="45" x14ac:dyDescent="0.25">
      <c r="A35" s="9"/>
      <c r="B35" s="9"/>
      <c r="C35" s="9"/>
      <c r="D35" s="17" t="s">
        <v>51</v>
      </c>
      <c r="E35" s="9"/>
      <c r="F35" s="9"/>
      <c r="G35" s="9"/>
      <c r="H35" s="26"/>
    </row>
    <row r="36" spans="1:8" x14ac:dyDescent="0.25">
      <c r="A36" s="11" t="s">
        <v>52</v>
      </c>
      <c r="B36" s="10" t="s">
        <v>13</v>
      </c>
      <c r="C36" s="10" t="s">
        <v>14</v>
      </c>
      <c r="D36" s="17" t="s">
        <v>53</v>
      </c>
      <c r="E36" s="12">
        <v>3</v>
      </c>
      <c r="F36" s="32"/>
      <c r="G36" s="13">
        <f>ROUND(E36*F36,2)</f>
        <v>0</v>
      </c>
      <c r="H36" s="25">
        <v>6019.2</v>
      </c>
    </row>
    <row r="37" spans="1:8" ht="33.75" x14ac:dyDescent="0.25">
      <c r="A37" s="9"/>
      <c r="B37" s="9"/>
      <c r="C37" s="9"/>
      <c r="D37" s="17" t="s">
        <v>54</v>
      </c>
      <c r="E37" s="9"/>
      <c r="F37" s="9"/>
      <c r="G37" s="9"/>
      <c r="H37" s="26"/>
    </row>
    <row r="38" spans="1:8" x14ac:dyDescent="0.25">
      <c r="A38" s="11" t="s">
        <v>55</v>
      </c>
      <c r="B38" s="10" t="s">
        <v>13</v>
      </c>
      <c r="C38" s="10" t="s">
        <v>14</v>
      </c>
      <c r="D38" s="17" t="s">
        <v>56</v>
      </c>
      <c r="E38" s="12">
        <v>12</v>
      </c>
      <c r="F38" s="32"/>
      <c r="G38" s="13">
        <f>ROUND(E38*F38,2)</f>
        <v>0</v>
      </c>
      <c r="H38" s="25">
        <v>102.6</v>
      </c>
    </row>
    <row r="39" spans="1:8" ht="22.5" x14ac:dyDescent="0.25">
      <c r="A39" s="9"/>
      <c r="B39" s="9"/>
      <c r="C39" s="9"/>
      <c r="D39" s="17" t="s">
        <v>57</v>
      </c>
      <c r="E39" s="9"/>
      <c r="F39" s="9"/>
      <c r="G39" s="9"/>
      <c r="H39" s="26"/>
    </row>
    <row r="40" spans="1:8" x14ac:dyDescent="0.25">
      <c r="A40" s="11" t="s">
        <v>58</v>
      </c>
      <c r="B40" s="10" t="s">
        <v>13</v>
      </c>
      <c r="C40" s="10" t="s">
        <v>14</v>
      </c>
      <c r="D40" s="17" t="s">
        <v>59</v>
      </c>
      <c r="E40" s="12">
        <v>3</v>
      </c>
      <c r="F40" s="32"/>
      <c r="G40" s="13">
        <f>ROUND(E40*F40,2)</f>
        <v>0</v>
      </c>
      <c r="H40" s="25">
        <v>577.20000000000005</v>
      </c>
    </row>
    <row r="41" spans="1:8" ht="157.5" x14ac:dyDescent="0.25">
      <c r="A41" s="9"/>
      <c r="B41" s="9"/>
      <c r="C41" s="9"/>
      <c r="D41" s="17" t="s">
        <v>60</v>
      </c>
      <c r="E41" s="9"/>
      <c r="F41" s="9"/>
      <c r="G41" s="9"/>
      <c r="H41" s="26"/>
    </row>
    <row r="42" spans="1:8" x14ac:dyDescent="0.25">
      <c r="A42" s="11" t="s">
        <v>61</v>
      </c>
      <c r="B42" s="10" t="s">
        <v>13</v>
      </c>
      <c r="C42" s="10" t="s">
        <v>14</v>
      </c>
      <c r="D42" s="17" t="s">
        <v>62</v>
      </c>
      <c r="E42" s="12">
        <v>1</v>
      </c>
      <c r="F42" s="32"/>
      <c r="G42" s="13">
        <f>ROUND(E42*F42,2)</f>
        <v>0</v>
      </c>
      <c r="H42" s="25">
        <v>1026</v>
      </c>
    </row>
    <row r="43" spans="1:8" ht="22.5" x14ac:dyDescent="0.25">
      <c r="A43" s="9"/>
      <c r="B43" s="9"/>
      <c r="C43" s="9"/>
      <c r="D43" s="17" t="s">
        <v>63</v>
      </c>
      <c r="E43" s="9"/>
      <c r="F43" s="9"/>
      <c r="G43" s="9"/>
      <c r="H43" s="26"/>
    </row>
    <row r="44" spans="1:8" x14ac:dyDescent="0.25">
      <c r="A44" s="11" t="s">
        <v>64</v>
      </c>
      <c r="B44" s="10" t="s">
        <v>13</v>
      </c>
      <c r="C44" s="10" t="s">
        <v>14</v>
      </c>
      <c r="D44" s="17" t="s">
        <v>65</v>
      </c>
      <c r="E44" s="12">
        <v>1</v>
      </c>
      <c r="F44" s="32"/>
      <c r="G44" s="13">
        <f>ROUND(E44*F44,2)</f>
        <v>0</v>
      </c>
      <c r="H44" s="25">
        <v>7527</v>
      </c>
    </row>
    <row r="45" spans="1:8" ht="22.5" x14ac:dyDescent="0.25">
      <c r="A45" s="9"/>
      <c r="B45" s="9"/>
      <c r="C45" s="9"/>
      <c r="D45" s="17" t="s">
        <v>66</v>
      </c>
      <c r="E45" s="9"/>
      <c r="F45" s="9"/>
      <c r="G45" s="9"/>
      <c r="H45" s="26"/>
    </row>
    <row r="46" spans="1:8" ht="22.5" x14ac:dyDescent="0.25">
      <c r="A46" s="11" t="s">
        <v>67</v>
      </c>
      <c r="B46" s="10" t="s">
        <v>13</v>
      </c>
      <c r="C46" s="10" t="s">
        <v>14</v>
      </c>
      <c r="D46" s="17" t="s">
        <v>37</v>
      </c>
      <c r="E46" s="12">
        <v>1</v>
      </c>
      <c r="F46" s="32"/>
      <c r="G46" s="13">
        <f>ROUND(E46*F46,2)</f>
        <v>0</v>
      </c>
      <c r="H46" s="25">
        <v>1222</v>
      </c>
    </row>
    <row r="47" spans="1:8" x14ac:dyDescent="0.25">
      <c r="A47" s="9"/>
      <c r="B47" s="9"/>
      <c r="C47" s="9"/>
      <c r="D47" s="17" t="s">
        <v>38</v>
      </c>
      <c r="E47" s="9"/>
      <c r="F47" s="9"/>
      <c r="G47" s="9"/>
      <c r="H47" s="26"/>
    </row>
    <row r="48" spans="1:8" ht="22.5" x14ac:dyDescent="0.25">
      <c r="A48" s="11" t="s">
        <v>68</v>
      </c>
      <c r="B48" s="10" t="s">
        <v>13</v>
      </c>
      <c r="C48" s="10" t="s">
        <v>14</v>
      </c>
      <c r="D48" s="17" t="s">
        <v>69</v>
      </c>
      <c r="E48" s="12">
        <v>1</v>
      </c>
      <c r="F48" s="32"/>
      <c r="G48" s="13">
        <f>ROUND(E48*F48,2)</f>
        <v>0</v>
      </c>
      <c r="H48" s="25">
        <v>5459.02</v>
      </c>
    </row>
    <row r="49" spans="1:8" ht="33.75" x14ac:dyDescent="0.25">
      <c r="A49" s="9"/>
      <c r="B49" s="9"/>
      <c r="C49" s="9"/>
      <c r="D49" s="17" t="s">
        <v>70</v>
      </c>
      <c r="E49" s="9"/>
      <c r="F49" s="9"/>
      <c r="G49" s="9"/>
      <c r="H49" s="26"/>
    </row>
    <row r="50" spans="1:8" x14ac:dyDescent="0.25">
      <c r="A50" s="9"/>
      <c r="B50" s="9"/>
      <c r="C50" s="9"/>
      <c r="D50" s="20" t="s">
        <v>71</v>
      </c>
      <c r="E50" s="12">
        <v>1</v>
      </c>
      <c r="F50" s="14">
        <f>G34+G36+G38+G40+G42+G44+G46+G48</f>
        <v>0</v>
      </c>
      <c r="G50" s="14">
        <f>ROUND(E50*F50,2)</f>
        <v>0</v>
      </c>
      <c r="H50" s="25">
        <v>22503.02</v>
      </c>
    </row>
    <row r="51" spans="1:8" ht="1.1499999999999999" customHeight="1" x14ac:dyDescent="0.25">
      <c r="A51" s="15"/>
      <c r="B51" s="15"/>
      <c r="C51" s="15"/>
      <c r="D51" s="21"/>
      <c r="E51" s="15"/>
      <c r="F51" s="15"/>
      <c r="G51" s="15"/>
      <c r="H51" s="26"/>
    </row>
    <row r="52" spans="1:8" x14ac:dyDescent="0.25">
      <c r="A52" s="9"/>
      <c r="B52" s="9"/>
      <c r="C52" s="9"/>
      <c r="D52" s="20" t="s">
        <v>72</v>
      </c>
      <c r="E52" s="16">
        <v>1</v>
      </c>
      <c r="F52" s="14">
        <f>G6+G16+G32</f>
        <v>0</v>
      </c>
      <c r="G52" s="14">
        <f>ROUND(E52*F52,2)</f>
        <v>0</v>
      </c>
      <c r="H52" s="25">
        <v>194159.87</v>
      </c>
    </row>
    <row r="53" spans="1:8" ht="1.1499999999999999" customHeight="1" x14ac:dyDescent="0.25">
      <c r="A53" s="15"/>
      <c r="B53" s="15"/>
      <c r="C53" s="15"/>
      <c r="D53" s="21"/>
      <c r="E53" s="15"/>
      <c r="F53" s="15"/>
      <c r="G53" s="15"/>
      <c r="H53" s="26"/>
    </row>
    <row r="54" spans="1:8" x14ac:dyDescent="0.25">
      <c r="A54" s="4" t="s">
        <v>73</v>
      </c>
      <c r="B54" s="4" t="s">
        <v>6</v>
      </c>
      <c r="C54" s="4" t="s">
        <v>7</v>
      </c>
      <c r="D54" s="18" t="s">
        <v>74</v>
      </c>
      <c r="E54" s="5">
        <f>E93</f>
        <v>1</v>
      </c>
      <c r="F54" s="6">
        <f>F93</f>
        <v>0</v>
      </c>
      <c r="G54" s="6">
        <f>G93</f>
        <v>0</v>
      </c>
      <c r="H54" s="25">
        <v>105770.4</v>
      </c>
    </row>
    <row r="55" spans="1:8" ht="22.5" x14ac:dyDescent="0.25">
      <c r="A55" s="7" t="s">
        <v>75</v>
      </c>
      <c r="B55" s="7" t="s">
        <v>6</v>
      </c>
      <c r="C55" s="7" t="s">
        <v>7</v>
      </c>
      <c r="D55" s="19" t="s">
        <v>76</v>
      </c>
      <c r="E55" s="8">
        <f>E61</f>
        <v>1</v>
      </c>
      <c r="F55" s="8">
        <f>F61</f>
        <v>0</v>
      </c>
      <c r="G55" s="8">
        <f>G61</f>
        <v>0</v>
      </c>
      <c r="H55" s="25">
        <v>3590</v>
      </c>
    </row>
    <row r="56" spans="1:8" ht="67.5" x14ac:dyDescent="0.25">
      <c r="A56" s="9"/>
      <c r="B56" s="9"/>
      <c r="C56" s="9"/>
      <c r="D56" s="17" t="s">
        <v>77</v>
      </c>
      <c r="E56" s="9"/>
      <c r="F56" s="9"/>
      <c r="G56" s="9"/>
      <c r="H56" s="26"/>
    </row>
    <row r="57" spans="1:8" ht="22.5" x14ac:dyDescent="0.25">
      <c r="A57" s="11" t="s">
        <v>78</v>
      </c>
      <c r="B57" s="10" t="s">
        <v>13</v>
      </c>
      <c r="C57" s="10" t="s">
        <v>14</v>
      </c>
      <c r="D57" s="17" t="s">
        <v>79</v>
      </c>
      <c r="E57" s="12">
        <v>1</v>
      </c>
      <c r="F57" s="32"/>
      <c r="G57" s="13">
        <f>ROUND(E57*F57,2)</f>
        <v>0</v>
      </c>
      <c r="H57" s="25">
        <v>2270</v>
      </c>
    </row>
    <row r="58" spans="1:8" ht="45" x14ac:dyDescent="0.25">
      <c r="A58" s="9"/>
      <c r="B58" s="9"/>
      <c r="C58" s="9"/>
      <c r="D58" s="17" t="s">
        <v>80</v>
      </c>
      <c r="E58" s="9"/>
      <c r="F58" s="9"/>
      <c r="G58" s="9"/>
      <c r="H58" s="26"/>
    </row>
    <row r="59" spans="1:8" x14ac:dyDescent="0.25">
      <c r="A59" s="11" t="s">
        <v>81</v>
      </c>
      <c r="B59" s="10" t="s">
        <v>13</v>
      </c>
      <c r="C59" s="10" t="s">
        <v>14</v>
      </c>
      <c r="D59" s="17" t="s">
        <v>82</v>
      </c>
      <c r="E59" s="12">
        <v>1</v>
      </c>
      <c r="F59" s="32"/>
      <c r="G59" s="13">
        <f>ROUND(E59*F59,2)</f>
        <v>0</v>
      </c>
      <c r="H59" s="25">
        <v>1320</v>
      </c>
    </row>
    <row r="60" spans="1:8" ht="56.25" x14ac:dyDescent="0.25">
      <c r="A60" s="9"/>
      <c r="B60" s="9"/>
      <c r="C60" s="9"/>
      <c r="D60" s="17" t="s">
        <v>83</v>
      </c>
      <c r="E60" s="9"/>
      <c r="F60" s="9"/>
      <c r="G60" s="9"/>
      <c r="H60" s="26"/>
    </row>
    <row r="61" spans="1:8" x14ac:dyDescent="0.25">
      <c r="A61" s="9"/>
      <c r="B61" s="9"/>
      <c r="C61" s="9"/>
      <c r="D61" s="20" t="s">
        <v>84</v>
      </c>
      <c r="E61" s="12">
        <v>1</v>
      </c>
      <c r="F61" s="14">
        <f>G57+G59</f>
        <v>0</v>
      </c>
      <c r="G61" s="14">
        <f>ROUND(E61*F61,2)</f>
        <v>0</v>
      </c>
      <c r="H61" s="25">
        <v>3590</v>
      </c>
    </row>
    <row r="62" spans="1:8" ht="1.1499999999999999" customHeight="1" x14ac:dyDescent="0.25">
      <c r="A62" s="15"/>
      <c r="B62" s="15"/>
      <c r="C62" s="15"/>
      <c r="D62" s="21"/>
      <c r="E62" s="15"/>
      <c r="F62" s="15"/>
      <c r="G62" s="15"/>
      <c r="H62" s="26"/>
    </row>
    <row r="63" spans="1:8" x14ac:dyDescent="0.25">
      <c r="A63" s="7" t="s">
        <v>85</v>
      </c>
      <c r="B63" s="7" t="s">
        <v>6</v>
      </c>
      <c r="C63" s="7" t="s">
        <v>7</v>
      </c>
      <c r="D63" s="19" t="s">
        <v>86</v>
      </c>
      <c r="E63" s="8">
        <f>E71</f>
        <v>1</v>
      </c>
      <c r="F63" s="8">
        <f>F71</f>
        <v>0</v>
      </c>
      <c r="G63" s="8">
        <f>G71</f>
        <v>0</v>
      </c>
      <c r="H63" s="25">
        <v>14610</v>
      </c>
    </row>
    <row r="64" spans="1:8" ht="56.25" x14ac:dyDescent="0.25">
      <c r="A64" s="9"/>
      <c r="B64" s="9"/>
      <c r="C64" s="9"/>
      <c r="D64" s="17" t="s">
        <v>87</v>
      </c>
      <c r="E64" s="9"/>
      <c r="F64" s="9"/>
      <c r="G64" s="9"/>
      <c r="H64" s="26"/>
    </row>
    <row r="65" spans="1:8" x14ac:dyDescent="0.25">
      <c r="A65" s="11" t="s">
        <v>88</v>
      </c>
      <c r="B65" s="10" t="s">
        <v>13</v>
      </c>
      <c r="C65" s="10" t="s">
        <v>14</v>
      </c>
      <c r="D65" s="17" t="s">
        <v>89</v>
      </c>
      <c r="E65" s="12">
        <v>1000</v>
      </c>
      <c r="F65" s="32"/>
      <c r="G65" s="13">
        <f>ROUND(E65*F65,2)</f>
        <v>0</v>
      </c>
      <c r="H65" s="25">
        <v>13790</v>
      </c>
    </row>
    <row r="66" spans="1:8" ht="22.5" x14ac:dyDescent="0.25">
      <c r="A66" s="9"/>
      <c r="B66" s="9"/>
      <c r="C66" s="9"/>
      <c r="D66" s="17" t="s">
        <v>90</v>
      </c>
      <c r="E66" s="9"/>
      <c r="F66" s="9"/>
      <c r="G66" s="9"/>
      <c r="H66" s="26"/>
    </row>
    <row r="67" spans="1:8" x14ac:dyDescent="0.25">
      <c r="A67" s="11" t="s">
        <v>91</v>
      </c>
      <c r="B67" s="10" t="s">
        <v>13</v>
      </c>
      <c r="C67" s="10" t="s">
        <v>14</v>
      </c>
      <c r="D67" s="17" t="s">
        <v>92</v>
      </c>
      <c r="E67" s="12">
        <v>700</v>
      </c>
      <c r="F67" s="32"/>
      <c r="G67" s="13">
        <f>ROUND(E67*F67,2)</f>
        <v>0</v>
      </c>
      <c r="H67" s="25">
        <v>574</v>
      </c>
    </row>
    <row r="68" spans="1:8" ht="22.5" x14ac:dyDescent="0.25">
      <c r="A68" s="9"/>
      <c r="B68" s="9"/>
      <c r="C68" s="9"/>
      <c r="D68" s="17" t="s">
        <v>93</v>
      </c>
      <c r="E68" s="9"/>
      <c r="F68" s="9"/>
      <c r="G68" s="9"/>
      <c r="H68" s="26"/>
    </row>
    <row r="69" spans="1:8" x14ac:dyDescent="0.25">
      <c r="A69" s="11" t="s">
        <v>94</v>
      </c>
      <c r="B69" s="10" t="s">
        <v>13</v>
      </c>
      <c r="C69" s="10" t="s">
        <v>14</v>
      </c>
      <c r="D69" s="17" t="s">
        <v>95</v>
      </c>
      <c r="E69" s="12">
        <v>300</v>
      </c>
      <c r="F69" s="32"/>
      <c r="G69" s="13">
        <f>ROUND(E69*F69,2)</f>
        <v>0</v>
      </c>
      <c r="H69" s="25">
        <v>246</v>
      </c>
    </row>
    <row r="70" spans="1:8" ht="22.5" x14ac:dyDescent="0.25">
      <c r="A70" s="9"/>
      <c r="B70" s="9"/>
      <c r="C70" s="9"/>
      <c r="D70" s="17" t="s">
        <v>96</v>
      </c>
      <c r="E70" s="9"/>
      <c r="F70" s="9"/>
      <c r="G70" s="9"/>
      <c r="H70" s="26"/>
    </row>
    <row r="71" spans="1:8" x14ac:dyDescent="0.25">
      <c r="A71" s="9"/>
      <c r="B71" s="9"/>
      <c r="C71" s="9"/>
      <c r="D71" s="20" t="s">
        <v>97</v>
      </c>
      <c r="E71" s="12">
        <v>1</v>
      </c>
      <c r="F71" s="14">
        <f>G65+G67+G69</f>
        <v>0</v>
      </c>
      <c r="G71" s="14">
        <f>ROUND(E71*F71,2)</f>
        <v>0</v>
      </c>
      <c r="H71" s="25">
        <v>14610</v>
      </c>
    </row>
    <row r="72" spans="1:8" ht="1.1499999999999999" customHeight="1" x14ac:dyDescent="0.25">
      <c r="A72" s="15"/>
      <c r="B72" s="15"/>
      <c r="C72" s="15"/>
      <c r="D72" s="21"/>
      <c r="E72" s="15"/>
      <c r="F72" s="15"/>
      <c r="G72" s="15"/>
      <c r="H72" s="26"/>
    </row>
    <row r="73" spans="1:8" ht="22.5" x14ac:dyDescent="0.25">
      <c r="A73" s="7" t="s">
        <v>98</v>
      </c>
      <c r="B73" s="7" t="s">
        <v>6</v>
      </c>
      <c r="C73" s="7" t="s">
        <v>7</v>
      </c>
      <c r="D73" s="19" t="s">
        <v>99</v>
      </c>
      <c r="E73" s="8">
        <f>E85</f>
        <v>1</v>
      </c>
      <c r="F73" s="8">
        <f>F85</f>
        <v>0</v>
      </c>
      <c r="G73" s="8">
        <f>G85</f>
        <v>0</v>
      </c>
      <c r="H73" s="25">
        <v>80070.399999999994</v>
      </c>
    </row>
    <row r="74" spans="1:8" ht="101.25" x14ac:dyDescent="0.25">
      <c r="A74" s="9"/>
      <c r="B74" s="9"/>
      <c r="C74" s="9"/>
      <c r="D74" s="17" t="s">
        <v>100</v>
      </c>
      <c r="E74" s="9"/>
      <c r="F74" s="9"/>
      <c r="G74" s="9"/>
      <c r="H74" s="26"/>
    </row>
    <row r="75" spans="1:8" x14ac:dyDescent="0.25">
      <c r="A75" s="11" t="s">
        <v>101</v>
      </c>
      <c r="B75" s="10" t="s">
        <v>13</v>
      </c>
      <c r="C75" s="10" t="s">
        <v>14</v>
      </c>
      <c r="D75" s="17" t="s">
        <v>102</v>
      </c>
      <c r="E75" s="12">
        <v>287</v>
      </c>
      <c r="F75" s="32"/>
      <c r="G75" s="13">
        <f>ROUND(E75*F75,2)</f>
        <v>0</v>
      </c>
      <c r="H75" s="25">
        <v>66928.399999999994</v>
      </c>
    </row>
    <row r="76" spans="1:8" ht="157.5" x14ac:dyDescent="0.25">
      <c r="A76" s="9"/>
      <c r="B76" s="9"/>
      <c r="C76" s="9"/>
      <c r="D76" s="17" t="s">
        <v>103</v>
      </c>
      <c r="E76" s="9"/>
      <c r="F76" s="9"/>
      <c r="G76" s="9"/>
      <c r="H76" s="26"/>
    </row>
    <row r="77" spans="1:8" x14ac:dyDescent="0.25">
      <c r="A77" s="11" t="s">
        <v>104</v>
      </c>
      <c r="B77" s="10" t="s">
        <v>13</v>
      </c>
      <c r="C77" s="10" t="s">
        <v>14</v>
      </c>
      <c r="D77" s="17" t="s">
        <v>105</v>
      </c>
      <c r="E77" s="12">
        <v>25</v>
      </c>
      <c r="F77" s="32"/>
      <c r="G77" s="13">
        <f>ROUND(E77*F77,2)</f>
        <v>0</v>
      </c>
      <c r="H77" s="25">
        <v>3725</v>
      </c>
    </row>
    <row r="78" spans="1:8" ht="146.25" x14ac:dyDescent="0.25">
      <c r="A78" s="9"/>
      <c r="B78" s="9"/>
      <c r="C78" s="9"/>
      <c r="D78" s="17" t="s">
        <v>106</v>
      </c>
      <c r="E78" s="9"/>
      <c r="F78" s="9"/>
      <c r="G78" s="9"/>
      <c r="H78" s="26"/>
    </row>
    <row r="79" spans="1:8" x14ac:dyDescent="0.25">
      <c r="A79" s="11" t="s">
        <v>107</v>
      </c>
      <c r="B79" s="10" t="s">
        <v>13</v>
      </c>
      <c r="C79" s="10" t="s">
        <v>14</v>
      </c>
      <c r="D79" s="17" t="s">
        <v>108</v>
      </c>
      <c r="E79" s="12">
        <v>10</v>
      </c>
      <c r="F79" s="32"/>
      <c r="G79" s="13">
        <f>ROUND(E79*F79,2)</f>
        <v>0</v>
      </c>
      <c r="H79" s="25">
        <v>1324</v>
      </c>
    </row>
    <row r="80" spans="1:8" ht="157.5" x14ac:dyDescent="0.25">
      <c r="A80" s="9"/>
      <c r="B80" s="9"/>
      <c r="C80" s="9"/>
      <c r="D80" s="17" t="s">
        <v>109</v>
      </c>
      <c r="E80" s="9"/>
      <c r="F80" s="9"/>
      <c r="G80" s="9"/>
      <c r="H80" s="26"/>
    </row>
    <row r="81" spans="1:8" x14ac:dyDescent="0.25">
      <c r="A81" s="11" t="s">
        <v>110</v>
      </c>
      <c r="B81" s="10" t="s">
        <v>13</v>
      </c>
      <c r="C81" s="10" t="s">
        <v>14</v>
      </c>
      <c r="D81" s="17" t="s">
        <v>111</v>
      </c>
      <c r="E81" s="12">
        <v>10</v>
      </c>
      <c r="F81" s="32"/>
      <c r="G81" s="13">
        <f>ROUND(E81*F81,2)</f>
        <v>0</v>
      </c>
      <c r="H81" s="25">
        <v>350</v>
      </c>
    </row>
    <row r="82" spans="1:8" ht="90" x14ac:dyDescent="0.25">
      <c r="A82" s="9"/>
      <c r="B82" s="9"/>
      <c r="C82" s="9"/>
      <c r="D82" s="17" t="s">
        <v>112</v>
      </c>
      <c r="E82" s="9"/>
      <c r="F82" s="9"/>
      <c r="G82" s="9"/>
      <c r="H82" s="26"/>
    </row>
    <row r="83" spans="1:8" x14ac:dyDescent="0.25">
      <c r="A83" s="11" t="s">
        <v>113</v>
      </c>
      <c r="B83" s="10" t="s">
        <v>13</v>
      </c>
      <c r="C83" s="10" t="s">
        <v>14</v>
      </c>
      <c r="D83" s="17" t="s">
        <v>114</v>
      </c>
      <c r="E83" s="12">
        <v>300</v>
      </c>
      <c r="F83" s="32"/>
      <c r="G83" s="13">
        <f>ROUND(E83*F83,2)</f>
        <v>0</v>
      </c>
      <c r="H83" s="25">
        <v>7743</v>
      </c>
    </row>
    <row r="84" spans="1:8" ht="135" x14ac:dyDescent="0.25">
      <c r="A84" s="9"/>
      <c r="B84" s="9"/>
      <c r="C84" s="9"/>
      <c r="D84" s="17" t="s">
        <v>115</v>
      </c>
      <c r="E84" s="9"/>
      <c r="F84" s="9"/>
      <c r="G84" s="9"/>
      <c r="H84" s="26"/>
    </row>
    <row r="85" spans="1:8" x14ac:dyDescent="0.25">
      <c r="A85" s="9"/>
      <c r="B85" s="9"/>
      <c r="C85" s="9"/>
      <c r="D85" s="20" t="s">
        <v>116</v>
      </c>
      <c r="E85" s="12">
        <v>1</v>
      </c>
      <c r="F85" s="14">
        <f>G75+G77+G79+G81+G83</f>
        <v>0</v>
      </c>
      <c r="G85" s="14">
        <f>ROUND(E85*F85,2)</f>
        <v>0</v>
      </c>
      <c r="H85" s="25">
        <v>80070.399999999994</v>
      </c>
    </row>
    <row r="86" spans="1:8" ht="1.1499999999999999" customHeight="1" x14ac:dyDescent="0.25">
      <c r="A86" s="15"/>
      <c r="B86" s="15"/>
      <c r="C86" s="15"/>
      <c r="D86" s="21"/>
      <c r="E86" s="15"/>
      <c r="F86" s="15"/>
      <c r="G86" s="15"/>
      <c r="H86" s="26"/>
    </row>
    <row r="87" spans="1:8" x14ac:dyDescent="0.25">
      <c r="A87" s="7" t="s">
        <v>117</v>
      </c>
      <c r="B87" s="7" t="s">
        <v>6</v>
      </c>
      <c r="C87" s="7" t="s">
        <v>7</v>
      </c>
      <c r="D87" s="19" t="s">
        <v>118</v>
      </c>
      <c r="E87" s="8">
        <f>E91</f>
        <v>1</v>
      </c>
      <c r="F87" s="8">
        <f>F91</f>
        <v>0</v>
      </c>
      <c r="G87" s="8">
        <f>G91</f>
        <v>0</v>
      </c>
      <c r="H87" s="25">
        <v>7500</v>
      </c>
    </row>
    <row r="88" spans="1:8" ht="33.75" x14ac:dyDescent="0.25">
      <c r="A88" s="9"/>
      <c r="B88" s="9"/>
      <c r="C88" s="9"/>
      <c r="D88" s="17" t="s">
        <v>119</v>
      </c>
      <c r="E88" s="9"/>
      <c r="F88" s="9"/>
      <c r="G88" s="9"/>
      <c r="H88" s="26"/>
    </row>
    <row r="89" spans="1:8" ht="22.5" x14ac:dyDescent="0.25">
      <c r="A89" s="11" t="s">
        <v>120</v>
      </c>
      <c r="B89" s="10" t="s">
        <v>13</v>
      </c>
      <c r="C89" s="10" t="s">
        <v>14</v>
      </c>
      <c r="D89" s="17" t="s">
        <v>121</v>
      </c>
      <c r="E89" s="12">
        <v>50</v>
      </c>
      <c r="F89" s="32"/>
      <c r="G89" s="13">
        <f>ROUND(E89*F89,2)</f>
        <v>0</v>
      </c>
      <c r="H89" s="25">
        <v>7500</v>
      </c>
    </row>
    <row r="90" spans="1:8" ht="101.25" x14ac:dyDescent="0.25">
      <c r="A90" s="9"/>
      <c r="B90" s="9"/>
      <c r="C90" s="9"/>
      <c r="D90" s="17" t="s">
        <v>122</v>
      </c>
      <c r="E90" s="9"/>
      <c r="F90" s="9"/>
      <c r="G90" s="9"/>
      <c r="H90" s="26"/>
    </row>
    <row r="91" spans="1:8" x14ac:dyDescent="0.25">
      <c r="A91" s="9"/>
      <c r="B91" s="9"/>
      <c r="C91" s="9"/>
      <c r="D91" s="20" t="s">
        <v>123</v>
      </c>
      <c r="E91" s="12">
        <v>1</v>
      </c>
      <c r="F91" s="14">
        <f>G89</f>
        <v>0</v>
      </c>
      <c r="G91" s="14">
        <f>ROUND(E91*F91,2)</f>
        <v>0</v>
      </c>
      <c r="H91" s="25">
        <v>7500</v>
      </c>
    </row>
    <row r="92" spans="1:8" ht="1.1499999999999999" customHeight="1" x14ac:dyDescent="0.25">
      <c r="A92" s="15"/>
      <c r="B92" s="15"/>
      <c r="C92" s="15"/>
      <c r="D92" s="21"/>
      <c r="E92" s="15"/>
      <c r="F92" s="15"/>
      <c r="G92" s="15"/>
      <c r="H92" s="26"/>
    </row>
    <row r="93" spans="1:8" x14ac:dyDescent="0.25">
      <c r="A93" s="9"/>
      <c r="B93" s="9"/>
      <c r="C93" s="9"/>
      <c r="D93" s="20" t="s">
        <v>124</v>
      </c>
      <c r="E93" s="16">
        <v>1</v>
      </c>
      <c r="F93" s="14">
        <f>G55+G63+G73+G87</f>
        <v>0</v>
      </c>
      <c r="G93" s="14">
        <f>ROUND(E93*F93,2)</f>
        <v>0</v>
      </c>
      <c r="H93" s="25">
        <v>105770.4</v>
      </c>
    </row>
    <row r="94" spans="1:8" ht="1.1499999999999999" customHeight="1" x14ac:dyDescent="0.25">
      <c r="A94" s="15"/>
      <c r="B94" s="15"/>
      <c r="C94" s="15"/>
      <c r="D94" s="21"/>
      <c r="E94" s="15"/>
      <c r="F94" s="15"/>
      <c r="G94" s="15"/>
      <c r="H94" s="26"/>
    </row>
    <row r="95" spans="1:8" x14ac:dyDescent="0.25">
      <c r="A95" s="4" t="s">
        <v>125</v>
      </c>
      <c r="B95" s="4" t="s">
        <v>6</v>
      </c>
      <c r="C95" s="4" t="s">
        <v>7</v>
      </c>
      <c r="D95" s="18" t="s">
        <v>126</v>
      </c>
      <c r="E95" s="5">
        <f>E98</f>
        <v>1</v>
      </c>
      <c r="F95" s="6">
        <f>F98</f>
        <v>0</v>
      </c>
      <c r="G95" s="6">
        <f>G98</f>
        <v>0</v>
      </c>
      <c r="H95" s="25">
        <v>31240</v>
      </c>
    </row>
    <row r="96" spans="1:8" ht="22.5" x14ac:dyDescent="0.25">
      <c r="A96" s="11" t="s">
        <v>127</v>
      </c>
      <c r="B96" s="10" t="s">
        <v>13</v>
      </c>
      <c r="C96" s="10" t="s">
        <v>14</v>
      </c>
      <c r="D96" s="17" t="s">
        <v>128</v>
      </c>
      <c r="E96" s="12">
        <v>1</v>
      </c>
      <c r="F96" s="32"/>
      <c r="G96" s="13">
        <f>ROUND(E96*F96,2)</f>
        <v>0</v>
      </c>
      <c r="H96" s="25">
        <v>31240</v>
      </c>
    </row>
    <row r="97" spans="1:8" ht="258.75" x14ac:dyDescent="0.25">
      <c r="A97" s="9"/>
      <c r="B97" s="9"/>
      <c r="C97" s="9"/>
      <c r="D97" s="17" t="s">
        <v>129</v>
      </c>
      <c r="E97" s="9"/>
      <c r="F97" s="9"/>
      <c r="G97" s="9"/>
      <c r="H97" s="26"/>
    </row>
    <row r="98" spans="1:8" x14ac:dyDescent="0.25">
      <c r="A98" s="9"/>
      <c r="B98" s="9"/>
      <c r="C98" s="9"/>
      <c r="D98" s="20" t="s">
        <v>130</v>
      </c>
      <c r="E98" s="16">
        <v>1</v>
      </c>
      <c r="F98" s="14">
        <f>G96</f>
        <v>0</v>
      </c>
      <c r="G98" s="14">
        <f>ROUND(E98*F98,2)</f>
        <v>0</v>
      </c>
      <c r="H98" s="25">
        <v>31240</v>
      </c>
    </row>
    <row r="99" spans="1:8" ht="1.1499999999999999" customHeight="1" x14ac:dyDescent="0.25">
      <c r="A99" s="15"/>
      <c r="B99" s="15"/>
      <c r="C99" s="15"/>
      <c r="D99" s="21"/>
      <c r="E99" s="15"/>
      <c r="F99" s="15"/>
      <c r="G99" s="15"/>
      <c r="H99" s="26"/>
    </row>
    <row r="100" spans="1:8" ht="22.5" x14ac:dyDescent="0.25">
      <c r="A100" s="4" t="s">
        <v>131</v>
      </c>
      <c r="B100" s="4" t="s">
        <v>6</v>
      </c>
      <c r="C100" s="4" t="s">
        <v>7</v>
      </c>
      <c r="D100" s="18" t="s">
        <v>132</v>
      </c>
      <c r="E100" s="5">
        <f>E107</f>
        <v>1</v>
      </c>
      <c r="F100" s="6">
        <f>F107</f>
        <v>0</v>
      </c>
      <c r="G100" s="6">
        <f>G107</f>
        <v>0</v>
      </c>
      <c r="H100" s="25">
        <v>24203.13</v>
      </c>
    </row>
    <row r="101" spans="1:8" ht="22.5" x14ac:dyDescent="0.25">
      <c r="A101" s="11" t="s">
        <v>133</v>
      </c>
      <c r="B101" s="10" t="s">
        <v>13</v>
      </c>
      <c r="C101" s="10" t="s">
        <v>14</v>
      </c>
      <c r="D101" s="17" t="s">
        <v>134</v>
      </c>
      <c r="E101" s="12">
        <v>2</v>
      </c>
      <c r="F101" s="32"/>
      <c r="G101" s="13">
        <f>ROUND(E101*F101,2)</f>
        <v>0</v>
      </c>
      <c r="H101" s="25">
        <v>14468</v>
      </c>
    </row>
    <row r="102" spans="1:8" ht="67.5" x14ac:dyDescent="0.25">
      <c r="A102" s="9"/>
      <c r="B102" s="9"/>
      <c r="C102" s="9"/>
      <c r="D102" s="17" t="s">
        <v>135</v>
      </c>
      <c r="E102" s="9"/>
      <c r="F102" s="9"/>
      <c r="G102" s="9"/>
      <c r="H102" s="26"/>
    </row>
    <row r="103" spans="1:8" x14ac:dyDescent="0.25">
      <c r="A103" s="11" t="s">
        <v>136</v>
      </c>
      <c r="B103" s="10" t="s">
        <v>13</v>
      </c>
      <c r="C103" s="10" t="s">
        <v>14</v>
      </c>
      <c r="D103" s="17" t="s">
        <v>137</v>
      </c>
      <c r="E103" s="12">
        <v>12</v>
      </c>
      <c r="F103" s="32"/>
      <c r="G103" s="13">
        <f>ROUND(E103*F103,2)</f>
        <v>0</v>
      </c>
      <c r="H103" s="25">
        <v>2400</v>
      </c>
    </row>
    <row r="104" spans="1:8" ht="45" x14ac:dyDescent="0.25">
      <c r="A104" s="9"/>
      <c r="B104" s="9"/>
      <c r="C104" s="9"/>
      <c r="D104" s="17" t="s">
        <v>138</v>
      </c>
      <c r="E104" s="9"/>
      <c r="F104" s="9"/>
      <c r="G104" s="9"/>
      <c r="H104" s="26"/>
    </row>
    <row r="105" spans="1:8" x14ac:dyDescent="0.25">
      <c r="A105" s="11" t="s">
        <v>139</v>
      </c>
      <c r="B105" s="10" t="s">
        <v>13</v>
      </c>
      <c r="C105" s="10" t="s">
        <v>14</v>
      </c>
      <c r="D105" s="17" t="s">
        <v>140</v>
      </c>
      <c r="E105" s="12">
        <v>1</v>
      </c>
      <c r="F105" s="32"/>
      <c r="G105" s="13">
        <f>ROUND(E105*F105,2)</f>
        <v>0</v>
      </c>
      <c r="H105" s="25">
        <v>7335.13</v>
      </c>
    </row>
    <row r="106" spans="1:8" ht="45" x14ac:dyDescent="0.25">
      <c r="A106" s="9"/>
      <c r="B106" s="9"/>
      <c r="C106" s="9"/>
      <c r="D106" s="17" t="s">
        <v>141</v>
      </c>
      <c r="E106" s="9"/>
      <c r="F106" s="9"/>
      <c r="G106" s="9"/>
      <c r="H106" s="26"/>
    </row>
    <row r="107" spans="1:8" x14ac:dyDescent="0.25">
      <c r="A107" s="9"/>
      <c r="B107" s="9"/>
      <c r="C107" s="9"/>
      <c r="D107" s="20" t="s">
        <v>142</v>
      </c>
      <c r="E107" s="16">
        <v>1</v>
      </c>
      <c r="F107" s="14">
        <f>G101+G103+G105</f>
        <v>0</v>
      </c>
      <c r="G107" s="14">
        <f>ROUND(E107*F107,2)</f>
        <v>0</v>
      </c>
      <c r="H107" s="25">
        <v>24203.13</v>
      </c>
    </row>
    <row r="108" spans="1:8" ht="1.1499999999999999" customHeight="1" x14ac:dyDescent="0.25">
      <c r="A108" s="15"/>
      <c r="B108" s="15"/>
      <c r="C108" s="15"/>
      <c r="D108" s="21"/>
      <c r="E108" s="15"/>
      <c r="F108" s="15"/>
      <c r="G108" s="15"/>
      <c r="H108" s="26"/>
    </row>
    <row r="109" spans="1:8" x14ac:dyDescent="0.25">
      <c r="A109" s="4" t="s">
        <v>143</v>
      </c>
      <c r="B109" s="4" t="s">
        <v>6</v>
      </c>
      <c r="C109" s="4" t="s">
        <v>7</v>
      </c>
      <c r="D109" s="18" t="s">
        <v>144</v>
      </c>
      <c r="E109" s="5">
        <f>E126</f>
        <v>1</v>
      </c>
      <c r="F109" s="6">
        <f>F126</f>
        <v>0</v>
      </c>
      <c r="G109" s="6">
        <f>G126</f>
        <v>0</v>
      </c>
      <c r="H109" s="25">
        <v>17985.32</v>
      </c>
    </row>
    <row r="110" spans="1:8" x14ac:dyDescent="0.25">
      <c r="A110" s="11" t="s">
        <v>145</v>
      </c>
      <c r="B110" s="10" t="s">
        <v>13</v>
      </c>
      <c r="C110" s="10" t="s">
        <v>14</v>
      </c>
      <c r="D110" s="17" t="s">
        <v>146</v>
      </c>
      <c r="E110" s="12">
        <v>1</v>
      </c>
      <c r="F110" s="32"/>
      <c r="G110" s="13">
        <f>ROUND(E110*F110,2)</f>
        <v>0</v>
      </c>
      <c r="H110" s="25">
        <v>7854</v>
      </c>
    </row>
    <row r="111" spans="1:8" ht="56.25" x14ac:dyDescent="0.25">
      <c r="A111" s="9"/>
      <c r="B111" s="9"/>
      <c r="C111" s="9"/>
      <c r="D111" s="17" t="s">
        <v>147</v>
      </c>
      <c r="E111" s="9"/>
      <c r="F111" s="9"/>
      <c r="G111" s="9"/>
      <c r="H111" s="26"/>
    </row>
    <row r="112" spans="1:8" x14ac:dyDescent="0.25">
      <c r="A112" s="11" t="s">
        <v>148</v>
      </c>
      <c r="B112" s="10" t="s">
        <v>13</v>
      </c>
      <c r="C112" s="10" t="s">
        <v>14</v>
      </c>
      <c r="D112" s="17" t="s">
        <v>149</v>
      </c>
      <c r="E112" s="12">
        <v>1</v>
      </c>
      <c r="F112" s="32"/>
      <c r="G112" s="13">
        <f>ROUND(E112*F112,2)</f>
        <v>0</v>
      </c>
      <c r="H112" s="25">
        <v>533.23</v>
      </c>
    </row>
    <row r="113" spans="1:8" ht="33.75" x14ac:dyDescent="0.25">
      <c r="A113" s="9"/>
      <c r="B113" s="9"/>
      <c r="C113" s="9"/>
      <c r="D113" s="17" t="s">
        <v>150</v>
      </c>
      <c r="E113" s="9"/>
      <c r="F113" s="9"/>
      <c r="G113" s="9"/>
      <c r="H113" s="26"/>
    </row>
    <row r="114" spans="1:8" ht="22.5" x14ac:dyDescent="0.25">
      <c r="A114" s="11" t="s">
        <v>151</v>
      </c>
      <c r="B114" s="10" t="s">
        <v>13</v>
      </c>
      <c r="C114" s="10" t="s">
        <v>14</v>
      </c>
      <c r="D114" s="17" t="s">
        <v>152</v>
      </c>
      <c r="E114" s="12">
        <v>1</v>
      </c>
      <c r="F114" s="32"/>
      <c r="G114" s="13">
        <f>ROUND(E114*F114,2)</f>
        <v>0</v>
      </c>
      <c r="H114" s="25">
        <v>2559.48</v>
      </c>
    </row>
    <row r="115" spans="1:8" ht="33.75" x14ac:dyDescent="0.25">
      <c r="A115" s="9"/>
      <c r="B115" s="9"/>
      <c r="C115" s="9"/>
      <c r="D115" s="17" t="s">
        <v>153</v>
      </c>
      <c r="E115" s="9"/>
      <c r="F115" s="9"/>
      <c r="G115" s="9"/>
      <c r="H115" s="26"/>
    </row>
    <row r="116" spans="1:8" ht="22.5" x14ac:dyDescent="0.25">
      <c r="A116" s="11" t="s">
        <v>154</v>
      </c>
      <c r="B116" s="10" t="s">
        <v>13</v>
      </c>
      <c r="C116" s="10" t="s">
        <v>14</v>
      </c>
      <c r="D116" s="17" t="s">
        <v>155</v>
      </c>
      <c r="E116" s="12">
        <v>1</v>
      </c>
      <c r="F116" s="32"/>
      <c r="G116" s="13">
        <f>ROUND(E116*F116,2)</f>
        <v>0</v>
      </c>
      <c r="H116" s="25">
        <v>1706.32</v>
      </c>
    </row>
    <row r="117" spans="1:8" ht="33.75" x14ac:dyDescent="0.25">
      <c r="A117" s="9"/>
      <c r="B117" s="9"/>
      <c r="C117" s="9"/>
      <c r="D117" s="17" t="s">
        <v>156</v>
      </c>
      <c r="E117" s="9"/>
      <c r="F117" s="9"/>
      <c r="G117" s="9"/>
      <c r="H117" s="26"/>
    </row>
    <row r="118" spans="1:8" ht="22.5" x14ac:dyDescent="0.25">
      <c r="A118" s="11" t="s">
        <v>157</v>
      </c>
      <c r="B118" s="10" t="s">
        <v>13</v>
      </c>
      <c r="C118" s="10" t="s">
        <v>14</v>
      </c>
      <c r="D118" s="17" t="s">
        <v>158</v>
      </c>
      <c r="E118" s="12">
        <v>1</v>
      </c>
      <c r="F118" s="32"/>
      <c r="G118" s="13">
        <f>ROUND(E118*F118,2)</f>
        <v>0</v>
      </c>
      <c r="H118" s="25">
        <v>4265.8100000000004</v>
      </c>
    </row>
    <row r="119" spans="1:8" ht="33.75" x14ac:dyDescent="0.25">
      <c r="A119" s="9"/>
      <c r="B119" s="9"/>
      <c r="C119" s="9"/>
      <c r="D119" s="17" t="s">
        <v>159</v>
      </c>
      <c r="E119" s="9"/>
      <c r="F119" s="9"/>
      <c r="G119" s="9"/>
      <c r="H119" s="26"/>
    </row>
    <row r="120" spans="1:8" x14ac:dyDescent="0.25">
      <c r="A120" s="11" t="s">
        <v>160</v>
      </c>
      <c r="B120" s="10" t="s">
        <v>13</v>
      </c>
      <c r="C120" s="10" t="s">
        <v>14</v>
      </c>
      <c r="D120" s="17" t="s">
        <v>161</v>
      </c>
      <c r="E120" s="12">
        <v>1</v>
      </c>
      <c r="F120" s="32"/>
      <c r="G120" s="13">
        <f>ROUND(E120*F120,2)</f>
        <v>0</v>
      </c>
      <c r="H120" s="25">
        <v>319.94</v>
      </c>
    </row>
    <row r="121" spans="1:8" ht="33.75" x14ac:dyDescent="0.25">
      <c r="A121" s="9"/>
      <c r="B121" s="9"/>
      <c r="C121" s="9"/>
      <c r="D121" s="17" t="s">
        <v>162</v>
      </c>
      <c r="E121" s="9"/>
      <c r="F121" s="9"/>
      <c r="G121" s="9"/>
      <c r="H121" s="26"/>
    </row>
    <row r="122" spans="1:8" x14ac:dyDescent="0.25">
      <c r="A122" s="11" t="s">
        <v>163</v>
      </c>
      <c r="B122" s="10" t="s">
        <v>13</v>
      </c>
      <c r="C122" s="10" t="s">
        <v>14</v>
      </c>
      <c r="D122" s="17" t="s">
        <v>164</v>
      </c>
      <c r="E122" s="12">
        <v>1</v>
      </c>
      <c r="F122" s="32"/>
      <c r="G122" s="13">
        <f>ROUND(E122*F122,2)</f>
        <v>0</v>
      </c>
      <c r="H122" s="25">
        <v>213.29</v>
      </c>
    </row>
    <row r="123" spans="1:8" ht="33.75" x14ac:dyDescent="0.25">
      <c r="A123" s="9"/>
      <c r="B123" s="9"/>
      <c r="C123" s="9"/>
      <c r="D123" s="17" t="s">
        <v>165</v>
      </c>
      <c r="E123" s="9"/>
      <c r="F123" s="9"/>
      <c r="G123" s="9"/>
      <c r="H123" s="26"/>
    </row>
    <row r="124" spans="1:8" ht="22.5" x14ac:dyDescent="0.25">
      <c r="A124" s="11" t="s">
        <v>166</v>
      </c>
      <c r="B124" s="10" t="s">
        <v>13</v>
      </c>
      <c r="C124" s="10" t="s">
        <v>14</v>
      </c>
      <c r="D124" s="17" t="s">
        <v>167</v>
      </c>
      <c r="E124" s="12">
        <v>5</v>
      </c>
      <c r="F124" s="32"/>
      <c r="G124" s="13">
        <f>ROUND(E124*F124,2)</f>
        <v>0</v>
      </c>
      <c r="H124" s="25">
        <v>533.25</v>
      </c>
    </row>
    <row r="125" spans="1:8" ht="22.5" x14ac:dyDescent="0.25">
      <c r="A125" s="9"/>
      <c r="B125" s="9"/>
      <c r="C125" s="9"/>
      <c r="D125" s="17" t="s">
        <v>168</v>
      </c>
      <c r="E125" s="9"/>
      <c r="F125" s="9"/>
      <c r="G125" s="9"/>
      <c r="H125" s="26"/>
    </row>
    <row r="126" spans="1:8" x14ac:dyDescent="0.25">
      <c r="A126" s="9"/>
      <c r="B126" s="9"/>
      <c r="C126" s="9"/>
      <c r="D126" s="20" t="s">
        <v>169</v>
      </c>
      <c r="E126" s="16">
        <v>1</v>
      </c>
      <c r="F126" s="14">
        <f>G110+G112+G114+G116+G118+G120+G122+G124</f>
        <v>0</v>
      </c>
      <c r="G126" s="14">
        <f>ROUND(E126*F126,2)</f>
        <v>0</v>
      </c>
      <c r="H126" s="25">
        <v>17985.32</v>
      </c>
    </row>
    <row r="127" spans="1:8" ht="1.1499999999999999" customHeight="1" x14ac:dyDescent="0.25">
      <c r="A127" s="15"/>
      <c r="B127" s="15"/>
      <c r="C127" s="15"/>
      <c r="D127" s="21"/>
      <c r="E127" s="15"/>
      <c r="F127" s="15"/>
      <c r="G127" s="15"/>
      <c r="H127" s="26"/>
    </row>
    <row r="128" spans="1:8" x14ac:dyDescent="0.25">
      <c r="A128" s="9"/>
      <c r="B128" s="9"/>
      <c r="C128" s="9"/>
      <c r="D128" s="20" t="s">
        <v>170</v>
      </c>
      <c r="E128" s="16">
        <v>1</v>
      </c>
      <c r="F128" s="14">
        <f>G5+G54+G95+G100+G109</f>
        <v>0</v>
      </c>
      <c r="G128" s="14">
        <f>ROUND(E128*F128,2)</f>
        <v>0</v>
      </c>
      <c r="H128" s="25">
        <v>373358.72</v>
      </c>
    </row>
    <row r="129" spans="1:8" ht="1.1499999999999999" customHeight="1" x14ac:dyDescent="0.25">
      <c r="A129" s="15"/>
      <c r="B129" s="15"/>
      <c r="C129" s="15"/>
      <c r="D129" s="21"/>
      <c r="E129" s="15"/>
      <c r="F129" s="15"/>
      <c r="G129" s="15"/>
    </row>
    <row r="131" spans="1:8" x14ac:dyDescent="0.25">
      <c r="D131" s="26" t="s">
        <v>179</v>
      </c>
      <c r="G131" s="25">
        <f>G128</f>
        <v>0</v>
      </c>
      <c r="H131" s="25">
        <f>H128</f>
        <v>373358.72</v>
      </c>
    </row>
    <row r="132" spans="1:8" x14ac:dyDescent="0.25">
      <c r="D132" s="26" t="s">
        <v>176</v>
      </c>
      <c r="E132" s="33"/>
      <c r="F132" s="26"/>
      <c r="G132" s="27">
        <f>ROUND(G131*E132,2)</f>
        <v>0</v>
      </c>
      <c r="H132" s="28">
        <v>0.09</v>
      </c>
    </row>
    <row r="133" spans="1:8" x14ac:dyDescent="0.25">
      <c r="D133" s="26" t="s">
        <v>177</v>
      </c>
      <c r="E133" s="33"/>
      <c r="F133" s="26"/>
      <c r="G133" s="27">
        <f>ROUND(G131*E133,2)</f>
        <v>0</v>
      </c>
      <c r="H133" s="28">
        <v>0.06</v>
      </c>
    </row>
    <row r="134" spans="1:8" x14ac:dyDescent="0.25">
      <c r="D134" s="30" t="s">
        <v>181</v>
      </c>
      <c r="E134" s="26"/>
      <c r="F134" s="26"/>
      <c r="G134" s="29">
        <f>SUM(G131:G133)</f>
        <v>0</v>
      </c>
      <c r="H134" s="27">
        <f>+H128+ROUND(H132*H128,2)+ROUND(H133*H128,2)</f>
        <v>429362.52</v>
      </c>
    </row>
    <row r="135" spans="1:8" x14ac:dyDescent="0.25">
      <c r="D135" s="26" t="s">
        <v>178</v>
      </c>
      <c r="E135" s="28">
        <v>0.21</v>
      </c>
      <c r="F135" s="26"/>
      <c r="G135" s="27">
        <f>ROUND(G134*E135,2)</f>
        <v>0</v>
      </c>
      <c r="H135" s="27">
        <f>ROUND(H134*E135,2)</f>
        <v>90166.13</v>
      </c>
    </row>
    <row r="136" spans="1:8" x14ac:dyDescent="0.25">
      <c r="D136" s="30" t="s">
        <v>182</v>
      </c>
      <c r="E136" s="26"/>
      <c r="F136" s="26"/>
      <c r="G136" s="29">
        <f>+G134+G135</f>
        <v>0</v>
      </c>
      <c r="H136" s="27">
        <f>H135+H134</f>
        <v>519528.65</v>
      </c>
    </row>
    <row r="138" spans="1:8" x14ac:dyDescent="0.25">
      <c r="F138" s="31" t="str">
        <f>IF(COUNT(F8:F12)+COUNT(F18:F28)+COUNT(F34:F48)+COUNT(F57:F59)+COUNT(F65:F69)+COUNT(F75:F83)+COUNT(F89)+COUNT(F96)+COUNT(F101:F105)+COUNT(F110:F124)+COUNT(E132:E133)&lt;&gt;42,"ERROR: FALTAN DATOS","")</f>
        <v>ERROR: FALTAN DATOS</v>
      </c>
    </row>
    <row r="139" spans="1:8" x14ac:dyDescent="0.25">
      <c r="D139" s="26" t="s">
        <v>180</v>
      </c>
    </row>
  </sheetData>
  <sheetProtection algorithmName="SHA-512" hashValue="sVqJV1ncDElGz3nPdRJJz5ygzC321882j9N6nSaCVCS8huSFSJXGNouCHfQBIms5G1LWkup2RdjArBt/bzEjNg==" saltValue="hErqkmIdWph/vjriBZegfw==" spinCount="100000" sheet="1" selectLockedCells="1"/>
  <dataValidations count="3">
    <dataValidation type="list" allowBlank="1" showInputMessage="1" showErrorMessage="1" sqref="B5:B129" xr:uid="{AA0A33A6-63BD-47E9-8ECA-5C3D1227B9FD}">
      <formula1>"Capítulo,Partida,Mano de obra,Maquinaria,Material,Otros,Tarea,"</formula1>
    </dataValidation>
    <dataValidation type="decimal" operator="greaterThanOrEqual" allowBlank="1" showInputMessage="1" showErrorMessage="1" errorTitle="Valor incorrecto" error="Debe introducir el Coste Unitario de Ejecución Material y debe ser un valor numérico mayor o igual que 0 €." promptTitle="Valor numérico" prompt="Debe introducir el Coste Unitario de Ejecución Material sin incluir los &quot;Gastos Generales&quot; ni el &quot;Beneficio Industrial&quot;." sqref="F8 F10 F12 F18 F20 F22 F24 F26 F28 F34 F36 F38 F40 F42 F44 F46 F48 F57 F59 F65 F67 F69 F75 F77 F79 F81 F83 F89 F96 F101 F103 F105 F110 F112 F114 F116 F118 F120 F122 F124" xr:uid="{E3949CA1-633B-456C-B91D-F9F695808BCA}">
      <formula1>0</formula1>
    </dataValidation>
    <dataValidation type="decimal" operator="greaterThanOrEqual" allowBlank="1" showInputMessage="1" showErrorMessage="1" errorTitle="Error" error="El valor introducido no es un porcentaje correcto. Debe introducir un valor numérico mayor o igual a 0%." promptTitle="Introduzca un porcentaje" prompt="Debe introducir un valor de porcentaje mayor o igual a cero." sqref="E132:E133" xr:uid="{03792B0B-4ED5-44D7-82A3-76F6825DC05B}">
      <formula1>0</formula1>
    </dataValidation>
  </dataValidations>
  <pageMargins left="0.7" right="0.7" top="0.75" bottom="0.75" header="0.3" footer="0.3"/>
  <pageSetup paperSize="9"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Metro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Danae Suzarte</dc:creator>
  <cp:lastModifiedBy>Cañete Mora, Francisco José</cp:lastModifiedBy>
  <dcterms:created xsi:type="dcterms:W3CDTF">2020-11-17T12:12:25Z</dcterms:created>
  <dcterms:modified xsi:type="dcterms:W3CDTF">2021-02-03T07:40:25Z</dcterms:modified>
</cp:coreProperties>
</file>