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/>
  <mc:AlternateContent xmlns:mc="http://schemas.openxmlformats.org/markup-compatibility/2006">
    <mc:Choice Requires="x15">
      <x15ac:absPath xmlns:x15ac="http://schemas.microsoft.com/office/spreadsheetml/2010/11/ac" url="T:\4. EXP. CONTRATACIÓN\2021\6012100174_2000003468_SuS_Sist.grabación telefonía PSLs Emerg.Nom\2. Licitacion\A_publicar\"/>
    </mc:Choice>
  </mc:AlternateContent>
  <xr:revisionPtr revIDLastSave="0" documentId="13_ncr:1_{C063CA0D-2C26-4EA7-B667-3BC6CB8309F6}" xr6:coauthVersionLast="36" xr6:coauthVersionMax="36" xr10:uidLastSave="{00000000-0000-0000-0000-000000000000}"/>
  <bookViews>
    <workbookView xWindow="0" yWindow="0" windowWidth="10716" windowHeight="6756" xr2:uid="{00000000-000D-0000-FFFF-FFFF00000000}"/>
  </bookViews>
  <sheets>
    <sheet name="Lote Nº 2" sheetId="2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D48" i="2" l="1"/>
  <c r="F44" i="2"/>
  <c r="E12" i="2" l="1"/>
  <c r="E14" i="2"/>
  <c r="F39" i="2"/>
  <c r="F41" i="2" s="1"/>
  <c r="F45" i="2" s="1"/>
  <c r="F46" i="2" s="1"/>
  <c r="E37" i="2"/>
  <c r="E34" i="2"/>
  <c r="E31" i="2"/>
  <c r="E29" i="2"/>
  <c r="E27" i="2"/>
  <c r="E25" i="2"/>
  <c r="E21" i="2"/>
  <c r="E19" i="2"/>
  <c r="E17" i="2"/>
  <c r="E39" i="2" l="1"/>
  <c r="E41" i="2" s="1"/>
  <c r="E42" i="2" s="1"/>
  <c r="E43" i="2" l="1"/>
  <c r="E44" i="2" s="1"/>
  <c r="E45" i="2" s="1"/>
  <c r="E46" i="2" s="1"/>
  <c r="D47" i="2" s="1"/>
</calcChain>
</file>

<file path=xl/sharedStrings.xml><?xml version="1.0" encoding="utf-8"?>
<sst xmlns="http://schemas.openxmlformats.org/spreadsheetml/2006/main" count="66" uniqueCount="66">
  <si>
    <t>AMPLIACIÓN DEL SISTEMA DE GRABACIÓN DE TELEFONÍA PARA PSL's, NÚMEROS DE EMERGENCIAS Y OFICINA DE NOMBRAMIENTO</t>
  </si>
  <si>
    <t>Presupuesto</t>
  </si>
  <si>
    <t>Código</t>
  </si>
  <si>
    <t>Resumen</t>
  </si>
  <si>
    <t>Cantidad</t>
  </si>
  <si>
    <t>2</t>
  </si>
  <si>
    <t>2.1</t>
  </si>
  <si>
    <t>Suministro, instalación, configuración y pruebas de terminales de telefonía fijos</t>
  </si>
  <si>
    <t>Terminales de Telefonía Fija</t>
  </si>
  <si>
    <t>2.2</t>
  </si>
  <si>
    <t>Suministro e instalación de latiguillos de parcheo para terminales de telefonía fijos</t>
  </si>
  <si>
    <t>2.3</t>
  </si>
  <si>
    <t>Suministro, instalación, configuración y pruebas de terminales de telefonía inalámbrica WiFi</t>
  </si>
  <si>
    <t>Terminales de Telefonía Inalámbrica WiFi</t>
  </si>
  <si>
    <t>Bases de carga para teléfono</t>
  </si>
  <si>
    <t>Fundas protectoras para los terminales con pinza de sujeción</t>
  </si>
  <si>
    <t>2.4</t>
  </si>
  <si>
    <t>Suministro, instalación, configuración y pruebas de switch de acceso para Of. Nombramiento</t>
  </si>
  <si>
    <t>Suministro de switch de acceso con 24 puertos PoE+</t>
  </si>
  <si>
    <t>Licencia para uso del switch de acceso</t>
  </si>
  <si>
    <t>Licencia mínima esencial a 3 años para funcionalidades DNA y perpetua para funcionalidades de switching.</t>
  </si>
  <si>
    <t>Instalación, configuración y pruebas del switch de acceso</t>
  </si>
  <si>
    <t>Instalación, configuración y pruebas del switch de acceso.</t>
  </si>
  <si>
    <t>Servicio de mantenimiento del switch de acceso por 2 años</t>
  </si>
  <si>
    <t>2.5</t>
  </si>
  <si>
    <t>Suministro de auriculares profesionales telefónicos</t>
  </si>
  <si>
    <t>2.6</t>
  </si>
  <si>
    <t>Suministro de cables de conexión entre terminales y auriculares telefónicos</t>
  </si>
  <si>
    <t>Cables de conexión entre terminales y auriculares telefónicos</t>
  </si>
  <si>
    <t>% IVA</t>
  </si>
  <si>
    <t>% Beneficio Industrial</t>
  </si>
  <si>
    <t>% Gastos Generales</t>
  </si>
  <si>
    <t>Referencia</t>
  </si>
  <si>
    <t>C Ejecución
Material (€)</t>
  </si>
  <si>
    <t>C/U Ejecución
Material (€)</t>
  </si>
  <si>
    <t>Total Lote Nº 2</t>
  </si>
  <si>
    <t>TOTAL PRESUPUESTO DE EJECUCIÓN MATERIAL LOTE Nº 2</t>
  </si>
  <si>
    <t>Suministro, instalación, configuración y  pruebas de switch de acceso para Oficina de Nombramiento modelo Catalyst C9200-24P-E o similar 100% compatible, cumpliendo todos los requisitos solicitados en el PPT. El switch debe quedar correctamente instalado y funcionando: incluyendo configuración, pruebas y puesta en marcha. Incluye también: pequeños componentes, cableado y conexionado que pudiera precisarse.</t>
  </si>
  <si>
    <t>TOTAL BASE IMPONIBLE (SIN IVA) PARA LOTE Nº 2</t>
  </si>
  <si>
    <t>TOTAL PRESUPUESTO BASE LICITACIÓN (CON IVA) PARA LOTE Nº 2</t>
  </si>
  <si>
    <t>(*) Se tendrán en cuenta las notas del apartado 27 del Pliego de Prescripciones Particulares.</t>
  </si>
  <si>
    <t>Lote Nº 2: Suministro de terminales de telefonía, accesorios y switch de acceso</t>
  </si>
  <si>
    <t>SICPT8841</t>
  </si>
  <si>
    <t>Modelo Cisco 8841 o similar 100% compatible. Estos terminales deben ser 100% compatibles con la Centralita CUCM versión 11.5.1.
Los terminales se suministrarán con las fuentes de alimentación completas necesarias para su funcionamiento (alimentador + cable) y compatibles con el modelo de terminal suministrado. Los accesorios deberán ser los originales suministrados con el teléfono: no se admitirán accesorios compatibles con terceras marcas.
Todos los terminales quedarán correctamente instalados y funcionando: incluyendo configuración, pruebas y puesta en marcha. Incluye también: pequeños componentes, cableado y conexionado que pueda ser necesario para la correcta instalación de los terminales.</t>
  </si>
  <si>
    <t>LATIG6A2M</t>
  </si>
  <si>
    <t>LATIG6A5M</t>
  </si>
  <si>
    <t>Suministro e instalación de latiguillos de parcheo 2m RJ45-RJ45 UTP CAT6A LSZH</t>
  </si>
  <si>
    <t>Suministro e instalación de latiguillos de parcheo para conexión entre patch-panel y switch de acceso. Características:
- Longitud: 2m
- Tipo: RJ45-RJ45 UTP Cat6A LSZH
Totalmente instalados, incluyendo etiquetado en sus extremos.</t>
  </si>
  <si>
    <t>Suministro e instalación de latiguillos de parcheo 5m RJ45-RJ45 UTP CAT6A LSZH</t>
  </si>
  <si>
    <t>Suministro e instalación de latiguillos de parcheo para conexión entre terminales y rosetas. Características:
- Longitud: 5m 
- Tipo: RJ45-RJ45 UTP Cat6A LSZH
Totalmente instalados, incluyendo etiquetado en sus extremos.</t>
  </si>
  <si>
    <t>SICPT8821</t>
  </si>
  <si>
    <t>BCARG8821</t>
  </si>
  <si>
    <t>FUNDA8821</t>
  </si>
  <si>
    <t>Modelo Cisco 8821 o similar 100% compatible. Estos terminales deben ser 100% compatibles con la Centralita CUCM versión 11.5.1.
Todos los terminales quedarán correctamente instalados y funcionando: incluyendo configuración, pruebas y puesta en marcha. Incluye también: pequeños componentes, cableado y conexionado que pudieran precisarse para la correcta instalación de los terminales.</t>
  </si>
  <si>
    <t>Los accesorios (las bases de carga en este caso), deberán ser los originales suministrados con el teléfono: no se admitirán accesorios compatibles con terceras marcas.</t>
  </si>
  <si>
    <t>Fundas protectoras con carcasa y pinza de sujeción: modelo zCover PID CI821HRR o similar 100% compatible, aptas para el terminal de telefonía Wi-Fi suministrado. Las fundas deben ser de color gris, por homogenización con el resto de fundas con las que METRO cuenta en la actualidad.</t>
  </si>
  <si>
    <t>SW920024P</t>
  </si>
  <si>
    <t>LICSW9200</t>
  </si>
  <si>
    <t>INSTC9200</t>
  </si>
  <si>
    <t>MTOSW9200</t>
  </si>
  <si>
    <t>Servicio de mantenimiento del switch de acceso por 2 años en los términos descritos en el PPT.</t>
  </si>
  <si>
    <t>AJB1500QD</t>
  </si>
  <si>
    <t>Auriculares profesionales para telefonía fija (terminales de sobremesa)</t>
  </si>
  <si>
    <t>Auriculares profesionales modelo Jabra BIZ 1500 Mono QD o similar 100% compatible, cumpliendo con las características y garantía detalladas en el PPT.</t>
  </si>
  <si>
    <t>SMJAB1200</t>
  </si>
  <si>
    <t>Cables de conexión entre terminales y auriculares telefónicos: modelo Jabra GN1200 Smart Cord o similar 100% compatible, cumpliendo con las características y garantía detalladas en el PPT.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</si>
</sst>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\ &quot;€&quot;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0" fontId="5" fillId="3" borderId="0" xfId="0" applyFont="1" applyFill="1" applyAlignment="1">
      <alignment vertical="top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vertical="top" wrapText="1"/>
    </xf>
    <xf numFmtId="0" fontId="7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4" fontId="5" fillId="5" borderId="0" xfId="0" applyNumberFormat="1" applyFont="1" applyFill="1" applyAlignment="1">
      <alignment vertical="top"/>
    </xf>
    <xf numFmtId="164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 wrapText="1"/>
    </xf>
    <xf numFmtId="164" fontId="5" fillId="0" borderId="0" xfId="0" applyNumberFormat="1" applyFont="1" applyAlignment="1">
      <alignment vertical="top"/>
    </xf>
    <xf numFmtId="4" fontId="5" fillId="4" borderId="0" xfId="0" applyNumberFormat="1" applyFont="1" applyFill="1" applyAlignment="1" applyProtection="1">
      <alignment vertical="top"/>
      <protection locked="0"/>
    </xf>
    <xf numFmtId="4" fontId="4" fillId="5" borderId="0" xfId="0" applyNumberFormat="1" applyFont="1" applyFill="1" applyAlignment="1">
      <alignment vertical="top"/>
    </xf>
    <xf numFmtId="3" fontId="4" fillId="5" borderId="0" xfId="0" applyNumberFormat="1" applyFont="1" applyFill="1" applyAlignment="1">
      <alignment vertical="top"/>
    </xf>
    <xf numFmtId="49" fontId="3" fillId="5" borderId="0" xfId="0" applyNumberFormat="1" applyFont="1" applyFill="1" applyAlignment="1">
      <alignment vertical="top" wrapText="1"/>
    </xf>
    <xf numFmtId="49" fontId="3" fillId="5" borderId="0" xfId="0" applyNumberFormat="1" applyFont="1" applyFill="1" applyAlignment="1">
      <alignment vertical="top"/>
    </xf>
    <xf numFmtId="49" fontId="3" fillId="6" borderId="0" xfId="0" applyNumberFormat="1" applyFont="1" applyFill="1" applyAlignment="1">
      <alignment vertical="top"/>
    </xf>
    <xf numFmtId="49" fontId="3" fillId="6" borderId="0" xfId="0" applyNumberFormat="1" applyFont="1" applyFill="1" applyAlignment="1">
      <alignment vertical="top" wrapText="1"/>
    </xf>
    <xf numFmtId="4" fontId="4" fillId="6" borderId="0" xfId="0" applyNumberFormat="1" applyFont="1" applyFill="1" applyAlignment="1">
      <alignment vertical="top"/>
    </xf>
    <xf numFmtId="0" fontId="0" fillId="5" borderId="0" xfId="0" applyFill="1"/>
    <xf numFmtId="9" fontId="5" fillId="4" borderId="0" xfId="1" applyFont="1" applyFill="1" applyAlignment="1" applyProtection="1">
      <alignment vertical="top"/>
      <protection locked="0"/>
    </xf>
    <xf numFmtId="9" fontId="5" fillId="0" borderId="0" xfId="1" applyFont="1"/>
    <xf numFmtId="9" fontId="5" fillId="0" borderId="0" xfId="1" applyFont="1" applyAlignment="1">
      <alignment vertical="top"/>
    </xf>
    <xf numFmtId="164" fontId="0" fillId="0" borderId="0" xfId="0" applyNumberFormat="1"/>
    <xf numFmtId="165" fontId="0" fillId="0" borderId="0" xfId="0" applyNumberFormat="1"/>
    <xf numFmtId="165" fontId="8" fillId="0" borderId="0" xfId="0" applyNumberFormat="1" applyFont="1"/>
    <xf numFmtId="164" fontId="8" fillId="0" borderId="0" xfId="0" applyNumberFormat="1" applyFont="1"/>
    <xf numFmtId="164" fontId="3" fillId="0" borderId="0" xfId="0" applyNumberFormat="1" applyFont="1" applyAlignment="1">
      <alignment vertical="top"/>
    </xf>
    <xf numFmtId="0" fontId="5" fillId="0" borderId="2" xfId="0" applyFont="1" applyBorder="1"/>
    <xf numFmtId="0" fontId="0" fillId="0" borderId="1" xfId="0" applyBorder="1"/>
    <xf numFmtId="0" fontId="1" fillId="0" borderId="0" xfId="0" applyFont="1" applyAlignment="1">
      <alignment horizontal="center" vertical="top"/>
    </xf>
    <xf numFmtId="0" fontId="5" fillId="0" borderId="3" xfId="0" applyFont="1" applyBorder="1" applyAlignment="1">
      <alignment vertical="center" wrapText="1"/>
    </xf>
    <xf numFmtId="0" fontId="0" fillId="0" borderId="3" xfId="0" applyFill="1" applyBorder="1" applyAlignment="1">
      <alignment vertical="center"/>
    </xf>
    <xf numFmtId="49" fontId="5" fillId="2" borderId="0" xfId="0" applyNumberFormat="1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49" fontId="5" fillId="2" borderId="0" xfId="0" applyNumberFormat="1" applyFont="1" applyFill="1" applyAlignment="1">
      <alignment vertical="top"/>
    </xf>
    <xf numFmtId="49" fontId="5" fillId="0" borderId="0" xfId="0" applyNumberFormat="1" applyFont="1" applyAlignment="1">
      <alignment vertical="top" wrapText="1"/>
    </xf>
    <xf numFmtId="4" fontId="5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119281</xdr:colOff>
      <xdr:row>1</xdr:row>
      <xdr:rowOff>33128</xdr:rowOff>
    </xdr:from>
    <xdr:ext cx="1177518" cy="715618"/>
    <xdr:pic>
      <xdr:nvPicPr>
        <xdr:cNvPr id="2" name="Imagen 1">
          <a:extLst>
            <a:ext uri="{FF2B5EF4-FFF2-40B4-BE49-F238E27FC236}">
              <a16:creationId xmlns:a16="http://schemas.microsoft.com/office/drawing/2014/main" id="{D12426D1-BD42-4F26-9A14-334977A5DE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6721" y="216008"/>
          <a:ext cx="1177518" cy="7156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EBCF4-BD52-4A62-B1C5-C545A5638E3D}">
  <dimension ref="A1:I54"/>
  <sheetViews>
    <sheetView tabSelected="1" zoomScaleNormal="100" workbookViewId="0">
      <pane xSplit="2" ySplit="5" topLeftCell="C33" activePane="bottomRight" state="frozen"/>
      <selection pane="topRight" activeCell="E1" sqref="E1"/>
      <selection pane="bottomLeft" activeCell="A4" sqref="A4"/>
      <selection pane="bottomRight" activeCell="D21" sqref="D21"/>
    </sheetView>
  </sheetViews>
  <sheetFormatPr baseColWidth="10" defaultRowHeight="14.4" x14ac:dyDescent="0.3"/>
  <cols>
    <col min="1" max="1" width="10.88671875" bestFit="1" customWidth="1"/>
    <col min="2" max="2" width="56.6640625" customWidth="1"/>
    <col min="3" max="3" width="8" customWidth="1"/>
    <col min="4" max="4" width="14.6640625" bestFit="1" customWidth="1"/>
    <col min="5" max="5" width="11.44140625" customWidth="1"/>
    <col min="6" max="6" width="10.6640625" customWidth="1"/>
  </cols>
  <sheetData>
    <row r="1" spans="1:7" x14ac:dyDescent="0.3">
      <c r="A1" s="73" t="s">
        <v>0</v>
      </c>
      <c r="B1" s="73"/>
      <c r="C1" s="73"/>
      <c r="D1" s="73"/>
      <c r="E1" s="73"/>
      <c r="F1" s="73"/>
    </row>
    <row r="2" spans="1:7" ht="61.2" customHeight="1" x14ac:dyDescent="0.3">
      <c r="A2" s="35"/>
      <c r="B2" s="35"/>
      <c r="C2" s="35"/>
      <c r="D2" s="35"/>
      <c r="E2" s="73"/>
      <c r="F2" s="73"/>
    </row>
    <row r="3" spans="1:7" x14ac:dyDescent="0.3">
      <c r="A3" s="1"/>
      <c r="B3" s="45"/>
      <c r="C3" s="2"/>
      <c r="D3" s="2"/>
      <c r="E3" s="2"/>
      <c r="F3" s="2"/>
    </row>
    <row r="4" spans="1:7" x14ac:dyDescent="0.3">
      <c r="A4" s="1" t="s">
        <v>1</v>
      </c>
      <c r="B4" s="45"/>
      <c r="C4" s="2"/>
      <c r="D4" s="2"/>
      <c r="E4" s="2"/>
      <c r="F4" s="2"/>
    </row>
    <row r="5" spans="1:7" ht="27.6" x14ac:dyDescent="0.3">
      <c r="A5" s="3" t="s">
        <v>2</v>
      </c>
      <c r="B5" s="7" t="s">
        <v>3</v>
      </c>
      <c r="C5" s="3" t="s">
        <v>4</v>
      </c>
      <c r="D5" s="7" t="s">
        <v>34</v>
      </c>
      <c r="E5" s="7" t="s">
        <v>33</v>
      </c>
      <c r="F5" s="3" t="s">
        <v>32</v>
      </c>
    </row>
    <row r="6" spans="1:7" ht="1.2" customHeight="1" x14ac:dyDescent="0.3">
      <c r="A6" s="6"/>
      <c r="B6" s="8"/>
      <c r="C6" s="6"/>
      <c r="D6" s="6"/>
      <c r="E6" s="6"/>
      <c r="F6" s="6"/>
    </row>
    <row r="7" spans="1:7" x14ac:dyDescent="0.3">
      <c r="A7" s="20" t="s">
        <v>5</v>
      </c>
      <c r="B7" s="19" t="s">
        <v>41</v>
      </c>
      <c r="C7" s="18"/>
      <c r="D7" s="18"/>
      <c r="E7" s="18"/>
      <c r="F7" s="17"/>
    </row>
    <row r="8" spans="1:7" x14ac:dyDescent="0.3">
      <c r="A8" s="21" t="s">
        <v>6</v>
      </c>
      <c r="B8" s="22" t="s">
        <v>7</v>
      </c>
      <c r="C8" s="23"/>
      <c r="D8" s="23"/>
      <c r="E8" s="23"/>
      <c r="F8" s="23"/>
    </row>
    <row r="9" spans="1:7" x14ac:dyDescent="0.3">
      <c r="A9" s="38" t="s">
        <v>42</v>
      </c>
      <c r="B9" s="39" t="s">
        <v>8</v>
      </c>
      <c r="C9" s="40">
        <v>30</v>
      </c>
      <c r="D9" s="16"/>
      <c r="E9" s="41">
        <f>C9*D9</f>
        <v>0</v>
      </c>
      <c r="F9" s="49">
        <v>260.52999999999997</v>
      </c>
      <c r="G9" s="28"/>
    </row>
    <row r="10" spans="1:7" ht="102" x14ac:dyDescent="0.3">
      <c r="A10" s="4"/>
      <c r="B10" s="39" t="s">
        <v>43</v>
      </c>
      <c r="C10" s="4"/>
      <c r="D10" s="4"/>
      <c r="E10" s="4"/>
      <c r="F10" s="4"/>
      <c r="G10" s="28"/>
    </row>
    <row r="11" spans="1:7" x14ac:dyDescent="0.3">
      <c r="A11" s="21" t="s">
        <v>9</v>
      </c>
      <c r="B11" s="22" t="s">
        <v>10</v>
      </c>
      <c r="C11" s="23"/>
      <c r="D11" s="23"/>
      <c r="E11" s="23"/>
      <c r="F11" s="23"/>
      <c r="G11" s="28"/>
    </row>
    <row r="12" spans="1:7" x14ac:dyDescent="0.3">
      <c r="A12" s="42" t="s">
        <v>44</v>
      </c>
      <c r="B12" s="44" t="s">
        <v>46</v>
      </c>
      <c r="C12" s="46">
        <v>30</v>
      </c>
      <c r="D12" s="16"/>
      <c r="E12" s="48">
        <f>C12*D12</f>
        <v>0</v>
      </c>
      <c r="F12" s="50">
        <v>6.72</v>
      </c>
      <c r="G12" s="28"/>
    </row>
    <row r="13" spans="1:7" ht="51" x14ac:dyDescent="0.3">
      <c r="A13" s="43"/>
      <c r="B13" s="44" t="s">
        <v>47</v>
      </c>
      <c r="C13" s="47"/>
      <c r="D13" s="4"/>
      <c r="E13" s="48"/>
      <c r="F13" s="51"/>
      <c r="G13" s="28"/>
    </row>
    <row r="14" spans="1:7" x14ac:dyDescent="0.3">
      <c r="A14" s="42" t="s">
        <v>45</v>
      </c>
      <c r="B14" s="44" t="s">
        <v>48</v>
      </c>
      <c r="C14" s="46">
        <v>30</v>
      </c>
      <c r="D14" s="16"/>
      <c r="E14" s="48">
        <f t="shared" ref="E14" si="0">C14*D14</f>
        <v>0</v>
      </c>
      <c r="F14" s="50">
        <v>9.92</v>
      </c>
      <c r="G14" s="28"/>
    </row>
    <row r="15" spans="1:7" ht="51" x14ac:dyDescent="0.3">
      <c r="A15" s="4"/>
      <c r="B15" s="44" t="s">
        <v>49</v>
      </c>
      <c r="C15" s="4"/>
      <c r="D15" s="4"/>
      <c r="E15" s="5"/>
      <c r="F15" s="4"/>
      <c r="G15" s="28"/>
    </row>
    <row r="16" spans="1:7" ht="20.399999999999999" x14ac:dyDescent="0.3">
      <c r="A16" s="20" t="s">
        <v>11</v>
      </c>
      <c r="B16" s="19" t="s">
        <v>12</v>
      </c>
      <c r="C16" s="17"/>
      <c r="D16" s="17"/>
      <c r="E16" s="17"/>
      <c r="F16" s="17"/>
      <c r="G16" s="28"/>
    </row>
    <row r="17" spans="1:7" x14ac:dyDescent="0.3">
      <c r="A17" s="52" t="s">
        <v>50</v>
      </c>
      <c r="B17" s="54" t="s">
        <v>13</v>
      </c>
      <c r="C17" s="55">
        <v>5</v>
      </c>
      <c r="D17" s="16"/>
      <c r="E17" s="15">
        <f>C17*D17</f>
        <v>0</v>
      </c>
      <c r="F17" s="57">
        <v>561.53</v>
      </c>
      <c r="G17" s="28"/>
    </row>
    <row r="18" spans="1:7" ht="61.2" x14ac:dyDescent="0.3">
      <c r="A18" s="53"/>
      <c r="B18" s="54" t="s">
        <v>53</v>
      </c>
      <c r="C18" s="56"/>
      <c r="D18" s="4"/>
      <c r="E18" s="15"/>
      <c r="F18" s="58"/>
      <c r="G18" s="28"/>
    </row>
    <row r="19" spans="1:7" x14ac:dyDescent="0.3">
      <c r="A19" s="52" t="s">
        <v>51</v>
      </c>
      <c r="B19" s="54" t="s">
        <v>14</v>
      </c>
      <c r="C19" s="55">
        <v>5</v>
      </c>
      <c r="D19" s="16"/>
      <c r="E19" s="15">
        <f t="shared" ref="E19:E21" si="1">C19*D19</f>
        <v>0</v>
      </c>
      <c r="F19" s="57">
        <v>73.349999999999994</v>
      </c>
      <c r="G19" s="28"/>
    </row>
    <row r="20" spans="1:7" ht="30.6" x14ac:dyDescent="0.3">
      <c r="A20" s="53"/>
      <c r="B20" s="54" t="s">
        <v>54</v>
      </c>
      <c r="C20" s="56"/>
      <c r="D20" s="4"/>
      <c r="E20" s="15"/>
      <c r="F20" s="58"/>
      <c r="G20" s="28"/>
    </row>
    <row r="21" spans="1:7" x14ac:dyDescent="0.3">
      <c r="A21" s="52" t="s">
        <v>52</v>
      </c>
      <c r="B21" s="54" t="s">
        <v>15</v>
      </c>
      <c r="C21" s="55">
        <v>5</v>
      </c>
      <c r="D21" s="16"/>
      <c r="E21" s="15">
        <f t="shared" si="1"/>
        <v>0</v>
      </c>
      <c r="F21" s="57">
        <v>35.299999999999997</v>
      </c>
      <c r="G21" s="28"/>
    </row>
    <row r="22" spans="1:7" ht="40.799999999999997" x14ac:dyDescent="0.3">
      <c r="A22" s="4"/>
      <c r="B22" s="54" t="s">
        <v>55</v>
      </c>
      <c r="C22" s="4"/>
      <c r="D22" s="4"/>
      <c r="E22" s="4"/>
      <c r="F22" s="4"/>
      <c r="G22" s="28"/>
    </row>
    <row r="23" spans="1:7" ht="1.2" customHeight="1" x14ac:dyDescent="0.3">
      <c r="A23" s="6"/>
      <c r="B23" s="8"/>
      <c r="C23" s="6"/>
      <c r="D23" s="6"/>
      <c r="E23" s="6"/>
      <c r="F23" s="6"/>
      <c r="G23" s="28"/>
    </row>
    <row r="24" spans="1:7" ht="20.399999999999999" x14ac:dyDescent="0.3">
      <c r="A24" s="20" t="s">
        <v>16</v>
      </c>
      <c r="B24" s="19" t="s">
        <v>17</v>
      </c>
      <c r="C24" s="17"/>
      <c r="D24" s="17"/>
      <c r="E24" s="17"/>
      <c r="F24" s="17"/>
      <c r="G24" s="28"/>
    </row>
    <row r="25" spans="1:7" x14ac:dyDescent="0.3">
      <c r="A25" s="59" t="s">
        <v>56</v>
      </c>
      <c r="B25" s="61" t="s">
        <v>18</v>
      </c>
      <c r="C25" s="5">
        <v>1</v>
      </c>
      <c r="D25" s="16"/>
      <c r="E25" s="15">
        <f>C25*D25</f>
        <v>0</v>
      </c>
      <c r="F25" s="62">
        <v>1558.12</v>
      </c>
      <c r="G25" s="28"/>
    </row>
    <row r="26" spans="1:7" ht="51" x14ac:dyDescent="0.3">
      <c r="A26" s="60"/>
      <c r="B26" s="61" t="s">
        <v>37</v>
      </c>
      <c r="C26" s="4"/>
      <c r="D26" s="4"/>
      <c r="E26" s="15"/>
      <c r="F26" s="63"/>
      <c r="G26" s="28"/>
    </row>
    <row r="27" spans="1:7" x14ac:dyDescent="0.3">
      <c r="A27" s="59" t="s">
        <v>57</v>
      </c>
      <c r="B27" s="61" t="s">
        <v>19</v>
      </c>
      <c r="C27" s="5">
        <v>1</v>
      </c>
      <c r="D27" s="16"/>
      <c r="E27" s="15">
        <f t="shared" ref="E27:E31" si="2">C27*D27</f>
        <v>0</v>
      </c>
      <c r="F27" s="62">
        <v>308.58999999999997</v>
      </c>
      <c r="G27" s="28"/>
    </row>
    <row r="28" spans="1:7" ht="20.399999999999999" x14ac:dyDescent="0.3">
      <c r="A28" s="60"/>
      <c r="B28" s="61" t="s">
        <v>20</v>
      </c>
      <c r="C28" s="4"/>
      <c r="D28" s="4"/>
      <c r="E28" s="15"/>
      <c r="F28" s="63"/>
      <c r="G28" s="28"/>
    </row>
    <row r="29" spans="1:7" x14ac:dyDescent="0.3">
      <c r="A29" s="59" t="s">
        <v>58</v>
      </c>
      <c r="B29" s="61" t="s">
        <v>21</v>
      </c>
      <c r="C29" s="5">
        <v>1</v>
      </c>
      <c r="D29" s="16"/>
      <c r="E29" s="15">
        <f t="shared" si="2"/>
        <v>0</v>
      </c>
      <c r="F29" s="62">
        <v>213.76</v>
      </c>
      <c r="G29" s="28"/>
    </row>
    <row r="30" spans="1:7" x14ac:dyDescent="0.3">
      <c r="A30" s="60"/>
      <c r="B30" s="61" t="s">
        <v>22</v>
      </c>
      <c r="C30" s="4"/>
      <c r="D30" s="4"/>
      <c r="E30" s="15"/>
      <c r="F30" s="63"/>
      <c r="G30" s="28"/>
    </row>
    <row r="31" spans="1:7" x14ac:dyDescent="0.3">
      <c r="A31" s="59" t="s">
        <v>59</v>
      </c>
      <c r="B31" s="61" t="s">
        <v>23</v>
      </c>
      <c r="C31" s="5">
        <v>1</v>
      </c>
      <c r="D31" s="16"/>
      <c r="E31" s="15">
        <f t="shared" si="2"/>
        <v>0</v>
      </c>
      <c r="F31" s="62">
        <v>201.41</v>
      </c>
      <c r="G31" s="28"/>
    </row>
    <row r="32" spans="1:7" ht="20.399999999999999" x14ac:dyDescent="0.3">
      <c r="A32" s="4"/>
      <c r="B32" s="61" t="s">
        <v>60</v>
      </c>
      <c r="C32" s="4"/>
      <c r="D32" s="4"/>
      <c r="E32" s="4"/>
      <c r="F32" s="4"/>
      <c r="G32" s="28"/>
    </row>
    <row r="33" spans="1:9" x14ac:dyDescent="0.3">
      <c r="A33" s="20" t="s">
        <v>24</v>
      </c>
      <c r="B33" s="19" t="s">
        <v>25</v>
      </c>
      <c r="C33" s="17"/>
      <c r="D33" s="17"/>
      <c r="E33" s="17"/>
      <c r="F33" s="17"/>
      <c r="G33" s="28"/>
    </row>
    <row r="34" spans="1:9" x14ac:dyDescent="0.3">
      <c r="A34" s="64" t="s">
        <v>61</v>
      </c>
      <c r="B34" s="65" t="s">
        <v>62</v>
      </c>
      <c r="C34" s="66">
        <v>50</v>
      </c>
      <c r="D34" s="16"/>
      <c r="E34" s="15">
        <f>C34*D34</f>
        <v>0</v>
      </c>
      <c r="F34" s="67">
        <v>68.2</v>
      </c>
      <c r="G34" s="28"/>
    </row>
    <row r="35" spans="1:9" ht="20.399999999999999" x14ac:dyDescent="0.3">
      <c r="A35" s="4"/>
      <c r="B35" s="65" t="s">
        <v>63</v>
      </c>
      <c r="C35" s="4"/>
      <c r="D35" s="4"/>
      <c r="E35" s="4"/>
      <c r="F35" s="4"/>
      <c r="G35" s="28"/>
    </row>
    <row r="36" spans="1:9" x14ac:dyDescent="0.3">
      <c r="A36" s="20" t="s">
        <v>26</v>
      </c>
      <c r="B36" s="19" t="s">
        <v>27</v>
      </c>
      <c r="C36" s="17"/>
      <c r="D36" s="17"/>
      <c r="E36" s="17"/>
      <c r="F36" s="17"/>
      <c r="G36" s="28"/>
    </row>
    <row r="37" spans="1:9" x14ac:dyDescent="0.3">
      <c r="A37" s="68" t="s">
        <v>64</v>
      </c>
      <c r="B37" s="69" t="s">
        <v>28</v>
      </c>
      <c r="C37" s="70">
        <v>50</v>
      </c>
      <c r="D37" s="16"/>
      <c r="E37" s="15">
        <f>C37*D37</f>
        <v>0</v>
      </c>
      <c r="F37" s="71">
        <v>24.15</v>
      </c>
      <c r="G37" s="28"/>
    </row>
    <row r="38" spans="1:9" ht="30.6" x14ac:dyDescent="0.3">
      <c r="A38" s="4"/>
      <c r="B38" s="69" t="s">
        <v>65</v>
      </c>
      <c r="C38" s="4"/>
      <c r="D38" s="4"/>
      <c r="E38" s="4"/>
      <c r="F38" s="4"/>
      <c r="G38" s="28"/>
    </row>
    <row r="39" spans="1:9" x14ac:dyDescent="0.3">
      <c r="A39" s="14"/>
      <c r="B39" s="14" t="s">
        <v>35</v>
      </c>
      <c r="C39" s="24"/>
      <c r="D39" s="24"/>
      <c r="E39" s="13">
        <f>SUM(E9:E38)</f>
        <v>0</v>
      </c>
      <c r="F39" s="12">
        <f>SUMPRODUCT(C9:C37,F9:F37)</f>
        <v>18565.38</v>
      </c>
    </row>
    <row r="41" spans="1:9" x14ac:dyDescent="0.3">
      <c r="B41" s="11" t="s">
        <v>36</v>
      </c>
      <c r="E41" s="15">
        <f>E39</f>
        <v>0</v>
      </c>
      <c r="F41" s="15">
        <f>F39</f>
        <v>18565.38</v>
      </c>
      <c r="G41" s="28"/>
      <c r="H41" s="28"/>
    </row>
    <row r="42" spans="1:9" x14ac:dyDescent="0.3">
      <c r="B42" s="11" t="s">
        <v>31</v>
      </c>
      <c r="C42" s="25"/>
      <c r="E42" s="15">
        <f>E41*C42</f>
        <v>0</v>
      </c>
      <c r="F42" s="27">
        <v>0.09</v>
      </c>
      <c r="G42" s="29"/>
      <c r="H42" s="28"/>
    </row>
    <row r="43" spans="1:9" x14ac:dyDescent="0.3">
      <c r="B43" s="11" t="s">
        <v>30</v>
      </c>
      <c r="C43" s="25"/>
      <c r="E43" s="15">
        <f>E41*C43</f>
        <v>0</v>
      </c>
      <c r="F43" s="27">
        <v>0.06</v>
      </c>
      <c r="G43" s="29"/>
      <c r="H43" s="29"/>
      <c r="I43" s="30"/>
    </row>
    <row r="44" spans="1:9" x14ac:dyDescent="0.3">
      <c r="B44" s="10" t="s">
        <v>38</v>
      </c>
      <c r="E44" s="32">
        <f>SUM(E41:E43)</f>
        <v>0</v>
      </c>
      <c r="F44" s="15">
        <f>ROUNDDOWN(F41+F42*F41+F43*F41,2)</f>
        <v>21350.18</v>
      </c>
      <c r="G44" s="31"/>
      <c r="H44" s="31"/>
    </row>
    <row r="45" spans="1:9" x14ac:dyDescent="0.3">
      <c r="B45" s="11" t="s">
        <v>29</v>
      </c>
      <c r="C45" s="26">
        <v>0.21</v>
      </c>
      <c r="E45" s="15">
        <f>C45*E44</f>
        <v>0</v>
      </c>
      <c r="F45" s="15">
        <f>F44*C45</f>
        <v>4483.54</v>
      </c>
    </row>
    <row r="46" spans="1:9" x14ac:dyDescent="0.3">
      <c r="B46" s="10" t="s">
        <v>39</v>
      </c>
      <c r="E46" s="32">
        <f>E45+E44</f>
        <v>0</v>
      </c>
      <c r="F46" s="15">
        <f>F45+F44</f>
        <v>25833.72</v>
      </c>
    </row>
    <row r="47" spans="1:9" x14ac:dyDescent="0.3">
      <c r="D47" s="9" t="str">
        <f>IF(E46&gt;F46,"ERROR: PRESUPUESTO BASE DE LICITACIÓN POR ENCIMA DEL MÁXIMO","")</f>
        <v/>
      </c>
    </row>
    <row r="48" spans="1:9" ht="15" thickBot="1" x14ac:dyDescent="0.35">
      <c r="D48" s="9" t="str">
        <f>IF(COUNT(D9:D37)+COUNT(C42:C43)&lt;&gt;14,"ERROR: FALTAN DATOS","")</f>
        <v>ERROR: FALTAN DATOS</v>
      </c>
    </row>
    <row r="49" spans="2:3" ht="15" thickBot="1" x14ac:dyDescent="0.35">
      <c r="B49" s="33" t="s">
        <v>40</v>
      </c>
      <c r="C49" s="34"/>
    </row>
    <row r="50" spans="2:3" x14ac:dyDescent="0.3">
      <c r="B50" s="36"/>
      <c r="C50" s="37"/>
    </row>
    <row r="51" spans="2:3" ht="24.9" customHeight="1" x14ac:dyDescent="0.3">
      <c r="B51" s="72"/>
      <c r="C51" s="72"/>
    </row>
    <row r="52" spans="2:3" ht="15" customHeight="1" x14ac:dyDescent="0.3">
      <c r="B52" s="72"/>
      <c r="C52" s="72"/>
    </row>
    <row r="53" spans="2:3" ht="54.9" customHeight="1" x14ac:dyDescent="0.3">
      <c r="B53" s="72"/>
      <c r="C53" s="72"/>
    </row>
    <row r="54" spans="2:3" ht="35.1" customHeight="1" x14ac:dyDescent="0.3">
      <c r="B54" s="72"/>
      <c r="C54" s="72"/>
    </row>
  </sheetData>
  <sheetProtection algorithmName="SHA-512" hashValue="FE4WV1nW7c4fC5QO63XHxojGmvAYiTXDH66MjpGN3/iqQNXFhiblJe+xtghjIb8ncyjQnrWzpHSDLnp8rj9wcw==" saltValue="XCUOSDGHbbJ3j6HcUCyRag==" spinCount="100000" sheet="1" selectLockedCells="1"/>
  <mergeCells count="6">
    <mergeCell ref="B54:C54"/>
    <mergeCell ref="A1:F1"/>
    <mergeCell ref="E2:F2"/>
    <mergeCell ref="B51:C51"/>
    <mergeCell ref="B52:C52"/>
    <mergeCell ref="B53:C53"/>
  </mergeCells>
  <dataValidations count="2">
    <dataValidation type="decimal" operator="greaterThanOrEqual" allowBlank="1" showInputMessage="1" showErrorMessage="1" errorTitle="Valor incorrecto" error="Debe introducir el Coste Unitario de Ejecución Material y debe ser un valor numérico mayor o igual que 0 €" promptTitle="Introduzca un valor" prompt="Debe introducir el Coste Unitario de Ejecución Material sin incluir los &quot;Gastos Generales&quot; ni el &quot;Beneficio Industrial&quot;." sqref="D9 D12 D14 D17 D19 D21 D25 D27 D29 D31 D34 D37" xr:uid="{A88CAB8A-F7E4-433E-AE4C-64E32921F8DB}">
      <formula1>0</formula1>
    </dataValidation>
    <dataValidation type="decimal" operator="greaterThanOrEqual" allowBlank="1" showInputMessage="1" showErrorMessage="1" errorTitle="Valor incorrecto" error="Debe introducir un valor numérico igual o mayor que 0" promptTitle="Introduzca un valor" prompt="Debe introducir un valor mayor o igual a cero." sqref="C42:C43" xr:uid="{E1923B02-942D-453D-8F20-99FBD91EF03F}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Nº 2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Danae Suzarte</dc:creator>
  <cp:lastModifiedBy>García Martín, Amaya</cp:lastModifiedBy>
  <dcterms:created xsi:type="dcterms:W3CDTF">2019-08-29T10:05:59Z</dcterms:created>
  <dcterms:modified xsi:type="dcterms:W3CDTF">2021-06-14T10:52:32Z</dcterms:modified>
</cp:coreProperties>
</file>