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S:\3. Coord. Telecomunicaciones\7. PROYECTOS\IO_21-018P Ampliación Sistema de Grabación\Modificado 10% Alza\"/>
    </mc:Choice>
  </mc:AlternateContent>
  <xr:revisionPtr revIDLastSave="0" documentId="13_ncr:1_{F32A9500-1E04-4B58-BF37-796F35B19EB2}" xr6:coauthVersionLast="36" xr6:coauthVersionMax="36" xr10:uidLastSave="{00000000-0000-0000-0000-000000000000}"/>
  <bookViews>
    <workbookView xWindow="0" yWindow="0" windowWidth="10716" windowHeight="6756" xr2:uid="{00000000-000D-0000-FFFF-FFFF00000000}"/>
  </bookViews>
  <sheets>
    <sheet name="Lote Nº 1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 l="1"/>
  <c r="F16" i="2"/>
  <c r="F21" i="2" s="1"/>
  <c r="E14" i="2"/>
  <c r="E12" i="2"/>
  <c r="E10" i="2"/>
  <c r="E8" i="2"/>
  <c r="E6" i="2"/>
  <c r="E16" i="2" l="1"/>
  <c r="E18" i="2" s="1"/>
  <c r="E20" i="2" s="1"/>
  <c r="F22" i="2"/>
  <c r="F23" i="2" s="1"/>
  <c r="F18" i="2"/>
  <c r="E19" i="2" l="1"/>
  <c r="E21" i="2" s="1"/>
  <c r="E23" i="2" l="1"/>
  <c r="D24" i="2" s="1"/>
  <c r="E22" i="2"/>
</calcChain>
</file>

<file path=xl/sharedStrings.xml><?xml version="1.0" encoding="utf-8"?>
<sst xmlns="http://schemas.openxmlformats.org/spreadsheetml/2006/main" count="33" uniqueCount="33">
  <si>
    <t>AMPLIACIÓN DEL SISTEMA DE GRABACIÓN DE TELEFONÍA PARA PSL's, NÚMEROS DE EMERGENCIAS Y OFICINA DE NOMBRAMIENTO</t>
  </si>
  <si>
    <t>Presupuesto</t>
  </si>
  <si>
    <t>Código</t>
  </si>
  <si>
    <t>Resumen</t>
  </si>
  <si>
    <t>Cantidad</t>
  </si>
  <si>
    <t>1</t>
  </si>
  <si>
    <t>Total Lote Nº 1</t>
  </si>
  <si>
    <t>C/U Ejecución
Material (€)</t>
  </si>
  <si>
    <t>C Ejecución
Material (€)</t>
  </si>
  <si>
    <t>Referencia</t>
  </si>
  <si>
    <t>TOTAL PRESUPUESTO DE EJECUCIÓN MATERIAL LOTE Nº1</t>
  </si>
  <si>
    <t>% Gastos Generales</t>
  </si>
  <si>
    <t>% Beneficio Industrial</t>
  </si>
  <si>
    <t>% IVA</t>
  </si>
  <si>
    <t>TOTAL BASE IMPONIBLE (SIN IVA) PARA LOTE Nº1</t>
  </si>
  <si>
    <t>TOTAL PRESUPUESTO BASE LICITACIÓN (CON IVA) PARA LOTE Nº1</t>
  </si>
  <si>
    <t>(*) Se tendrán en cuenta las notas del apartado 27 del Pliego de Prescripciones Particulares</t>
  </si>
  <si>
    <t>Ampliación del sistema de grabación con 38 canales de grabación</t>
  </si>
  <si>
    <t>Ampliación del sistema de grabación con 38 canales de grabación VoIP activa con redundancia satellite-pooling para Cisco. Se incluye:
- Todas las licencias NICE necesarias para la ampliación de 38 canales de VoIP en la Edición "Professional" incluidas las de los canales de grabación, canal redundante, CTI, CTI N+1, QA Pack, Evidence Pack, redundancias Inform, Core y Satellite.
- Sofware virtualizado necesario: dos servidores CTI y dos grabadores-satélite.</t>
  </si>
  <si>
    <t>Garantía y mantenimiento por canal (4 años)</t>
  </si>
  <si>
    <t>Garantía y mantenimiento de 4 años por cada canal (hot fixes, update packs y actualización de versiones menores).</t>
  </si>
  <si>
    <t>Software assurance por canal (4 años)</t>
  </si>
  <si>
    <t>Software Assurance de 4 años por cada canal (actualización de versiones mayores).</t>
  </si>
  <si>
    <t>Licencias de SO Windows Server</t>
  </si>
  <si>
    <t>Licencias de Sistema Operativo Windows Server a instalar en las VM del entorno de virtualización de METRO.</t>
  </si>
  <si>
    <t>Servicios profesionales correspondientes a la ampliación del sistema de grabación</t>
  </si>
  <si>
    <t>GM4NICE01</t>
  </si>
  <si>
    <t>SA4NICE02</t>
  </si>
  <si>
    <t>LSONICE01</t>
  </si>
  <si>
    <t>CHNICES01</t>
  </si>
  <si>
    <t>SPROFSG01</t>
  </si>
  <si>
    <t>Lote Nº1: Ampliación del Sistema de Grabación para Telefonía IP</t>
  </si>
  <si>
    <t>Ampliación y actualización de la versión de los grabadores. Incluye:
- Ampliación del sistema para grabación activa de 38 canales redundantes con satellite-pooling
- Realización de las actualizaciones siguientes: upgrade de servidores virtuales "Inform" del Puesto de Mando (a v9), servidores "Core" de Alto del Arenal y Puerto del Sur (a NIR 9), satélites de los depósitos (a NIR 9)
- Configuración de los servidores CTI en máquinas virtuales
- Configuración de los servidores satélite en máquinas virtuales
- Configuración de los servidores Inform
- Totalmente instalado y funcionando
- Pruebas de integración y validación del sistema
-Formación
-Documentación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</si>
</sst>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3" fillId="3" borderId="0" xfId="0" applyNumberFormat="1" applyFont="1" applyFill="1" applyAlignment="1">
      <alignment vertical="top"/>
    </xf>
    <xf numFmtId="49" fontId="3" fillId="3" borderId="0" xfId="0" applyNumberFormat="1" applyFont="1" applyFill="1" applyAlignment="1">
      <alignment vertical="top" wrapText="1"/>
    </xf>
    <xf numFmtId="3" fontId="4" fillId="3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3" fillId="3" borderId="0" xfId="0" applyFont="1" applyFill="1" applyAlignment="1">
      <alignment vertical="top" wrapText="1"/>
    </xf>
    <xf numFmtId="3" fontId="5" fillId="3" borderId="0" xfId="0" applyNumberFormat="1" applyFont="1" applyFill="1" applyAlignment="1">
      <alignment vertical="top"/>
    </xf>
    <xf numFmtId="164" fontId="5" fillId="3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0" fontId="5" fillId="0" borderId="0" xfId="0" applyFont="1" applyAlignment="1">
      <alignment horizontal="right"/>
    </xf>
    <xf numFmtId="164" fontId="3" fillId="3" borderId="0" xfId="0" applyNumberFormat="1" applyFont="1" applyFill="1" applyAlignment="1">
      <alignment vertical="top"/>
    </xf>
    <xf numFmtId="9" fontId="5" fillId="0" borderId="0" xfId="0" applyNumberFormat="1" applyFont="1"/>
    <xf numFmtId="164" fontId="5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/>
    <xf numFmtId="4" fontId="5" fillId="4" borderId="0" xfId="0" applyNumberFormat="1" applyFont="1" applyFill="1" applyAlignment="1" applyProtection="1">
      <alignment vertical="top"/>
      <protection locked="0"/>
    </xf>
    <xf numFmtId="9" fontId="5" fillId="4" borderId="0" xfId="0" applyNumberFormat="1" applyFont="1" applyFill="1" applyAlignment="1" applyProtection="1">
      <alignment vertical="top"/>
      <protection locked="0"/>
    </xf>
    <xf numFmtId="0" fontId="6" fillId="0" borderId="0" xfId="0" applyFont="1"/>
    <xf numFmtId="164" fontId="3" fillId="0" borderId="0" xfId="0" applyNumberFormat="1" applyFont="1"/>
    <xf numFmtId="0" fontId="5" fillId="0" borderId="1" xfId="0" applyFont="1" applyBorder="1"/>
    <xf numFmtId="0" fontId="0" fillId="0" borderId="2" xfId="0" applyBorder="1"/>
    <xf numFmtId="0" fontId="1" fillId="0" borderId="0" xfId="0" applyFont="1" applyAlignment="1">
      <alignment horizontal="center" vertical="top"/>
    </xf>
    <xf numFmtId="0" fontId="5" fillId="0" borderId="3" xfId="0" applyFont="1" applyBorder="1" applyAlignment="1">
      <alignment vertical="center" wrapText="1"/>
    </xf>
    <xf numFmtId="0" fontId="0" fillId="0" borderId="3" xfId="0" applyFill="1" applyBorder="1" applyAlignment="1">
      <alignment vertical="center"/>
    </xf>
    <xf numFmtId="0" fontId="0" fillId="0" borderId="0" xfId="0"/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 wrapText="1"/>
    </xf>
    <xf numFmtId="49" fontId="5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205410</xdr:colOff>
      <xdr:row>1</xdr:row>
      <xdr:rowOff>33131</xdr:rowOff>
    </xdr:from>
    <xdr:to>
      <xdr:col>5</xdr:col>
      <xdr:colOff>581172</xdr:colOff>
      <xdr:row>1</xdr:row>
      <xdr:rowOff>748749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08412-510D-4732-901F-D56D2E86C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4270" y="216011"/>
          <a:ext cx="1175862" cy="715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DF1BD-2FE9-43CD-9A4B-3200B79290A3}">
  <dimension ref="A1:F31"/>
  <sheetViews>
    <sheetView tabSelected="1" zoomScaleNormal="100" workbookViewId="0">
      <pane xSplit="2" ySplit="4" topLeftCell="C5" activePane="bottomRight" state="frozen"/>
      <selection pane="topRight" activeCell="E1" sqref="E1"/>
      <selection pane="bottomLeft" activeCell="A4" sqref="A4"/>
      <selection pane="bottomRight" activeCell="D6" sqref="D6"/>
    </sheetView>
  </sheetViews>
  <sheetFormatPr baseColWidth="10" defaultRowHeight="14.4" x14ac:dyDescent="0.3"/>
  <cols>
    <col min="1" max="1" width="10.88671875" style="20" bestFit="1" customWidth="1"/>
    <col min="2" max="2" width="55.6640625" style="20" bestFit="1" customWidth="1"/>
    <col min="3" max="3" width="8" style="20" customWidth="1"/>
    <col min="4" max="4" width="14.6640625" style="20" bestFit="1" customWidth="1"/>
    <col min="5" max="5" width="11.6640625" style="20" customWidth="1"/>
    <col min="6" max="6" width="10.88671875" style="20" bestFit="1" customWidth="1"/>
    <col min="7" max="16384" width="11.5546875" style="20"/>
  </cols>
  <sheetData>
    <row r="1" spans="1:6" x14ac:dyDescent="0.3">
      <c r="A1" s="40" t="s">
        <v>0</v>
      </c>
      <c r="B1" s="40"/>
      <c r="C1" s="40"/>
      <c r="D1" s="40"/>
      <c r="E1" s="40"/>
      <c r="F1" s="40"/>
    </row>
    <row r="2" spans="1:6" ht="61.2" customHeight="1" x14ac:dyDescent="0.3">
      <c r="A2" s="27"/>
      <c r="B2" s="27"/>
      <c r="C2" s="27"/>
      <c r="D2" s="27"/>
      <c r="E2" s="40"/>
      <c r="F2" s="40"/>
    </row>
    <row r="3" spans="1:6" x14ac:dyDescent="0.3">
      <c r="A3" s="1" t="s">
        <v>1</v>
      </c>
      <c r="B3" s="2"/>
      <c r="C3" s="2"/>
      <c r="D3" s="2"/>
      <c r="E3" s="2"/>
      <c r="F3" s="2"/>
    </row>
    <row r="4" spans="1:6" ht="27.6" x14ac:dyDescent="0.3">
      <c r="A4" s="3" t="s">
        <v>2</v>
      </c>
      <c r="B4" s="5" t="s">
        <v>3</v>
      </c>
      <c r="C4" s="3" t="s">
        <v>4</v>
      </c>
      <c r="D4" s="5" t="s">
        <v>7</v>
      </c>
      <c r="E4" s="5" t="s">
        <v>8</v>
      </c>
      <c r="F4" s="3" t="s">
        <v>9</v>
      </c>
    </row>
    <row r="5" spans="1:6" x14ac:dyDescent="0.3">
      <c r="A5" s="6" t="s">
        <v>5</v>
      </c>
      <c r="B5" s="7" t="s">
        <v>31</v>
      </c>
      <c r="C5" s="8"/>
      <c r="D5" s="8"/>
      <c r="E5" s="8"/>
      <c r="F5" s="9"/>
    </row>
    <row r="6" spans="1:6" x14ac:dyDescent="0.3">
      <c r="A6" s="33" t="s">
        <v>29</v>
      </c>
      <c r="B6" s="32" t="s">
        <v>17</v>
      </c>
      <c r="C6" s="35">
        <v>38</v>
      </c>
      <c r="D6" s="21"/>
      <c r="E6" s="14">
        <f>C6*D6</f>
        <v>0</v>
      </c>
      <c r="F6" s="37">
        <v>707.34</v>
      </c>
    </row>
    <row r="7" spans="1:6" ht="61.2" x14ac:dyDescent="0.3">
      <c r="A7" s="34"/>
      <c r="B7" s="32" t="s">
        <v>18</v>
      </c>
      <c r="C7" s="36"/>
      <c r="D7" s="4"/>
      <c r="E7" s="14"/>
      <c r="F7" s="38"/>
    </row>
    <row r="8" spans="1:6" x14ac:dyDescent="0.3">
      <c r="A8" s="33" t="s">
        <v>26</v>
      </c>
      <c r="B8" s="32" t="s">
        <v>19</v>
      </c>
      <c r="C8" s="35">
        <v>38</v>
      </c>
      <c r="D8" s="21"/>
      <c r="E8" s="14">
        <f>C8*D8</f>
        <v>0</v>
      </c>
      <c r="F8" s="37">
        <v>188.63</v>
      </c>
    </row>
    <row r="9" spans="1:6" ht="20.399999999999999" x14ac:dyDescent="0.3">
      <c r="A9" s="34"/>
      <c r="B9" s="32" t="s">
        <v>20</v>
      </c>
      <c r="C9" s="36"/>
      <c r="D9" s="4"/>
      <c r="E9" s="14"/>
      <c r="F9" s="38"/>
    </row>
    <row r="10" spans="1:6" x14ac:dyDescent="0.3">
      <c r="A10" s="33" t="s">
        <v>27</v>
      </c>
      <c r="B10" s="32" t="s">
        <v>21</v>
      </c>
      <c r="C10" s="35">
        <v>38</v>
      </c>
      <c r="D10" s="21"/>
      <c r="E10" s="14">
        <f>C10*D10</f>
        <v>0</v>
      </c>
      <c r="F10" s="37">
        <v>440.14</v>
      </c>
    </row>
    <row r="11" spans="1:6" x14ac:dyDescent="0.3">
      <c r="A11" s="34"/>
      <c r="B11" s="32" t="s">
        <v>22</v>
      </c>
      <c r="C11" s="36"/>
      <c r="D11" s="4"/>
      <c r="E11" s="14"/>
      <c r="F11" s="38"/>
    </row>
    <row r="12" spans="1:6" x14ac:dyDescent="0.3">
      <c r="A12" s="33" t="s">
        <v>28</v>
      </c>
      <c r="B12" s="32" t="s">
        <v>23</v>
      </c>
      <c r="C12" s="35">
        <v>4</v>
      </c>
      <c r="D12" s="21"/>
      <c r="E12" s="14">
        <f>C12*D12</f>
        <v>0</v>
      </c>
      <c r="F12" s="37">
        <v>806.07</v>
      </c>
    </row>
    <row r="13" spans="1:6" ht="20.399999999999999" x14ac:dyDescent="0.3">
      <c r="A13" s="34"/>
      <c r="B13" s="32" t="s">
        <v>24</v>
      </c>
      <c r="C13" s="36"/>
      <c r="D13" s="4"/>
      <c r="E13" s="14"/>
      <c r="F13" s="38"/>
    </row>
    <row r="14" spans="1:6" s="30" customFormat="1" x14ac:dyDescent="0.3">
      <c r="A14" s="33" t="s">
        <v>30</v>
      </c>
      <c r="B14" s="32" t="s">
        <v>25</v>
      </c>
      <c r="C14" s="35">
        <v>1</v>
      </c>
      <c r="D14" s="21"/>
      <c r="E14" s="14">
        <f>C14*D14</f>
        <v>0</v>
      </c>
      <c r="F14" s="37">
        <v>9391.2999999999993</v>
      </c>
    </row>
    <row r="15" spans="1:6" s="30" customFormat="1" ht="132.6" x14ac:dyDescent="0.3">
      <c r="A15" s="34"/>
      <c r="B15" s="32" t="s">
        <v>32</v>
      </c>
      <c r="C15" s="36"/>
      <c r="D15" s="31"/>
      <c r="E15" s="14"/>
      <c r="F15" s="38"/>
    </row>
    <row r="16" spans="1:6" x14ac:dyDescent="0.3">
      <c r="A16" s="10"/>
      <c r="B16" s="11" t="s">
        <v>6</v>
      </c>
      <c r="C16" s="12"/>
      <c r="D16" s="12"/>
      <c r="E16" s="16">
        <f>SUM(E6+E8+E10+E12+E14)</f>
        <v>0</v>
      </c>
      <c r="F16" s="13">
        <f>(C6*F6)+(C8*F8)+(C10*F10)+(C12*F12)+(C14*F14)</f>
        <v>63387.76</v>
      </c>
    </row>
    <row r="18" spans="2:6" x14ac:dyDescent="0.3">
      <c r="B18" s="15" t="s">
        <v>10</v>
      </c>
      <c r="E18" s="18">
        <f>E16</f>
        <v>0</v>
      </c>
      <c r="F18" s="18">
        <f>F16</f>
        <v>63387.76</v>
      </c>
    </row>
    <row r="19" spans="2:6" x14ac:dyDescent="0.3">
      <c r="B19" s="15" t="s">
        <v>11</v>
      </c>
      <c r="C19" s="22"/>
      <c r="E19" s="18">
        <f>E18*C19</f>
        <v>0</v>
      </c>
      <c r="F19" s="17">
        <v>0.09</v>
      </c>
    </row>
    <row r="20" spans="2:6" x14ac:dyDescent="0.3">
      <c r="B20" s="15" t="s">
        <v>12</v>
      </c>
      <c r="C20" s="22"/>
      <c r="E20" s="18">
        <f>E18*C20</f>
        <v>0</v>
      </c>
      <c r="F20" s="17">
        <v>0.06</v>
      </c>
    </row>
    <row r="21" spans="2:6" x14ac:dyDescent="0.3">
      <c r="B21" s="19" t="s">
        <v>14</v>
      </c>
      <c r="E21" s="24">
        <f>SUM(E18:E20)</f>
        <v>0</v>
      </c>
      <c r="F21" s="18">
        <f>ROUNDUP(+F16+F19*F16+F20*F16,2)</f>
        <v>72895.929999999993</v>
      </c>
    </row>
    <row r="22" spans="2:6" x14ac:dyDescent="0.3">
      <c r="B22" s="15" t="s">
        <v>13</v>
      </c>
      <c r="C22" s="17">
        <v>0.21</v>
      </c>
      <c r="E22" s="18">
        <f>E21*C22</f>
        <v>0</v>
      </c>
      <c r="F22" s="18">
        <f>F21*C22</f>
        <v>15308.15</v>
      </c>
    </row>
    <row r="23" spans="2:6" x14ac:dyDescent="0.3">
      <c r="B23" s="19" t="s">
        <v>15</v>
      </c>
      <c r="E23" s="24">
        <f>+E21+C22*E21</f>
        <v>0</v>
      </c>
      <c r="F23" s="18">
        <f>F22+F21</f>
        <v>88204.08</v>
      </c>
    </row>
    <row r="24" spans="2:6" x14ac:dyDescent="0.3">
      <c r="D24" s="23" t="str">
        <f>IF(E23&gt;F23,"ERROR: PRESUPUESTO BASE DE LICITACIÓN POR ENCIMA DEL MÁXIMO","")</f>
        <v/>
      </c>
    </row>
    <row r="25" spans="2:6" ht="15" thickBot="1" x14ac:dyDescent="0.35">
      <c r="D25" s="23" t="str">
        <f>IF(COUNT(D6)+COUNT(D8)+COUNT(D10)+COUNT(D12)+COUNT(D14)+COUNT(C19:C20)&lt;&gt;7,"ERROR: FALTAN DATOS","")</f>
        <v>ERROR: FALTAN DATOS</v>
      </c>
    </row>
    <row r="26" spans="2:6" ht="15" thickBot="1" x14ac:dyDescent="0.35">
      <c r="B26" s="25" t="s">
        <v>16</v>
      </c>
      <c r="C26" s="26"/>
    </row>
    <row r="27" spans="2:6" x14ac:dyDescent="0.3">
      <c r="B27" s="28"/>
      <c r="C27" s="29"/>
    </row>
    <row r="28" spans="2:6" ht="24.9" customHeight="1" x14ac:dyDescent="0.3">
      <c r="B28" s="39"/>
      <c r="C28" s="39"/>
    </row>
    <row r="29" spans="2:6" x14ac:dyDescent="0.3">
      <c r="B29" s="39"/>
      <c r="C29" s="39"/>
    </row>
    <row r="30" spans="2:6" ht="54.9" customHeight="1" x14ac:dyDescent="0.3">
      <c r="B30" s="39"/>
      <c r="C30" s="39"/>
    </row>
    <row r="31" spans="2:6" ht="35.1" customHeight="1" x14ac:dyDescent="0.3">
      <c r="B31" s="39"/>
      <c r="C31" s="39"/>
    </row>
  </sheetData>
  <sheetProtection algorithmName="SHA-512" hashValue="lr08P83RIjIYL/8Iewne91SW9kY5xQPc5tocY7h9/vU8/9E6zsMtVAbfsNoMDDe6EQu1FuhoOGYbRWRhfs8T+w==" saltValue="xwMFXGhrajVHpdMBsTL1ZQ==" spinCount="100000" sheet="1" selectLockedCells="1"/>
  <mergeCells count="6">
    <mergeCell ref="B31:C31"/>
    <mergeCell ref="A1:F1"/>
    <mergeCell ref="E2:F2"/>
    <mergeCell ref="B28:C28"/>
    <mergeCell ref="B29:C29"/>
    <mergeCell ref="B30:C30"/>
  </mergeCells>
  <dataValidations count="6">
    <dataValidation type="decimal" operator="greaterThanOrEqual" allowBlank="1" showInputMessage="1" showErrorMessage="1" errorTitle="Error" error="El valor introducido no es correcto, debe introducir un valor numérico mayor o igual a 0%." promptTitle="Introduzca un valor" prompt="Debe introducir un valor mayor o igual a cero." sqref="C19:C20" xr:uid="{A4D0EA7D-5CF5-4F1D-8958-87B3AEBB03ED}">
      <formula1>0</formula1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707,34 €." promptTitle="Valor Numérico" prompt="Debe introducir el Coste Unitario de Ejecución Material sin incluir los &quot;Gastos Generales&quot; ni el &quot;Beneficio Industrial&quot;." sqref="D6" xr:uid="{44AF6285-9096-497B-A660-CB9A11A907C9}">
      <formula1>0</formula1>
      <formula2>F6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188,63 €." promptTitle="Valor Numérico" prompt="Debe introducir el Coste Unitario de Ejecución Material sin incluir los &quot;Gastos Generales&quot; ni el &quot;Beneficio Industrial&quot;." sqref="D8" xr:uid="{3ED1DF81-D24A-4CD9-B563-6A85EE58E611}">
      <formula1>0</formula1>
      <formula2>F8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440,14 €." promptTitle="Valor Numérico" prompt="Debe introducir el Coste Unitario de Ejecución Material sin incluir los &quot;Gastos Generales&quot; ni el &quot;Beneficio Industrial&quot;." sqref="D10" xr:uid="{7EC5936D-1EEB-4F5A-863B-6D38464EDB69}">
      <formula1>0</formula1>
      <formula2>F10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806,07 €." promptTitle="Valor Numérico" prompt="Debe introducir el Coste Unitario de Ejecución Material sin incluir los &quot;Gastos Generales&quot; ni el &quot;Beneficio Industrial&quot;." sqref="D12" xr:uid="{C1AC29BF-62CF-4D42-A347-6B2E07EFABDE}">
      <formula1>0</formula1>
      <formula2>F12</formula2>
    </dataValidation>
    <dataValidation type="decimal" allowBlank="1" showInputMessage="1" showErrorMessage="1" errorTitle="Valor incorrecto" error="Debe introducir el Coste Unitario de Ejecución Material y debe ser un valor numérico mayor o igual que 0 € y menor o igual que 9391,30 €." promptTitle="Valor Numérico" prompt="Debe introducir el Coste Unitario de Ejecución Material sin incluir los &quot;Gastos Generales&quot; ni el &quot;Beneficio Industrial&quot;." sqref="D14" xr:uid="{CB18AC46-A04F-42FA-98F5-5B0E8812B9F1}">
      <formula1>0</formula1>
      <formula2>F14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Nº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Danae Suzarte</dc:creator>
  <cp:lastModifiedBy>Danae Suzarte</cp:lastModifiedBy>
  <dcterms:created xsi:type="dcterms:W3CDTF">2019-08-29T10:05:59Z</dcterms:created>
  <dcterms:modified xsi:type="dcterms:W3CDTF">2021-04-06T08:48:51Z</dcterms:modified>
</cp:coreProperties>
</file>