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56_2000003098_ObS_ACCESIBILIDAD ARGÜELLES Y CALLAO\2. Licitacion\A_Publicar\"/>
    </mc:Choice>
  </mc:AlternateContent>
  <xr:revisionPtr revIDLastSave="0" documentId="8_{4E5F0657-324A-4365-A4B1-1F60E53E0EDC}" xr6:coauthVersionLast="36" xr6:coauthVersionMax="36" xr10:uidLastSave="{00000000-0000-0000-0000-000000000000}"/>
  <workbookProtection lockStructure="1"/>
  <bookViews>
    <workbookView xWindow="0" yWindow="0" windowWidth="20925" windowHeight="12585" xr2:uid="{73726F6D-4994-4BCA-ACAA-0ACBCC354E1A}"/>
  </bookViews>
  <sheets>
    <sheet name="Hoja1" sheetId="1" r:id="rId1"/>
  </sheets>
  <definedNames>
    <definedName name="_xlnm._FilterDatabase" localSheetId="0" hidden="1">Hoja1!$B$1:$B$77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5" i="1" l="1"/>
  <c r="J72" i="1"/>
  <c r="J71" i="1"/>
  <c r="J70" i="1"/>
  <c r="H69" i="1"/>
  <c r="J66" i="1"/>
  <c r="J65" i="1"/>
  <c r="J64" i="1"/>
  <c r="H63" i="1"/>
  <c r="J60" i="1"/>
  <c r="J59" i="1"/>
  <c r="J58" i="1"/>
  <c r="J57" i="1"/>
  <c r="J56" i="1"/>
  <c r="J55" i="1"/>
  <c r="J54" i="1"/>
  <c r="J53" i="1"/>
  <c r="J52" i="1"/>
  <c r="J51" i="1"/>
  <c r="H50" i="1"/>
  <c r="J47" i="1"/>
  <c r="J46" i="1"/>
  <c r="J45" i="1"/>
  <c r="J44" i="1"/>
  <c r="J43" i="1"/>
  <c r="J42" i="1"/>
  <c r="J41" i="1"/>
  <c r="J40" i="1"/>
  <c r="J39" i="1"/>
  <c r="J38" i="1"/>
  <c r="H37" i="1"/>
  <c r="J34" i="1"/>
  <c r="J33" i="1"/>
  <c r="H32" i="1"/>
  <c r="J29" i="1"/>
  <c r="J28" i="1"/>
  <c r="J27" i="1"/>
  <c r="J26" i="1"/>
  <c r="J25" i="1"/>
  <c r="J24" i="1"/>
  <c r="H23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H4" i="1"/>
  <c r="G75" i="1"/>
  <c r="E69" i="1"/>
  <c r="G72" i="1"/>
  <c r="G71" i="1"/>
  <c r="G70" i="1"/>
  <c r="E63" i="1"/>
  <c r="G66" i="1"/>
  <c r="G65" i="1"/>
  <c r="G64" i="1"/>
  <c r="E50" i="1"/>
  <c r="G60" i="1"/>
  <c r="G59" i="1"/>
  <c r="G58" i="1"/>
  <c r="G57" i="1"/>
  <c r="G56" i="1"/>
  <c r="G55" i="1"/>
  <c r="G54" i="1"/>
  <c r="G53" i="1"/>
  <c r="G52" i="1"/>
  <c r="G51" i="1"/>
  <c r="E37" i="1"/>
  <c r="G47" i="1"/>
  <c r="G46" i="1"/>
  <c r="G45" i="1"/>
  <c r="G44" i="1"/>
  <c r="G43" i="1"/>
  <c r="G42" i="1"/>
  <c r="G41" i="1"/>
  <c r="G40" i="1"/>
  <c r="G39" i="1"/>
  <c r="G38" i="1"/>
  <c r="E32" i="1"/>
  <c r="G34" i="1"/>
  <c r="G33" i="1"/>
  <c r="E23" i="1"/>
  <c r="G29" i="1"/>
  <c r="G28" i="1"/>
  <c r="G27" i="1"/>
  <c r="G26" i="1"/>
  <c r="G25" i="1"/>
  <c r="G24" i="1"/>
  <c r="E4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F73" i="1" l="1"/>
  <c r="F69" i="1" s="1"/>
  <c r="I73" i="1"/>
  <c r="J73" i="1" s="1"/>
  <c r="J69" i="1" s="1"/>
  <c r="F48" i="1"/>
  <c r="G48" i="1" s="1"/>
  <c r="G37" i="1" s="1"/>
  <c r="I30" i="1"/>
  <c r="I23" i="1" s="1"/>
  <c r="I48" i="1"/>
  <c r="J48" i="1" s="1"/>
  <c r="J37" i="1" s="1"/>
  <c r="I67" i="1"/>
  <c r="I63" i="1" s="1"/>
  <c r="F61" i="1"/>
  <c r="F50" i="1" s="1"/>
  <c r="F21" i="1"/>
  <c r="F4" i="1" s="1"/>
  <c r="F35" i="1"/>
  <c r="F32" i="1" s="1"/>
  <c r="F30" i="1"/>
  <c r="F67" i="1"/>
  <c r="G67" i="1" s="1"/>
  <c r="G63" i="1" s="1"/>
  <c r="I61" i="1"/>
  <c r="I50" i="1" s="1"/>
  <c r="I21" i="1"/>
  <c r="I4" i="1" s="1"/>
  <c r="I35" i="1"/>
  <c r="I32" i="1" s="1"/>
  <c r="I69" i="1"/>
  <c r="F23" i="1"/>
  <c r="G30" i="1"/>
  <c r="G23" i="1" s="1"/>
  <c r="F63" i="1"/>
  <c r="G73" i="1" l="1"/>
  <c r="G69" i="1" s="1"/>
  <c r="G21" i="1"/>
  <c r="G4" i="1" s="1"/>
  <c r="G61" i="1"/>
  <c r="G50" i="1" s="1"/>
  <c r="I37" i="1"/>
  <c r="J67" i="1"/>
  <c r="J63" i="1" s="1"/>
  <c r="J35" i="1"/>
  <c r="J32" i="1" s="1"/>
  <c r="J21" i="1"/>
  <c r="J4" i="1" s="1"/>
  <c r="J30" i="1"/>
  <c r="J23" i="1" s="1"/>
  <c r="G35" i="1"/>
  <c r="G32" i="1" s="1"/>
  <c r="F37" i="1"/>
  <c r="J61" i="1"/>
  <c r="J50" i="1" s="1"/>
  <c r="F76" i="1" l="1"/>
  <c r="G76" i="1" s="1"/>
  <c r="G78" i="1" s="1"/>
  <c r="I76" i="1"/>
  <c r="J76" i="1" s="1"/>
  <c r="J78" i="1" s="1"/>
  <c r="J79" i="1" l="1"/>
  <c r="J80" i="1"/>
  <c r="J81" i="1" s="1"/>
  <c r="J82" i="1" s="1"/>
  <c r="G79" i="1"/>
  <c r="G80" i="1"/>
  <c r="G81" i="1" s="1"/>
  <c r="G8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96898561-64F6-4B2D-9C31-EDE2BD2D8878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ED7FA41B-5C9F-4916-8D47-5B1F0EA7EFC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08315C5-5064-41DB-BC5E-BB3617D1DC4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0A4889-F111-4884-90FB-8D828AE46FB4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B44CED92-05DB-44E2-9AC3-61BD13811DC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ABE1FB66-FB1D-4816-8952-BF46A3E803F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FE641C2E-E249-49FD-BCAA-4A91A11C2C5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38788F16-3950-4516-925A-58933979259B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24E3446E-EFC0-48E5-B824-86FA82052F6C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D5D17189-D075-4817-AD76-A3D58A3B791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80" authorId="0" shapeId="0" xr:uid="{5DFA57AD-E7D8-4DF8-B8FE-AEDA1DE604F5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82" authorId="0" shapeId="0" xr:uid="{00CEA8E2-EC1B-4AED-BDA7-8D0309984BBE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<sst xmlns="http://schemas.openxmlformats.org/spreadsheetml/2006/main" count="263" uniqueCount="151">
  <si>
    <t>OB.19.075 IMPLANTACIÓN Y MEJORA DE MEDIDAS DE ACCESIBILIDAD EN LA ESTACIÓN DE ARGÜELLES DE LA RED DE METRO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</si>
  <si>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</si>
  <si>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</si>
  <si>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</si>
  <si>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</si>
  <si>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</si>
  <si>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</si>
  <si>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</si>
  <si>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</si>
  <si>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</si>
  <si>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</si>
  <si>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</si>
  <si>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</si>
  <si>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EGC0100</t>
  </si>
  <si>
    <t>Partida</t>
  </si>
  <si>
    <t>m</t>
  </si>
  <si>
    <t>RETIRADA DE BARANDILLA. (NOCTURNO)</t>
  </si>
  <si>
    <t>EGC0180</t>
  </si>
  <si>
    <t>RETIRADA DE PASAMANOS. (NOCTURNO)</t>
  </si>
  <si>
    <t>EGC0340</t>
  </si>
  <si>
    <t>m2</t>
  </si>
  <si>
    <t>RETIRADA PAVIMENTO FLEXIBLE (NOCTURNO)</t>
  </si>
  <si>
    <t>EGC0360</t>
  </si>
  <si>
    <t>RETIRADA PAVIMENTO FLEXIBLE DE BORDE DE ANDÉN (NOCTURNO)</t>
  </si>
  <si>
    <t>EGC0400</t>
  </si>
  <si>
    <t>RETIRADA TIRA FOTOLUMINISCENTE DE BORDE DE ANDÉN (NOCTURNO)</t>
  </si>
  <si>
    <t>EGC0120</t>
  </si>
  <si>
    <t>ud</t>
  </si>
  <si>
    <t>RETIRADA DE CARTELERÍA (NOCTURNO)</t>
  </si>
  <si>
    <t>EGC0420</t>
  </si>
  <si>
    <t>u</t>
  </si>
  <si>
    <t>REUBICACIÓN DE INTERFONO EN ALTURA (NOCTURNO)</t>
  </si>
  <si>
    <t>EGC0440</t>
  </si>
  <si>
    <t>REUBICACIÓN DE INTERFONO EN NUEVA UBICACION (NOCTURNO)</t>
  </si>
  <si>
    <t>EGC0300</t>
  </si>
  <si>
    <t>RETIRADA DE TIRA ANTIDESLIZANTE (NOCTURNO)</t>
  </si>
  <si>
    <t>EGC0060</t>
  </si>
  <si>
    <t>FRESADO DE PELDAÑO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</si>
  <si>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</si>
  <si>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</si>
  <si>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</si>
  <si>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</si>
  <si>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ED0450</t>
  </si>
  <si>
    <t>DESMONTAJE DE MAMPARA CORTAVIENTOS (NOCTURNO)</t>
  </si>
  <si>
    <t>EGC0220</t>
  </si>
  <si>
    <t>RETIRADA DE PULSADOR DE APERTURA FÁCIL (NOCTURNO)</t>
  </si>
  <si>
    <t>EGC0080</t>
  </si>
  <si>
    <t>RETIRADA DE AUTOMATISMO DE APERTURA FÁCIL (NOCTURNO)</t>
  </si>
  <si>
    <t>ED0480</t>
  </si>
  <si>
    <t>DESMONTAJE DE MÁQUINA BILLETERA. (NOCTURNO)</t>
  </si>
  <si>
    <t>Total EGC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</si>
  <si>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</si>
  <si>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</si>
  <si>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</si>
  <si>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</si>
  <si>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</si>
  <si>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</si>
  <si>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EGA0180</t>
  </si>
  <si>
    <t>SUMINISTRO E INSTALACIÓN DE PAVIMENTO TACTOVISUAL CERÁMICO AMARILLO DE BORDE DE ANDÉN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</si>
  <si>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</si>
  <si>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</si>
  <si>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</si>
  <si>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</si>
  <si>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EGA0162</t>
  </si>
  <si>
    <t>SUMINISTRO E INSTALACIÓN DE PAVIMENTO TACTOVISUAL ANTIDESLIZANTE CERÁMICO ABOTONADO Y ACANALADO (NOCTURNO)</t>
  </si>
  <si>
    <t>Total EGA</t>
  </si>
  <si>
    <t>EGE</t>
  </si>
  <si>
    <t>MEDIDAS TECNOLÓGICAS DE AYUDA AL VIAJERO</t>
  </si>
  <si>
    <t>EGE0080</t>
  </si>
  <si>
    <t>INSTALACIÓN DE TIRA ANTIDESLIZANTE PARA PELDAÑO DE 25mm (NOCTURNO)</t>
  </si>
  <si>
    <t>EGE0005</t>
  </si>
  <si>
    <t>INTEGRACION DE BUCLE MAGNETICO EN INTERFONO DE PUBLICO VIA IP</t>
  </si>
  <si>
    <t>Total EGE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</si>
  <si>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</si>
  <si>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</si>
  <si>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</si>
  <si>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</si>
  <si>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</si>
  <si>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</si>
  <si>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</si>
  <si>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</si>
  <si>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</si>
  <si>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</si>
  <si>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EGG0640</t>
  </si>
  <si>
    <t>SUMINISTRO E INSTALACIÓN DE TIRA FOTOLUMINISCENTE PARA BORDE DE ANDÉN (NOCTURNO)</t>
  </si>
  <si>
    <t>EGG0565</t>
  </si>
  <si>
    <t>SUMINISTRO E INSTALACIÓN DE SEÑALIZACIÓN LAZO DE INDUCCION EN VINILO (NOCTURNO)</t>
  </si>
  <si>
    <t>EGG0470</t>
  </si>
  <si>
    <t>SUMINISTRO E INSTALACIÓN DE SEÑALIZACIÓN PUERTA ACCESIBLE: VINILO DE PUERTA AP. FACIL  (NOCTURNO)</t>
  </si>
  <si>
    <t>EGG0500</t>
  </si>
  <si>
    <t>SUMINISTRO E INSTALACIÓN DE SEÑALIZACIÓN PUERTA ACCESIBLE: VINILO INFERIOR MICROPERFORADO  (NOCTURNO)</t>
  </si>
  <si>
    <t>EGG0520</t>
  </si>
  <si>
    <t>SUMINISTRO E INSTALACIÓN DE SEÑALIZACIÓN PUERTA ACCESIBLE: VINILO PULSAR PARA ABRIR  (NOCTURNO)</t>
  </si>
  <si>
    <t>EGG0560</t>
  </si>
  <si>
    <t>SUMINISTRO E INSTALACIÓN DE SEÑALIZACIÓN PULSADOR ACCESIBLE EN VINILO (NOCTURNO)</t>
  </si>
  <si>
    <t>Total EGG</t>
  </si>
  <si>
    <t>EGB</t>
  </si>
  <si>
    <t>CERRAJERÍA</t>
  </si>
  <si>
    <t>EGB0380</t>
  </si>
  <si>
    <t>SUMINISTRO E INSTALACIÓN DE BARANDILLA CON PASAMANOS DOBLE (NOCTURNO)</t>
  </si>
  <si>
    <t>EGB0485</t>
  </si>
  <si>
    <t>SUMINISTRO E INSTALACIÓN DE PASAMANOS DOBLE EN ACERO PARA ENREJADO ORNAMENTAL (NOCTURNO)</t>
  </si>
  <si>
    <t>EGB0006</t>
  </si>
  <si>
    <t>ADECUACION Y MODIFICACION DE BARANDILLA/PASAMANOS (NOCTURNO)</t>
  </si>
  <si>
    <t>EGB0260</t>
  </si>
  <si>
    <t>SUMINISTRO E INSTALACIÓN DE APOYO ISQUIÁTICO DOBLE (NOCTURNO)</t>
  </si>
  <si>
    <t>EGB0280</t>
  </si>
  <si>
    <t>SUMINISTRO E INSTALACIÓN DE APOYO ISQUIÁTICO SIMÉTRICO DOBLE (NOCTURNO)</t>
  </si>
  <si>
    <t>EGB0480</t>
  </si>
  <si>
    <t>SUMINISTRO E INSTALACIÓN DE MESA ABATIBLE PARA P.A.V (NOCTURNO)</t>
  </si>
  <si>
    <t>EGB0340</t>
  </si>
  <si>
    <t>SUMINISTRO E INSTALACIÓN DE AUTOMATISMO PARA PUERTA MAMPARA (NOCTURNO)</t>
  </si>
  <si>
    <t>EGB0520</t>
  </si>
  <si>
    <t>SUMINISTRO E INSTALACIÓN DE PULSADOR ACCESIBLE PARA AUTOMATISMO (NOCTURNO)</t>
  </si>
  <si>
    <t>EHI0170</t>
  </si>
  <si>
    <t>FRENTE DE PUERTAS CORTAVIENTOS DE ACCESOS (NOCTURNO)</t>
  </si>
  <si>
    <t>EHI0091</t>
  </si>
  <si>
    <t>CARPINTERIA FIJA CIEGA DE ACERO INOXIDABLE EN MAMPARAS (NOCTURNO)</t>
  </si>
  <si>
    <t>Total EGB</t>
  </si>
  <si>
    <t>EGD</t>
  </si>
  <si>
    <t>ELECTRICIDAD</t>
  </si>
  <si>
    <t>EGD0026</t>
  </si>
  <si>
    <t>SUMINISTRO E INSTALACIÓN DE CABLE TELEFONICO 3x2x0.64 (NOCTURNO)</t>
  </si>
  <si>
    <t>EGD0040</t>
  </si>
  <si>
    <t>SUMINISTRO E INSTALACIÓN DE CIRCUITO PARA USOS VARIOS 16A (NOCTURNO)</t>
  </si>
  <si>
    <t>EGD0060</t>
  </si>
  <si>
    <t>SUMINISTRO E INSTALACIÓN DE INTERRUPTOR AUTOMÁTICO Y DIFERENCIAL DE 16A (NOCTURNO)</t>
  </si>
  <si>
    <t>Total EGD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</si>
  <si>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</si>
  <si>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</si>
  <si>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</si>
  <si>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</si>
  <si>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</si>
  <si>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</si>
  <si>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EK0160</t>
  </si>
  <si>
    <t>MONTAJE DE MÁQUINA BILLETERA, NOCTURNO</t>
  </si>
  <si>
    <t>Total EGF</t>
  </si>
  <si>
    <t>GDR</t>
  </si>
  <si>
    <t>GESTION DE RESIDUOS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</si>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</sst>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0" fontId="9" fillId="0" borderId="9" xfId="0" applyFont="1" applyBorder="1" applyAlignment="1" applyProtection="1">
      <alignment horizontal="left"/>
      <protection locked="0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9D109-1594-4082-BA6A-965884E476DF}">
  <dimension ref="A1:J9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L91" sqref="L91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5" width="7.85546875" bestFit="1" customWidth="1"/>
    <col min="6" max="7" width="8.7109375" bestFit="1" customWidth="1"/>
    <col min="8" max="8" width="7.85546875" hidden="1" customWidth="1"/>
    <col min="9" max="10" width="8.71093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8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9" t="s">
        <v>12</v>
      </c>
      <c r="E4" s="6">
        <f t="shared" ref="E4:J4" si="0">E21</f>
        <v>1</v>
      </c>
      <c r="F4" s="7">
        <f t="shared" si="0"/>
        <v>96068.47</v>
      </c>
      <c r="G4" s="7">
        <f t="shared" si="0"/>
        <v>96068.47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20" t="s">
        <v>16</v>
      </c>
      <c r="E5" s="10">
        <v>298</v>
      </c>
      <c r="F5" s="10">
        <v>20.27</v>
      </c>
      <c r="G5" s="11">
        <f t="shared" ref="G5:G21" si="1">ROUND(E5*F5,2)</f>
        <v>6040.46</v>
      </c>
      <c r="H5" s="10">
        <v>298</v>
      </c>
      <c r="I5" s="23">
        <v>0</v>
      </c>
      <c r="J5" s="11">
        <f t="shared" ref="J5:J21" si="2">ROUND(H5*I5,2)</f>
        <v>0</v>
      </c>
    </row>
    <row r="6" spans="1:10" x14ac:dyDescent="0.25">
      <c r="A6" s="8" t="s">
        <v>17</v>
      </c>
      <c r="B6" s="9" t="s">
        <v>14</v>
      </c>
      <c r="C6" s="9" t="s">
        <v>15</v>
      </c>
      <c r="D6" s="20" t="s">
        <v>18</v>
      </c>
      <c r="E6" s="10">
        <v>80</v>
      </c>
      <c r="F6" s="10">
        <v>16.21</v>
      </c>
      <c r="G6" s="11">
        <f t="shared" si="1"/>
        <v>1296.8</v>
      </c>
      <c r="H6" s="10">
        <v>80</v>
      </c>
      <c r="I6" s="23">
        <v>0</v>
      </c>
      <c r="J6" s="11">
        <f t="shared" si="2"/>
        <v>0</v>
      </c>
    </row>
    <row r="7" spans="1:10" x14ac:dyDescent="0.25">
      <c r="A7" s="8" t="s">
        <v>19</v>
      </c>
      <c r="B7" s="9" t="s">
        <v>14</v>
      </c>
      <c r="C7" s="9" t="s">
        <v>20</v>
      </c>
      <c r="D7" s="20" t="s">
        <v>21</v>
      </c>
      <c r="E7" s="10">
        <v>275.24</v>
      </c>
      <c r="F7" s="10">
        <v>22.31</v>
      </c>
      <c r="G7" s="11">
        <f t="shared" si="1"/>
        <v>6140.6</v>
      </c>
      <c r="H7" s="10">
        <v>275.24</v>
      </c>
      <c r="I7" s="23">
        <v>0</v>
      </c>
      <c r="J7" s="11">
        <f t="shared" si="2"/>
        <v>0</v>
      </c>
    </row>
    <row r="8" spans="1:10" ht="22.5" x14ac:dyDescent="0.25">
      <c r="A8" s="8" t="s">
        <v>22</v>
      </c>
      <c r="B8" s="9" t="s">
        <v>14</v>
      </c>
      <c r="C8" s="9" t="s">
        <v>20</v>
      </c>
      <c r="D8" s="20" t="s">
        <v>23</v>
      </c>
      <c r="E8" s="10">
        <v>9.6</v>
      </c>
      <c r="F8" s="10">
        <v>28.37</v>
      </c>
      <c r="G8" s="11">
        <f t="shared" si="1"/>
        <v>272.35000000000002</v>
      </c>
      <c r="H8" s="10">
        <v>9.6</v>
      </c>
      <c r="I8" s="23">
        <v>0</v>
      </c>
      <c r="J8" s="11">
        <f t="shared" si="2"/>
        <v>0</v>
      </c>
    </row>
    <row r="9" spans="1:10" ht="22.5" x14ac:dyDescent="0.25">
      <c r="A9" s="8" t="s">
        <v>24</v>
      </c>
      <c r="B9" s="9" t="s">
        <v>14</v>
      </c>
      <c r="C9" s="9" t="s">
        <v>15</v>
      </c>
      <c r="D9" s="20" t="s">
        <v>25</v>
      </c>
      <c r="E9" s="10">
        <v>48</v>
      </c>
      <c r="F9" s="10">
        <v>14.23</v>
      </c>
      <c r="G9" s="11">
        <f t="shared" si="1"/>
        <v>683.04</v>
      </c>
      <c r="H9" s="10">
        <v>48</v>
      </c>
      <c r="I9" s="23">
        <v>0</v>
      </c>
      <c r="J9" s="11">
        <f t="shared" si="2"/>
        <v>0</v>
      </c>
    </row>
    <row r="10" spans="1:10" x14ac:dyDescent="0.25">
      <c r="A10" s="8" t="s">
        <v>26</v>
      </c>
      <c r="B10" s="9" t="s">
        <v>14</v>
      </c>
      <c r="C10" s="9" t="s">
        <v>27</v>
      </c>
      <c r="D10" s="20" t="s">
        <v>28</v>
      </c>
      <c r="E10" s="10">
        <v>18</v>
      </c>
      <c r="F10" s="10">
        <v>18.239999999999998</v>
      </c>
      <c r="G10" s="11">
        <f t="shared" si="1"/>
        <v>328.32</v>
      </c>
      <c r="H10" s="10">
        <v>18</v>
      </c>
      <c r="I10" s="23">
        <v>0</v>
      </c>
      <c r="J10" s="11">
        <f t="shared" si="2"/>
        <v>0</v>
      </c>
    </row>
    <row r="11" spans="1:10" ht="22.5" x14ac:dyDescent="0.25">
      <c r="A11" s="8" t="s">
        <v>29</v>
      </c>
      <c r="B11" s="9" t="s">
        <v>14</v>
      </c>
      <c r="C11" s="9" t="s">
        <v>30</v>
      </c>
      <c r="D11" s="20" t="s">
        <v>31</v>
      </c>
      <c r="E11" s="10">
        <v>30</v>
      </c>
      <c r="F11" s="10">
        <v>20.2</v>
      </c>
      <c r="G11" s="11">
        <f t="shared" si="1"/>
        <v>606</v>
      </c>
      <c r="H11" s="10">
        <v>30</v>
      </c>
      <c r="I11" s="23">
        <v>0</v>
      </c>
      <c r="J11" s="11">
        <f t="shared" si="2"/>
        <v>0</v>
      </c>
    </row>
    <row r="12" spans="1:10" ht="22.5" x14ac:dyDescent="0.25">
      <c r="A12" s="8" t="s">
        <v>32</v>
      </c>
      <c r="B12" s="9" t="s">
        <v>14</v>
      </c>
      <c r="C12" s="9" t="s">
        <v>30</v>
      </c>
      <c r="D12" s="20" t="s">
        <v>33</v>
      </c>
      <c r="E12" s="10">
        <v>4</v>
      </c>
      <c r="F12" s="10">
        <v>159.94</v>
      </c>
      <c r="G12" s="11">
        <f t="shared" si="1"/>
        <v>639.76</v>
      </c>
      <c r="H12" s="10">
        <v>4</v>
      </c>
      <c r="I12" s="23">
        <v>0</v>
      </c>
      <c r="J12" s="11">
        <f t="shared" si="2"/>
        <v>0</v>
      </c>
    </row>
    <row r="13" spans="1:10" x14ac:dyDescent="0.25">
      <c r="A13" s="8" t="s">
        <v>34</v>
      </c>
      <c r="B13" s="9" t="s">
        <v>14</v>
      </c>
      <c r="C13" s="9" t="s">
        <v>15</v>
      </c>
      <c r="D13" s="20" t="s">
        <v>35</v>
      </c>
      <c r="E13" s="10">
        <v>793.08</v>
      </c>
      <c r="F13" s="10">
        <v>16.62</v>
      </c>
      <c r="G13" s="11">
        <f t="shared" si="1"/>
        <v>13180.99</v>
      </c>
      <c r="H13" s="10">
        <v>793.08</v>
      </c>
      <c r="I13" s="23">
        <v>0</v>
      </c>
      <c r="J13" s="11">
        <f t="shared" si="2"/>
        <v>0</v>
      </c>
    </row>
    <row r="14" spans="1:10" x14ac:dyDescent="0.25">
      <c r="A14" s="8" t="s">
        <v>36</v>
      </c>
      <c r="B14" s="9" t="s">
        <v>14</v>
      </c>
      <c r="C14" s="9" t="s">
        <v>15</v>
      </c>
      <c r="D14" s="20" t="s">
        <v>37</v>
      </c>
      <c r="E14" s="10">
        <v>817.08</v>
      </c>
      <c r="F14" s="10">
        <v>17.48</v>
      </c>
      <c r="G14" s="11">
        <f t="shared" si="1"/>
        <v>14282.56</v>
      </c>
      <c r="H14" s="10">
        <v>817.08</v>
      </c>
      <c r="I14" s="23">
        <v>0</v>
      </c>
      <c r="J14" s="11">
        <f t="shared" si="2"/>
        <v>0</v>
      </c>
    </row>
    <row r="15" spans="1:10" ht="22.5" x14ac:dyDescent="0.25">
      <c r="A15" s="8" t="s">
        <v>38</v>
      </c>
      <c r="B15" s="9" t="s">
        <v>14</v>
      </c>
      <c r="C15" s="9" t="s">
        <v>15</v>
      </c>
      <c r="D15" s="20" t="s">
        <v>39</v>
      </c>
      <c r="E15" s="10">
        <v>3174.74</v>
      </c>
      <c r="F15" s="10">
        <v>8.9</v>
      </c>
      <c r="G15" s="11">
        <f t="shared" si="1"/>
        <v>28255.19</v>
      </c>
      <c r="H15" s="10">
        <v>3174.74</v>
      </c>
      <c r="I15" s="23">
        <v>0</v>
      </c>
      <c r="J15" s="11">
        <f t="shared" si="2"/>
        <v>0</v>
      </c>
    </row>
    <row r="16" spans="1:10" ht="22.5" x14ac:dyDescent="0.25">
      <c r="A16" s="8" t="s">
        <v>40</v>
      </c>
      <c r="B16" s="9" t="s">
        <v>14</v>
      </c>
      <c r="C16" s="9" t="s">
        <v>20</v>
      </c>
      <c r="D16" s="20" t="s">
        <v>41</v>
      </c>
      <c r="E16" s="10">
        <v>815.46</v>
      </c>
      <c r="F16" s="10">
        <v>27.14</v>
      </c>
      <c r="G16" s="11">
        <f t="shared" si="1"/>
        <v>22131.58</v>
      </c>
      <c r="H16" s="10">
        <v>815.46</v>
      </c>
      <c r="I16" s="23">
        <v>0</v>
      </c>
      <c r="J16" s="11">
        <f t="shared" si="2"/>
        <v>0</v>
      </c>
    </row>
    <row r="17" spans="1:10" ht="22.5" x14ac:dyDescent="0.25">
      <c r="A17" s="8" t="s">
        <v>42</v>
      </c>
      <c r="B17" s="9" t="s">
        <v>14</v>
      </c>
      <c r="C17" s="9" t="s">
        <v>20</v>
      </c>
      <c r="D17" s="20" t="s">
        <v>43</v>
      </c>
      <c r="E17" s="10">
        <v>18.25</v>
      </c>
      <c r="F17" s="10">
        <v>34.729999999999997</v>
      </c>
      <c r="G17" s="11">
        <f t="shared" si="1"/>
        <v>633.82000000000005</v>
      </c>
      <c r="H17" s="10">
        <v>18.25</v>
      </c>
      <c r="I17" s="23">
        <v>0</v>
      </c>
      <c r="J17" s="11">
        <f t="shared" si="2"/>
        <v>0</v>
      </c>
    </row>
    <row r="18" spans="1:10" ht="22.5" x14ac:dyDescent="0.25">
      <c r="A18" s="8" t="s">
        <v>44</v>
      </c>
      <c r="B18" s="9" t="s">
        <v>14</v>
      </c>
      <c r="C18" s="9" t="s">
        <v>30</v>
      </c>
      <c r="D18" s="20" t="s">
        <v>45</v>
      </c>
      <c r="E18" s="10">
        <v>4</v>
      </c>
      <c r="F18" s="10">
        <v>13.39</v>
      </c>
      <c r="G18" s="11">
        <f t="shared" si="1"/>
        <v>53.56</v>
      </c>
      <c r="H18" s="10">
        <v>4</v>
      </c>
      <c r="I18" s="23">
        <v>0</v>
      </c>
      <c r="J18" s="11">
        <f t="shared" si="2"/>
        <v>0</v>
      </c>
    </row>
    <row r="19" spans="1:10" ht="22.5" x14ac:dyDescent="0.25">
      <c r="A19" s="8" t="s">
        <v>46</v>
      </c>
      <c r="B19" s="9" t="s">
        <v>14</v>
      </c>
      <c r="C19" s="9" t="s">
        <v>30</v>
      </c>
      <c r="D19" s="20" t="s">
        <v>47</v>
      </c>
      <c r="E19" s="10">
        <v>2</v>
      </c>
      <c r="F19" s="10">
        <v>20.27</v>
      </c>
      <c r="G19" s="11">
        <f t="shared" si="1"/>
        <v>40.54</v>
      </c>
      <c r="H19" s="10">
        <v>2</v>
      </c>
      <c r="I19" s="23">
        <v>0</v>
      </c>
      <c r="J19" s="11">
        <f t="shared" si="2"/>
        <v>0</v>
      </c>
    </row>
    <row r="20" spans="1:10" ht="22.5" x14ac:dyDescent="0.25">
      <c r="A20" s="8" t="s">
        <v>48</v>
      </c>
      <c r="B20" s="9" t="s">
        <v>14</v>
      </c>
      <c r="C20" s="9" t="s">
        <v>27</v>
      </c>
      <c r="D20" s="20" t="s">
        <v>49</v>
      </c>
      <c r="E20" s="10">
        <v>6</v>
      </c>
      <c r="F20" s="10">
        <v>247.15</v>
      </c>
      <c r="G20" s="11">
        <f t="shared" si="1"/>
        <v>1482.9</v>
      </c>
      <c r="H20" s="10">
        <v>6</v>
      </c>
      <c r="I20" s="23">
        <v>0</v>
      </c>
      <c r="J20" s="11">
        <f t="shared" si="2"/>
        <v>0</v>
      </c>
    </row>
    <row r="21" spans="1:10" x14ac:dyDescent="0.25">
      <c r="A21" s="12"/>
      <c r="B21" s="12"/>
      <c r="C21" s="12"/>
      <c r="D21" s="21" t="s">
        <v>50</v>
      </c>
      <c r="E21" s="13">
        <v>1</v>
      </c>
      <c r="F21" s="14">
        <f>SUM(G5:G20)</f>
        <v>96068.47</v>
      </c>
      <c r="G21" s="14">
        <f t="shared" si="1"/>
        <v>96068.47</v>
      </c>
      <c r="H21" s="13">
        <v>1</v>
      </c>
      <c r="I21" s="14">
        <f>SUM(J5:J20)</f>
        <v>0</v>
      </c>
      <c r="J21" s="14">
        <f t="shared" si="2"/>
        <v>0</v>
      </c>
    </row>
    <row r="22" spans="1:10" ht="0.95" customHeight="1" x14ac:dyDescent="0.25">
      <c r="A22" s="15"/>
      <c r="B22" s="15"/>
      <c r="C22" s="15"/>
      <c r="D22" s="22"/>
      <c r="E22" s="15"/>
      <c r="F22" s="15"/>
      <c r="G22" s="15"/>
      <c r="H22" s="15"/>
      <c r="I22" s="15"/>
      <c r="J22" s="15"/>
    </row>
    <row r="23" spans="1:10" x14ac:dyDescent="0.25">
      <c r="A23" s="5" t="s">
        <v>51</v>
      </c>
      <c r="B23" s="5" t="s">
        <v>10</v>
      </c>
      <c r="C23" s="5" t="s">
        <v>11</v>
      </c>
      <c r="D23" s="19" t="s">
        <v>52</v>
      </c>
      <c r="E23" s="6">
        <f t="shared" ref="E23:J23" si="3">E30</f>
        <v>1</v>
      </c>
      <c r="F23" s="7">
        <f t="shared" si="3"/>
        <v>79680.14</v>
      </c>
      <c r="G23" s="7">
        <f t="shared" si="3"/>
        <v>79680.14</v>
      </c>
      <c r="H23" s="6">
        <f t="shared" si="3"/>
        <v>1</v>
      </c>
      <c r="I23" s="7">
        <f t="shared" si="3"/>
        <v>0</v>
      </c>
      <c r="J23" s="7">
        <f t="shared" si="3"/>
        <v>0</v>
      </c>
    </row>
    <row r="24" spans="1:10" ht="22.5" x14ac:dyDescent="0.25">
      <c r="A24" s="8" t="s">
        <v>53</v>
      </c>
      <c r="B24" s="9" t="s">
        <v>14</v>
      </c>
      <c r="C24" s="9" t="s">
        <v>20</v>
      </c>
      <c r="D24" s="20" t="s">
        <v>54</v>
      </c>
      <c r="E24" s="10">
        <v>815.46</v>
      </c>
      <c r="F24" s="10">
        <v>21.3</v>
      </c>
      <c r="G24" s="11">
        <f t="shared" ref="G24:G30" si="4">ROUND(E24*F24,2)</f>
        <v>17369.3</v>
      </c>
      <c r="H24" s="10">
        <v>815.46</v>
      </c>
      <c r="I24" s="23">
        <v>0</v>
      </c>
      <c r="J24" s="11">
        <f t="shared" ref="J24:J30" si="5">ROUND(H24*I24,2)</f>
        <v>0</v>
      </c>
    </row>
    <row r="25" spans="1:10" ht="33.75" x14ac:dyDescent="0.25">
      <c r="A25" s="8" t="s">
        <v>55</v>
      </c>
      <c r="B25" s="9" t="s">
        <v>14</v>
      </c>
      <c r="C25" s="9" t="s">
        <v>20</v>
      </c>
      <c r="D25" s="20" t="s">
        <v>56</v>
      </c>
      <c r="E25" s="10">
        <v>573.47</v>
      </c>
      <c r="F25" s="10">
        <v>70.78</v>
      </c>
      <c r="G25" s="11">
        <f t="shared" si="4"/>
        <v>40590.21</v>
      </c>
      <c r="H25" s="10">
        <v>573.47</v>
      </c>
      <c r="I25" s="23">
        <v>0</v>
      </c>
      <c r="J25" s="11">
        <f t="shared" si="5"/>
        <v>0</v>
      </c>
    </row>
    <row r="26" spans="1:10" ht="33.75" x14ac:dyDescent="0.25">
      <c r="A26" s="8" t="s">
        <v>57</v>
      </c>
      <c r="B26" s="9" t="s">
        <v>14</v>
      </c>
      <c r="C26" s="9" t="s">
        <v>20</v>
      </c>
      <c r="D26" s="20" t="s">
        <v>58</v>
      </c>
      <c r="E26" s="10">
        <v>9.6</v>
      </c>
      <c r="F26" s="10">
        <v>100.3</v>
      </c>
      <c r="G26" s="11">
        <f t="shared" si="4"/>
        <v>962.88</v>
      </c>
      <c r="H26" s="10">
        <v>9.6</v>
      </c>
      <c r="I26" s="23">
        <v>0</v>
      </c>
      <c r="J26" s="11">
        <f t="shared" si="5"/>
        <v>0</v>
      </c>
    </row>
    <row r="27" spans="1:10" ht="33.75" x14ac:dyDescent="0.25">
      <c r="A27" s="8" t="s">
        <v>59</v>
      </c>
      <c r="B27" s="9" t="s">
        <v>14</v>
      </c>
      <c r="C27" s="9" t="s">
        <v>20</v>
      </c>
      <c r="D27" s="20" t="s">
        <v>60</v>
      </c>
      <c r="E27" s="10">
        <v>200.34</v>
      </c>
      <c r="F27" s="10">
        <v>90.29</v>
      </c>
      <c r="G27" s="11">
        <f t="shared" si="4"/>
        <v>18088.7</v>
      </c>
      <c r="H27" s="10">
        <v>200.34</v>
      </c>
      <c r="I27" s="23">
        <v>0</v>
      </c>
      <c r="J27" s="11">
        <f t="shared" si="5"/>
        <v>0</v>
      </c>
    </row>
    <row r="28" spans="1:10" ht="33.75" x14ac:dyDescent="0.25">
      <c r="A28" s="8" t="s">
        <v>61</v>
      </c>
      <c r="B28" s="9" t="s">
        <v>14</v>
      </c>
      <c r="C28" s="9" t="s">
        <v>20</v>
      </c>
      <c r="D28" s="20" t="s">
        <v>62</v>
      </c>
      <c r="E28" s="10">
        <v>19.2</v>
      </c>
      <c r="F28" s="10">
        <v>91.1</v>
      </c>
      <c r="G28" s="11">
        <f t="shared" si="4"/>
        <v>1749.12</v>
      </c>
      <c r="H28" s="10">
        <v>19.2</v>
      </c>
      <c r="I28" s="23">
        <v>0</v>
      </c>
      <c r="J28" s="11">
        <f t="shared" si="5"/>
        <v>0</v>
      </c>
    </row>
    <row r="29" spans="1:10" ht="33.75" x14ac:dyDescent="0.25">
      <c r="A29" s="8" t="s">
        <v>63</v>
      </c>
      <c r="B29" s="9" t="s">
        <v>14</v>
      </c>
      <c r="C29" s="9" t="s">
        <v>20</v>
      </c>
      <c r="D29" s="20" t="s">
        <v>64</v>
      </c>
      <c r="E29" s="10">
        <v>12.85</v>
      </c>
      <c r="F29" s="10">
        <v>71.59</v>
      </c>
      <c r="G29" s="11">
        <f t="shared" si="4"/>
        <v>919.93</v>
      </c>
      <c r="H29" s="10">
        <v>12.85</v>
      </c>
      <c r="I29" s="23">
        <v>0</v>
      </c>
      <c r="J29" s="11">
        <f t="shared" si="5"/>
        <v>0</v>
      </c>
    </row>
    <row r="30" spans="1:10" x14ac:dyDescent="0.25">
      <c r="A30" s="12"/>
      <c r="B30" s="12"/>
      <c r="C30" s="12"/>
      <c r="D30" s="21" t="s">
        <v>65</v>
      </c>
      <c r="E30" s="13">
        <v>1</v>
      </c>
      <c r="F30" s="14">
        <f>SUM(G24:G29)</f>
        <v>79680.14</v>
      </c>
      <c r="G30" s="14">
        <f t="shared" si="4"/>
        <v>79680.14</v>
      </c>
      <c r="H30" s="13">
        <v>1</v>
      </c>
      <c r="I30" s="14">
        <f>SUM(J24:J29)</f>
        <v>0</v>
      </c>
      <c r="J30" s="14">
        <f t="shared" si="5"/>
        <v>0</v>
      </c>
    </row>
    <row r="31" spans="1:10" ht="0.95" customHeight="1" x14ac:dyDescent="0.25">
      <c r="A31" s="15"/>
      <c r="B31" s="15"/>
      <c r="C31" s="15"/>
      <c r="D31" s="22"/>
      <c r="E31" s="15"/>
      <c r="F31" s="15"/>
      <c r="G31" s="15"/>
      <c r="H31" s="15"/>
      <c r="I31" s="15"/>
      <c r="J31" s="15"/>
    </row>
    <row r="32" spans="1:10" ht="22.5" x14ac:dyDescent="0.25">
      <c r="A32" s="5" t="s">
        <v>66</v>
      </c>
      <c r="B32" s="5" t="s">
        <v>10</v>
      </c>
      <c r="C32" s="5" t="s">
        <v>11</v>
      </c>
      <c r="D32" s="19" t="s">
        <v>67</v>
      </c>
      <c r="E32" s="6">
        <f t="shared" ref="E32:J32" si="6">E35</f>
        <v>1</v>
      </c>
      <c r="F32" s="7">
        <f t="shared" si="6"/>
        <v>36009.620000000003</v>
      </c>
      <c r="G32" s="7">
        <f t="shared" si="6"/>
        <v>36009.620000000003</v>
      </c>
      <c r="H32" s="6">
        <f t="shared" si="6"/>
        <v>1</v>
      </c>
      <c r="I32" s="7">
        <f t="shared" si="6"/>
        <v>0</v>
      </c>
      <c r="J32" s="7">
        <f t="shared" si="6"/>
        <v>0</v>
      </c>
    </row>
    <row r="33" spans="1:10" ht="22.5" x14ac:dyDescent="0.25">
      <c r="A33" s="8" t="s">
        <v>68</v>
      </c>
      <c r="B33" s="9" t="s">
        <v>14</v>
      </c>
      <c r="C33" s="9" t="s">
        <v>15</v>
      </c>
      <c r="D33" s="20" t="s">
        <v>69</v>
      </c>
      <c r="E33" s="10">
        <v>817.08</v>
      </c>
      <c r="F33" s="10">
        <v>16.02</v>
      </c>
      <c r="G33" s="11">
        <f>ROUND(E33*F33,2)</f>
        <v>13089.62</v>
      </c>
      <c r="H33" s="10">
        <v>817.08</v>
      </c>
      <c r="I33" s="23">
        <v>0</v>
      </c>
      <c r="J33" s="11">
        <f>ROUND(H33*I33,2)</f>
        <v>0</v>
      </c>
    </row>
    <row r="34" spans="1:10" ht="22.5" x14ac:dyDescent="0.25">
      <c r="A34" s="8" t="s">
        <v>70</v>
      </c>
      <c r="B34" s="9" t="s">
        <v>14</v>
      </c>
      <c r="C34" s="9" t="s">
        <v>27</v>
      </c>
      <c r="D34" s="20" t="s">
        <v>71</v>
      </c>
      <c r="E34" s="10">
        <v>20</v>
      </c>
      <c r="F34" s="10">
        <v>1146</v>
      </c>
      <c r="G34" s="11">
        <f>ROUND(E34*F34,2)</f>
        <v>22920</v>
      </c>
      <c r="H34" s="10">
        <v>20</v>
      </c>
      <c r="I34" s="23">
        <v>0</v>
      </c>
      <c r="J34" s="11">
        <f>ROUND(H34*I34,2)</f>
        <v>0</v>
      </c>
    </row>
    <row r="35" spans="1:10" x14ac:dyDescent="0.25">
      <c r="A35" s="12"/>
      <c r="B35" s="12"/>
      <c r="C35" s="12"/>
      <c r="D35" s="21" t="s">
        <v>72</v>
      </c>
      <c r="E35" s="13">
        <v>1</v>
      </c>
      <c r="F35" s="14">
        <f>SUM(G33:G34)</f>
        <v>36009.620000000003</v>
      </c>
      <c r="G35" s="14">
        <f>ROUND(E35*F35,2)</f>
        <v>36009.620000000003</v>
      </c>
      <c r="H35" s="13">
        <v>1</v>
      </c>
      <c r="I35" s="14">
        <f>SUM(J33:J34)</f>
        <v>0</v>
      </c>
      <c r="J35" s="14">
        <f>ROUND(H35*I35,2)</f>
        <v>0</v>
      </c>
    </row>
    <row r="36" spans="1:10" ht="0.95" customHeight="1" x14ac:dyDescent="0.25">
      <c r="A36" s="15"/>
      <c r="B36" s="15"/>
      <c r="C36" s="15"/>
      <c r="D36" s="22"/>
      <c r="E36" s="15"/>
      <c r="F36" s="15"/>
      <c r="G36" s="15"/>
      <c r="H36" s="15"/>
      <c r="I36" s="15"/>
      <c r="J36" s="15"/>
    </row>
    <row r="37" spans="1:10" x14ac:dyDescent="0.25">
      <c r="A37" s="5" t="s">
        <v>73</v>
      </c>
      <c r="B37" s="5" t="s">
        <v>10</v>
      </c>
      <c r="C37" s="5" t="s">
        <v>11</v>
      </c>
      <c r="D37" s="19" t="s">
        <v>74</v>
      </c>
      <c r="E37" s="6">
        <f t="shared" ref="E37:J37" si="7">E48</f>
        <v>1</v>
      </c>
      <c r="F37" s="7">
        <f t="shared" si="7"/>
        <v>7286.92</v>
      </c>
      <c r="G37" s="7">
        <f t="shared" si="7"/>
        <v>7286.92</v>
      </c>
      <c r="H37" s="6">
        <f t="shared" si="7"/>
        <v>1</v>
      </c>
      <c r="I37" s="7">
        <f t="shared" si="7"/>
        <v>0</v>
      </c>
      <c r="J37" s="7">
        <f t="shared" si="7"/>
        <v>0</v>
      </c>
    </row>
    <row r="38" spans="1:10" ht="22.5" x14ac:dyDescent="0.25">
      <c r="A38" s="8" t="s">
        <v>75</v>
      </c>
      <c r="B38" s="9" t="s">
        <v>14</v>
      </c>
      <c r="C38" s="9" t="s">
        <v>30</v>
      </c>
      <c r="D38" s="20" t="s">
        <v>76</v>
      </c>
      <c r="E38" s="10">
        <v>48</v>
      </c>
      <c r="F38" s="10">
        <v>29.78</v>
      </c>
      <c r="G38" s="11">
        <f t="shared" ref="G38:G48" si="8">ROUND(E38*F38,2)</f>
        <v>1429.44</v>
      </c>
      <c r="H38" s="10">
        <v>48</v>
      </c>
      <c r="I38" s="23">
        <v>0</v>
      </c>
      <c r="J38" s="11">
        <f t="shared" ref="J38:J48" si="9">ROUND(H38*I38,2)</f>
        <v>0</v>
      </c>
    </row>
    <row r="39" spans="1:10" ht="22.5" x14ac:dyDescent="0.25">
      <c r="A39" s="8" t="s">
        <v>77</v>
      </c>
      <c r="B39" s="9" t="s">
        <v>14</v>
      </c>
      <c r="C39" s="9" t="s">
        <v>30</v>
      </c>
      <c r="D39" s="20" t="s">
        <v>78</v>
      </c>
      <c r="E39" s="10">
        <v>34</v>
      </c>
      <c r="F39" s="10">
        <v>9.61</v>
      </c>
      <c r="G39" s="11">
        <f t="shared" si="8"/>
        <v>326.74</v>
      </c>
      <c r="H39" s="10">
        <v>34</v>
      </c>
      <c r="I39" s="23">
        <v>0</v>
      </c>
      <c r="J39" s="11">
        <f t="shared" si="9"/>
        <v>0</v>
      </c>
    </row>
    <row r="40" spans="1:10" ht="22.5" x14ac:dyDescent="0.25">
      <c r="A40" s="8" t="s">
        <v>79</v>
      </c>
      <c r="B40" s="9" t="s">
        <v>14</v>
      </c>
      <c r="C40" s="9" t="s">
        <v>30</v>
      </c>
      <c r="D40" s="20" t="s">
        <v>80</v>
      </c>
      <c r="E40" s="10">
        <v>8</v>
      </c>
      <c r="F40" s="10">
        <v>121.96</v>
      </c>
      <c r="G40" s="11">
        <f t="shared" si="8"/>
        <v>975.68</v>
      </c>
      <c r="H40" s="10">
        <v>8</v>
      </c>
      <c r="I40" s="23">
        <v>0</v>
      </c>
      <c r="J40" s="11">
        <f t="shared" si="9"/>
        <v>0</v>
      </c>
    </row>
    <row r="41" spans="1:10" ht="22.5" x14ac:dyDescent="0.25">
      <c r="A41" s="8" t="s">
        <v>81</v>
      </c>
      <c r="B41" s="9" t="s">
        <v>14</v>
      </c>
      <c r="C41" s="9" t="s">
        <v>30</v>
      </c>
      <c r="D41" s="20" t="s">
        <v>82</v>
      </c>
      <c r="E41" s="10">
        <v>18</v>
      </c>
      <c r="F41" s="10">
        <v>121.96</v>
      </c>
      <c r="G41" s="11">
        <f t="shared" si="8"/>
        <v>2195.2800000000002</v>
      </c>
      <c r="H41" s="10">
        <v>18</v>
      </c>
      <c r="I41" s="23">
        <v>0</v>
      </c>
      <c r="J41" s="11">
        <f t="shared" si="9"/>
        <v>0</v>
      </c>
    </row>
    <row r="42" spans="1:10" ht="33.75" x14ac:dyDescent="0.25">
      <c r="A42" s="8" t="s">
        <v>83</v>
      </c>
      <c r="B42" s="9" t="s">
        <v>14</v>
      </c>
      <c r="C42" s="9" t="s">
        <v>30</v>
      </c>
      <c r="D42" s="20" t="s">
        <v>84</v>
      </c>
      <c r="E42" s="10">
        <v>40</v>
      </c>
      <c r="F42" s="10">
        <v>45.44</v>
      </c>
      <c r="G42" s="11">
        <f t="shared" si="8"/>
        <v>1817.6</v>
      </c>
      <c r="H42" s="10">
        <v>40</v>
      </c>
      <c r="I42" s="23">
        <v>0</v>
      </c>
      <c r="J42" s="11">
        <f t="shared" si="9"/>
        <v>0</v>
      </c>
    </row>
    <row r="43" spans="1:10" ht="22.5" x14ac:dyDescent="0.25">
      <c r="A43" s="8" t="s">
        <v>85</v>
      </c>
      <c r="B43" s="9" t="s">
        <v>14</v>
      </c>
      <c r="C43" s="9" t="s">
        <v>30</v>
      </c>
      <c r="D43" s="20" t="s">
        <v>86</v>
      </c>
      <c r="E43" s="10">
        <v>20</v>
      </c>
      <c r="F43" s="10">
        <v>11.92</v>
      </c>
      <c r="G43" s="11">
        <f t="shared" si="8"/>
        <v>238.4</v>
      </c>
      <c r="H43" s="10">
        <v>20</v>
      </c>
      <c r="I43" s="23">
        <v>0</v>
      </c>
      <c r="J43" s="11">
        <f t="shared" si="9"/>
        <v>0</v>
      </c>
    </row>
    <row r="44" spans="1:10" ht="33.75" x14ac:dyDescent="0.25">
      <c r="A44" s="8" t="s">
        <v>87</v>
      </c>
      <c r="B44" s="9" t="s">
        <v>14</v>
      </c>
      <c r="C44" s="9" t="s">
        <v>30</v>
      </c>
      <c r="D44" s="20" t="s">
        <v>88</v>
      </c>
      <c r="E44" s="10">
        <v>2</v>
      </c>
      <c r="F44" s="10">
        <v>17.38</v>
      </c>
      <c r="G44" s="11">
        <f t="shared" si="8"/>
        <v>34.76</v>
      </c>
      <c r="H44" s="10">
        <v>2</v>
      </c>
      <c r="I44" s="23">
        <v>0</v>
      </c>
      <c r="J44" s="11">
        <f t="shared" si="9"/>
        <v>0</v>
      </c>
    </row>
    <row r="45" spans="1:10" ht="33.75" x14ac:dyDescent="0.25">
      <c r="A45" s="8" t="s">
        <v>89</v>
      </c>
      <c r="B45" s="9" t="s">
        <v>14</v>
      </c>
      <c r="C45" s="9" t="s">
        <v>30</v>
      </c>
      <c r="D45" s="20" t="s">
        <v>90</v>
      </c>
      <c r="E45" s="10">
        <v>4</v>
      </c>
      <c r="F45" s="10">
        <v>40.64</v>
      </c>
      <c r="G45" s="11">
        <f t="shared" si="8"/>
        <v>162.56</v>
      </c>
      <c r="H45" s="10">
        <v>4</v>
      </c>
      <c r="I45" s="23">
        <v>0</v>
      </c>
      <c r="J45" s="11">
        <f t="shared" si="9"/>
        <v>0</v>
      </c>
    </row>
    <row r="46" spans="1:10" ht="33.75" x14ac:dyDescent="0.25">
      <c r="A46" s="8" t="s">
        <v>91</v>
      </c>
      <c r="B46" s="9" t="s">
        <v>14</v>
      </c>
      <c r="C46" s="9" t="s">
        <v>30</v>
      </c>
      <c r="D46" s="20" t="s">
        <v>92</v>
      </c>
      <c r="E46" s="10">
        <v>2</v>
      </c>
      <c r="F46" s="10">
        <v>13.01</v>
      </c>
      <c r="G46" s="11">
        <f t="shared" si="8"/>
        <v>26.02</v>
      </c>
      <c r="H46" s="10">
        <v>2</v>
      </c>
      <c r="I46" s="23">
        <v>0</v>
      </c>
      <c r="J46" s="11">
        <f t="shared" si="9"/>
        <v>0</v>
      </c>
    </row>
    <row r="47" spans="1:10" ht="22.5" x14ac:dyDescent="0.25">
      <c r="A47" s="8" t="s">
        <v>93</v>
      </c>
      <c r="B47" s="9" t="s">
        <v>14</v>
      </c>
      <c r="C47" s="9" t="s">
        <v>30</v>
      </c>
      <c r="D47" s="20" t="s">
        <v>94</v>
      </c>
      <c r="E47" s="10">
        <v>4</v>
      </c>
      <c r="F47" s="10">
        <v>20.11</v>
      </c>
      <c r="G47" s="11">
        <f t="shared" si="8"/>
        <v>80.44</v>
      </c>
      <c r="H47" s="10">
        <v>4</v>
      </c>
      <c r="I47" s="23">
        <v>0</v>
      </c>
      <c r="J47" s="11">
        <f t="shared" si="9"/>
        <v>0</v>
      </c>
    </row>
    <row r="48" spans="1:10" x14ac:dyDescent="0.25">
      <c r="A48" s="12"/>
      <c r="B48" s="12"/>
      <c r="C48" s="12"/>
      <c r="D48" s="21" t="s">
        <v>95</v>
      </c>
      <c r="E48" s="13">
        <v>1</v>
      </c>
      <c r="F48" s="14">
        <f>SUM(G38:G47)</f>
        <v>7286.92</v>
      </c>
      <c r="G48" s="14">
        <f t="shared" si="8"/>
        <v>7286.92</v>
      </c>
      <c r="H48" s="13">
        <v>1</v>
      </c>
      <c r="I48" s="14">
        <f>SUM(J38:J47)</f>
        <v>0</v>
      </c>
      <c r="J48" s="14">
        <f t="shared" si="9"/>
        <v>0</v>
      </c>
    </row>
    <row r="49" spans="1:10" ht="0.95" customHeight="1" x14ac:dyDescent="0.25">
      <c r="A49" s="15"/>
      <c r="B49" s="15"/>
      <c r="C49" s="15"/>
      <c r="D49" s="22"/>
      <c r="E49" s="15"/>
      <c r="F49" s="15"/>
      <c r="G49" s="15"/>
      <c r="H49" s="15"/>
      <c r="I49" s="15"/>
      <c r="J49" s="15"/>
    </row>
    <row r="50" spans="1:10" x14ac:dyDescent="0.25">
      <c r="A50" s="5" t="s">
        <v>96</v>
      </c>
      <c r="B50" s="5" t="s">
        <v>10</v>
      </c>
      <c r="C50" s="5" t="s">
        <v>11</v>
      </c>
      <c r="D50" s="19" t="s">
        <v>97</v>
      </c>
      <c r="E50" s="6">
        <f t="shared" ref="E50:J50" si="10">E61</f>
        <v>1</v>
      </c>
      <c r="F50" s="7">
        <f t="shared" si="10"/>
        <v>100610.11</v>
      </c>
      <c r="G50" s="7">
        <f t="shared" si="10"/>
        <v>100610.11</v>
      </c>
      <c r="H50" s="6">
        <f t="shared" si="10"/>
        <v>1</v>
      </c>
      <c r="I50" s="7">
        <f t="shared" si="10"/>
        <v>0</v>
      </c>
      <c r="J50" s="7">
        <f t="shared" si="10"/>
        <v>0</v>
      </c>
    </row>
    <row r="51" spans="1:10" ht="22.5" x14ac:dyDescent="0.25">
      <c r="A51" s="8" t="s">
        <v>98</v>
      </c>
      <c r="B51" s="9" t="s">
        <v>14</v>
      </c>
      <c r="C51" s="9" t="s">
        <v>15</v>
      </c>
      <c r="D51" s="20" t="s">
        <v>99</v>
      </c>
      <c r="E51" s="10">
        <v>250</v>
      </c>
      <c r="F51" s="10">
        <v>249.95</v>
      </c>
      <c r="G51" s="11">
        <f t="shared" ref="G51:G61" si="11">ROUND(E51*F51,2)</f>
        <v>62487.5</v>
      </c>
      <c r="H51" s="10">
        <v>250</v>
      </c>
      <c r="I51" s="23">
        <v>0</v>
      </c>
      <c r="J51" s="11">
        <f t="shared" ref="J51:J61" si="12">ROUND(H51*I51,2)</f>
        <v>0</v>
      </c>
    </row>
    <row r="52" spans="1:10" ht="33.75" x14ac:dyDescent="0.25">
      <c r="A52" s="8" t="s">
        <v>100</v>
      </c>
      <c r="B52" s="9" t="s">
        <v>14</v>
      </c>
      <c r="C52" s="9" t="s">
        <v>15</v>
      </c>
      <c r="D52" s="20" t="s">
        <v>101</v>
      </c>
      <c r="E52" s="10">
        <v>88</v>
      </c>
      <c r="F52" s="10">
        <v>63.82</v>
      </c>
      <c r="G52" s="11">
        <f t="shared" si="11"/>
        <v>5616.16</v>
      </c>
      <c r="H52" s="10">
        <v>88</v>
      </c>
      <c r="I52" s="23">
        <v>0</v>
      </c>
      <c r="J52" s="11">
        <f t="shared" si="12"/>
        <v>0</v>
      </c>
    </row>
    <row r="53" spans="1:10" ht="22.5" x14ac:dyDescent="0.25">
      <c r="A53" s="8" t="s">
        <v>102</v>
      </c>
      <c r="B53" s="9" t="s">
        <v>14</v>
      </c>
      <c r="C53" s="9" t="s">
        <v>15</v>
      </c>
      <c r="D53" s="20" t="s">
        <v>103</v>
      </c>
      <c r="E53" s="10">
        <v>14</v>
      </c>
      <c r="F53" s="10">
        <v>131.27000000000001</v>
      </c>
      <c r="G53" s="11">
        <f t="shared" si="11"/>
        <v>1837.78</v>
      </c>
      <c r="H53" s="10">
        <v>14</v>
      </c>
      <c r="I53" s="23">
        <v>0</v>
      </c>
      <c r="J53" s="11">
        <f t="shared" si="12"/>
        <v>0</v>
      </c>
    </row>
    <row r="54" spans="1:10" ht="22.5" x14ac:dyDescent="0.25">
      <c r="A54" s="8" t="s">
        <v>104</v>
      </c>
      <c r="B54" s="9" t="s">
        <v>14</v>
      </c>
      <c r="C54" s="9" t="s">
        <v>30</v>
      </c>
      <c r="D54" s="20" t="s">
        <v>105</v>
      </c>
      <c r="E54" s="10">
        <v>5</v>
      </c>
      <c r="F54" s="10">
        <v>1633.51</v>
      </c>
      <c r="G54" s="11">
        <f t="shared" si="11"/>
        <v>8167.55</v>
      </c>
      <c r="H54" s="10">
        <v>5</v>
      </c>
      <c r="I54" s="23">
        <v>0</v>
      </c>
      <c r="J54" s="11">
        <f t="shared" si="12"/>
        <v>0</v>
      </c>
    </row>
    <row r="55" spans="1:10" ht="22.5" x14ac:dyDescent="0.25">
      <c r="A55" s="8" t="s">
        <v>106</v>
      </c>
      <c r="B55" s="9" t="s">
        <v>14</v>
      </c>
      <c r="C55" s="9" t="s">
        <v>30</v>
      </c>
      <c r="D55" s="20" t="s">
        <v>107</v>
      </c>
      <c r="E55" s="10">
        <v>2</v>
      </c>
      <c r="F55" s="10">
        <v>2001.01</v>
      </c>
      <c r="G55" s="11">
        <f t="shared" si="11"/>
        <v>4002.02</v>
      </c>
      <c r="H55" s="10">
        <v>2</v>
      </c>
      <c r="I55" s="23">
        <v>0</v>
      </c>
      <c r="J55" s="11">
        <f t="shared" si="12"/>
        <v>0</v>
      </c>
    </row>
    <row r="56" spans="1:10" ht="22.5" x14ac:dyDescent="0.25">
      <c r="A56" s="8" t="s">
        <v>108</v>
      </c>
      <c r="B56" s="9" t="s">
        <v>14</v>
      </c>
      <c r="C56" s="9" t="s">
        <v>30</v>
      </c>
      <c r="D56" s="20" t="s">
        <v>109</v>
      </c>
      <c r="E56" s="10">
        <v>3</v>
      </c>
      <c r="F56" s="10">
        <v>944.39</v>
      </c>
      <c r="G56" s="11">
        <f t="shared" si="11"/>
        <v>2833.17</v>
      </c>
      <c r="H56" s="10">
        <v>3</v>
      </c>
      <c r="I56" s="23">
        <v>0</v>
      </c>
      <c r="J56" s="11">
        <f t="shared" si="12"/>
        <v>0</v>
      </c>
    </row>
    <row r="57" spans="1:10" ht="22.5" x14ac:dyDescent="0.25">
      <c r="A57" s="8" t="s">
        <v>110</v>
      </c>
      <c r="B57" s="9" t="s">
        <v>14</v>
      </c>
      <c r="C57" s="9" t="s">
        <v>30</v>
      </c>
      <c r="D57" s="20" t="s">
        <v>111</v>
      </c>
      <c r="E57" s="10">
        <v>2</v>
      </c>
      <c r="F57" s="10">
        <v>1458.68</v>
      </c>
      <c r="G57" s="11">
        <f t="shared" si="11"/>
        <v>2917.36</v>
      </c>
      <c r="H57" s="10">
        <v>2</v>
      </c>
      <c r="I57" s="23">
        <v>0</v>
      </c>
      <c r="J57" s="11">
        <f t="shared" si="12"/>
        <v>0</v>
      </c>
    </row>
    <row r="58" spans="1:10" ht="22.5" x14ac:dyDescent="0.25">
      <c r="A58" s="8" t="s">
        <v>112</v>
      </c>
      <c r="B58" s="9" t="s">
        <v>14</v>
      </c>
      <c r="C58" s="9" t="s">
        <v>30</v>
      </c>
      <c r="D58" s="20" t="s">
        <v>113</v>
      </c>
      <c r="E58" s="10">
        <v>4</v>
      </c>
      <c r="F58" s="10">
        <v>181.48</v>
      </c>
      <c r="G58" s="11">
        <f t="shared" si="11"/>
        <v>725.92</v>
      </c>
      <c r="H58" s="10">
        <v>4</v>
      </c>
      <c r="I58" s="23">
        <v>0</v>
      </c>
      <c r="J58" s="11">
        <f t="shared" si="12"/>
        <v>0</v>
      </c>
    </row>
    <row r="59" spans="1:10" ht="22.5" x14ac:dyDescent="0.25">
      <c r="A59" s="8" t="s">
        <v>114</v>
      </c>
      <c r="B59" s="9" t="s">
        <v>14</v>
      </c>
      <c r="C59" s="9" t="s">
        <v>27</v>
      </c>
      <c r="D59" s="20" t="s">
        <v>115</v>
      </c>
      <c r="E59" s="10">
        <v>8</v>
      </c>
      <c r="F59" s="10">
        <v>1460.05</v>
      </c>
      <c r="G59" s="11">
        <f t="shared" si="11"/>
        <v>11680.4</v>
      </c>
      <c r="H59" s="10">
        <v>8</v>
      </c>
      <c r="I59" s="23">
        <v>0</v>
      </c>
      <c r="J59" s="11">
        <f t="shared" si="12"/>
        <v>0</v>
      </c>
    </row>
    <row r="60" spans="1:10" ht="22.5" x14ac:dyDescent="0.25">
      <c r="A60" s="8" t="s">
        <v>116</v>
      </c>
      <c r="B60" s="9" t="s">
        <v>14</v>
      </c>
      <c r="C60" s="9" t="s">
        <v>20</v>
      </c>
      <c r="D60" s="20" t="s">
        <v>117</v>
      </c>
      <c r="E60" s="10">
        <v>1.76</v>
      </c>
      <c r="F60" s="10">
        <v>194.46</v>
      </c>
      <c r="G60" s="11">
        <f t="shared" si="11"/>
        <v>342.25</v>
      </c>
      <c r="H60" s="10">
        <v>1.76</v>
      </c>
      <c r="I60" s="23">
        <v>0</v>
      </c>
      <c r="J60" s="11">
        <f t="shared" si="12"/>
        <v>0</v>
      </c>
    </row>
    <row r="61" spans="1:10" x14ac:dyDescent="0.25">
      <c r="A61" s="12"/>
      <c r="B61" s="12"/>
      <c r="C61" s="12"/>
      <c r="D61" s="21" t="s">
        <v>118</v>
      </c>
      <c r="E61" s="13">
        <v>1</v>
      </c>
      <c r="F61" s="14">
        <f>SUM(G51:G60)</f>
        <v>100610.11</v>
      </c>
      <c r="G61" s="14">
        <f t="shared" si="11"/>
        <v>100610.11</v>
      </c>
      <c r="H61" s="13">
        <v>1</v>
      </c>
      <c r="I61" s="14">
        <f>SUM(J51:J60)</f>
        <v>0</v>
      </c>
      <c r="J61" s="14">
        <f t="shared" si="12"/>
        <v>0</v>
      </c>
    </row>
    <row r="62" spans="1:10" ht="0.95" customHeight="1" x14ac:dyDescent="0.25">
      <c r="A62" s="15"/>
      <c r="B62" s="15"/>
      <c r="C62" s="15"/>
      <c r="D62" s="22"/>
      <c r="E62" s="15"/>
      <c r="F62" s="15"/>
      <c r="G62" s="15"/>
      <c r="H62" s="15"/>
      <c r="I62" s="15"/>
      <c r="J62" s="15"/>
    </row>
    <row r="63" spans="1:10" x14ac:dyDescent="0.25">
      <c r="A63" s="5" t="s">
        <v>119</v>
      </c>
      <c r="B63" s="5" t="s">
        <v>10</v>
      </c>
      <c r="C63" s="5" t="s">
        <v>11</v>
      </c>
      <c r="D63" s="19" t="s">
        <v>120</v>
      </c>
      <c r="E63" s="6">
        <f t="shared" ref="E63:J63" si="13">E67</f>
        <v>1</v>
      </c>
      <c r="F63" s="7">
        <f t="shared" si="13"/>
        <v>8571.82</v>
      </c>
      <c r="G63" s="7">
        <f t="shared" si="13"/>
        <v>8571.82</v>
      </c>
      <c r="H63" s="6">
        <f t="shared" si="13"/>
        <v>1</v>
      </c>
      <c r="I63" s="7">
        <f t="shared" si="13"/>
        <v>0</v>
      </c>
      <c r="J63" s="7">
        <f t="shared" si="13"/>
        <v>0</v>
      </c>
    </row>
    <row r="64" spans="1:10" ht="22.5" x14ac:dyDescent="0.25">
      <c r="A64" s="8" t="s">
        <v>121</v>
      </c>
      <c r="B64" s="9" t="s">
        <v>14</v>
      </c>
      <c r="C64" s="9" t="s">
        <v>15</v>
      </c>
      <c r="D64" s="20" t="s">
        <v>122</v>
      </c>
      <c r="E64" s="10">
        <v>1000</v>
      </c>
      <c r="F64" s="10">
        <v>7.39</v>
      </c>
      <c r="G64" s="11">
        <f>ROUND(E64*F64,2)</f>
        <v>7390</v>
      </c>
      <c r="H64" s="10">
        <v>1000</v>
      </c>
      <c r="I64" s="23">
        <v>0</v>
      </c>
      <c r="J64" s="11">
        <f>ROUND(H64*I64,2)</f>
        <v>0</v>
      </c>
    </row>
    <row r="65" spans="1:10" ht="22.5" x14ac:dyDescent="0.25">
      <c r="A65" s="8" t="s">
        <v>123</v>
      </c>
      <c r="B65" s="9" t="s">
        <v>14</v>
      </c>
      <c r="C65" s="9" t="s">
        <v>15</v>
      </c>
      <c r="D65" s="20" t="s">
        <v>124</v>
      </c>
      <c r="E65" s="10">
        <v>80</v>
      </c>
      <c r="F65" s="10">
        <v>12.76</v>
      </c>
      <c r="G65" s="11">
        <f>ROUND(E65*F65,2)</f>
        <v>1020.8</v>
      </c>
      <c r="H65" s="10">
        <v>80</v>
      </c>
      <c r="I65" s="23">
        <v>0</v>
      </c>
      <c r="J65" s="11">
        <f>ROUND(H65*I65,2)</f>
        <v>0</v>
      </c>
    </row>
    <row r="66" spans="1:10" ht="33.75" x14ac:dyDescent="0.25">
      <c r="A66" s="8" t="s">
        <v>125</v>
      </c>
      <c r="B66" s="9" t="s">
        <v>14</v>
      </c>
      <c r="C66" s="9" t="s">
        <v>30</v>
      </c>
      <c r="D66" s="20" t="s">
        <v>126</v>
      </c>
      <c r="E66" s="10">
        <v>2</v>
      </c>
      <c r="F66" s="10">
        <v>80.510000000000005</v>
      </c>
      <c r="G66" s="11">
        <f>ROUND(E66*F66,2)</f>
        <v>161.02000000000001</v>
      </c>
      <c r="H66" s="10">
        <v>2</v>
      </c>
      <c r="I66" s="23">
        <v>0</v>
      </c>
      <c r="J66" s="11">
        <f>ROUND(H66*I66,2)</f>
        <v>0</v>
      </c>
    </row>
    <row r="67" spans="1:10" x14ac:dyDescent="0.25">
      <c r="A67" s="12"/>
      <c r="B67" s="12"/>
      <c r="C67" s="12"/>
      <c r="D67" s="21" t="s">
        <v>127</v>
      </c>
      <c r="E67" s="13">
        <v>1</v>
      </c>
      <c r="F67" s="14">
        <f>SUM(G64:G66)</f>
        <v>8571.82</v>
      </c>
      <c r="G67" s="14">
        <f>ROUND(E67*F67,2)</f>
        <v>8571.82</v>
      </c>
      <c r="H67" s="13">
        <v>1</v>
      </c>
      <c r="I67" s="14">
        <f>SUM(J64:J66)</f>
        <v>0</v>
      </c>
      <c r="J67" s="14">
        <f>ROUND(H67*I67,2)</f>
        <v>0</v>
      </c>
    </row>
    <row r="68" spans="1:10" ht="0.95" customHeight="1" x14ac:dyDescent="0.25">
      <c r="A68" s="15"/>
      <c r="B68" s="15"/>
      <c r="C68" s="15"/>
      <c r="D68" s="22"/>
      <c r="E68" s="15"/>
      <c r="F68" s="15"/>
      <c r="G68" s="15"/>
      <c r="H68" s="15"/>
      <c r="I68" s="15"/>
      <c r="J68" s="15"/>
    </row>
    <row r="69" spans="1:10" x14ac:dyDescent="0.25">
      <c r="A69" s="5" t="s">
        <v>128</v>
      </c>
      <c r="B69" s="5" t="s">
        <v>10</v>
      </c>
      <c r="C69" s="5" t="s">
        <v>11</v>
      </c>
      <c r="D69" s="19" t="s">
        <v>129</v>
      </c>
      <c r="E69" s="6">
        <f t="shared" ref="E69:J69" si="14">E73</f>
        <v>1</v>
      </c>
      <c r="F69" s="7">
        <f t="shared" si="14"/>
        <v>5114.49</v>
      </c>
      <c r="G69" s="7">
        <f t="shared" si="14"/>
        <v>5114.49</v>
      </c>
      <c r="H69" s="6">
        <f t="shared" si="14"/>
        <v>1</v>
      </c>
      <c r="I69" s="7">
        <f t="shared" si="14"/>
        <v>0</v>
      </c>
      <c r="J69" s="7">
        <f t="shared" si="14"/>
        <v>0</v>
      </c>
    </row>
    <row r="70" spans="1:10" ht="22.5" x14ac:dyDescent="0.25">
      <c r="A70" s="8" t="s">
        <v>130</v>
      </c>
      <c r="B70" s="9" t="s">
        <v>14</v>
      </c>
      <c r="C70" s="9" t="s">
        <v>20</v>
      </c>
      <c r="D70" s="20" t="s">
        <v>131</v>
      </c>
      <c r="E70" s="10">
        <v>815.46</v>
      </c>
      <c r="F70" s="10">
        <v>3.09</v>
      </c>
      <c r="G70" s="11">
        <f>ROUND(E70*F70,2)</f>
        <v>2519.77</v>
      </c>
      <c r="H70" s="10">
        <v>815.46</v>
      </c>
      <c r="I70" s="23">
        <v>0</v>
      </c>
      <c r="J70" s="11">
        <f>ROUND(H70*I70,2)</f>
        <v>0</v>
      </c>
    </row>
    <row r="71" spans="1:10" ht="22.5" x14ac:dyDescent="0.25">
      <c r="A71" s="8" t="s">
        <v>132</v>
      </c>
      <c r="B71" s="9" t="s">
        <v>14</v>
      </c>
      <c r="C71" s="9" t="s">
        <v>20</v>
      </c>
      <c r="D71" s="20" t="s">
        <v>133</v>
      </c>
      <c r="E71" s="10">
        <v>50</v>
      </c>
      <c r="F71" s="10">
        <v>35.619999999999997</v>
      </c>
      <c r="G71" s="11">
        <f>ROUND(E71*F71,2)</f>
        <v>1781</v>
      </c>
      <c r="H71" s="10">
        <v>50</v>
      </c>
      <c r="I71" s="23">
        <v>0</v>
      </c>
      <c r="J71" s="11">
        <f>ROUND(H71*I71,2)</f>
        <v>0</v>
      </c>
    </row>
    <row r="72" spans="1:10" x14ac:dyDescent="0.25">
      <c r="A72" s="8" t="s">
        <v>134</v>
      </c>
      <c r="B72" s="9" t="s">
        <v>14</v>
      </c>
      <c r="C72" s="9" t="s">
        <v>27</v>
      </c>
      <c r="D72" s="20" t="s">
        <v>135</v>
      </c>
      <c r="E72" s="10">
        <v>6</v>
      </c>
      <c r="F72" s="10">
        <v>135.62</v>
      </c>
      <c r="G72" s="11">
        <f>ROUND(E72*F72,2)</f>
        <v>813.72</v>
      </c>
      <c r="H72" s="10">
        <v>6</v>
      </c>
      <c r="I72" s="23">
        <v>0</v>
      </c>
      <c r="J72" s="11">
        <f>ROUND(H72*I72,2)</f>
        <v>0</v>
      </c>
    </row>
    <row r="73" spans="1:10" x14ac:dyDescent="0.25">
      <c r="A73" s="12"/>
      <c r="B73" s="12"/>
      <c r="C73" s="12"/>
      <c r="D73" s="21" t="s">
        <v>136</v>
      </c>
      <c r="E73" s="13">
        <v>1</v>
      </c>
      <c r="F73" s="14">
        <f>SUM(G70:G72)</f>
        <v>5114.49</v>
      </c>
      <c r="G73" s="14">
        <f>ROUND(E73*F73,2)</f>
        <v>5114.49</v>
      </c>
      <c r="H73" s="13">
        <v>1</v>
      </c>
      <c r="I73" s="14">
        <f>SUM(J70:J72)</f>
        <v>0</v>
      </c>
      <c r="J73" s="14">
        <f>ROUND(H73*I73,2)</f>
        <v>0</v>
      </c>
    </row>
    <row r="74" spans="1:10" ht="0.95" customHeight="1" x14ac:dyDescent="0.25">
      <c r="A74" s="15"/>
      <c r="B74" s="15"/>
      <c r="C74" s="15"/>
      <c r="D74" s="22"/>
      <c r="E74" s="15"/>
      <c r="F74" s="15"/>
      <c r="G74" s="15"/>
      <c r="H74" s="15"/>
      <c r="I74" s="15"/>
      <c r="J74" s="15"/>
    </row>
    <row r="75" spans="1:10" x14ac:dyDescent="0.25">
      <c r="A75" s="5" t="s">
        <v>137</v>
      </c>
      <c r="B75" s="5" t="s">
        <v>10</v>
      </c>
      <c r="C75" s="5" t="s">
        <v>11</v>
      </c>
      <c r="D75" s="19" t="s">
        <v>138</v>
      </c>
      <c r="E75" s="16">
        <v>1</v>
      </c>
      <c r="F75" s="17">
        <v>8648.07</v>
      </c>
      <c r="G75" s="7">
        <f>ROUND(E75*F75,2)</f>
        <v>8648.07</v>
      </c>
      <c r="H75" s="16">
        <v>1</v>
      </c>
      <c r="I75" s="17">
        <v>8648.07</v>
      </c>
      <c r="J75" s="7">
        <f>ROUND(H75*I75,2)</f>
        <v>8648.07</v>
      </c>
    </row>
    <row r="76" spans="1:10" x14ac:dyDescent="0.25">
      <c r="A76" s="12"/>
      <c r="B76" s="12"/>
      <c r="C76" s="12"/>
      <c r="D76" s="21" t="s">
        <v>139</v>
      </c>
      <c r="E76" s="13">
        <v>1</v>
      </c>
      <c r="F76" s="14">
        <f>G4+G23+G32+G37+G50+G63+G69+G75</f>
        <v>341989.64</v>
      </c>
      <c r="G76" s="14">
        <f>ROUND(E76*F76,2)</f>
        <v>341989.64</v>
      </c>
      <c r="H76" s="13">
        <v>1</v>
      </c>
      <c r="I76" s="14">
        <f>J4+J23+J32+J37+J50+J63+J69+J75</f>
        <v>8648.07</v>
      </c>
      <c r="J76" s="14">
        <f>ROUND(H76*I76,2)</f>
        <v>8648.07</v>
      </c>
    </row>
    <row r="77" spans="1:10" ht="0.95" customHeight="1" x14ac:dyDescent="0.25">
      <c r="A77" s="15"/>
      <c r="B77" s="15"/>
      <c r="C77" s="15"/>
      <c r="D77" s="22"/>
      <c r="E77" s="15"/>
      <c r="F77" s="15"/>
      <c r="G77" s="15"/>
      <c r="H77" s="15"/>
      <c r="I77" s="15"/>
      <c r="J77" s="15"/>
    </row>
    <row r="78" spans="1:10" x14ac:dyDescent="0.25">
      <c r="A78" s="24"/>
      <c r="B78" s="25"/>
      <c r="C78" s="25"/>
      <c r="D78" s="26" t="s">
        <v>140</v>
      </c>
      <c r="E78" s="24"/>
      <c r="F78" s="25"/>
      <c r="G78" s="27">
        <f>G76</f>
        <v>341989.64</v>
      </c>
      <c r="H78" s="25"/>
      <c r="I78" s="24"/>
      <c r="J78" s="27">
        <f>J76</f>
        <v>8648.07</v>
      </c>
    </row>
    <row r="79" spans="1:10" x14ac:dyDescent="0.25">
      <c r="A79" s="28"/>
      <c r="B79" s="29"/>
      <c r="C79" s="29"/>
      <c r="D79" s="30" t="s">
        <v>141</v>
      </c>
      <c r="E79" s="31">
        <v>0.19</v>
      </c>
      <c r="F79" s="29"/>
      <c r="G79" s="32">
        <f>G78*E79</f>
        <v>64978.03</v>
      </c>
      <c r="H79" s="33"/>
      <c r="I79" s="34">
        <v>0.19</v>
      </c>
      <c r="J79" s="32">
        <f>J78*I79</f>
        <v>1643.13</v>
      </c>
    </row>
    <row r="80" spans="1:10" x14ac:dyDescent="0.25">
      <c r="A80" s="28"/>
      <c r="B80" s="29"/>
      <c r="C80" s="29"/>
      <c r="D80" s="30" t="s">
        <v>142</v>
      </c>
      <c r="E80" s="28"/>
      <c r="F80" s="29"/>
      <c r="G80" s="32">
        <f>G78+G79</f>
        <v>406967.67</v>
      </c>
      <c r="H80" s="29"/>
      <c r="I80" s="28"/>
      <c r="J80" s="32">
        <f>J78+J79</f>
        <v>10291.200000000001</v>
      </c>
    </row>
    <row r="81" spans="1:10" x14ac:dyDescent="0.25">
      <c r="A81" s="28"/>
      <c r="B81" s="29"/>
      <c r="C81" s="29"/>
      <c r="D81" s="30" t="s">
        <v>143</v>
      </c>
      <c r="E81" s="31">
        <v>0.21</v>
      </c>
      <c r="F81" s="29"/>
      <c r="G81" s="32">
        <f>21*G80%</f>
        <v>85463.21</v>
      </c>
      <c r="H81" s="29"/>
      <c r="I81" s="31">
        <v>0.21</v>
      </c>
      <c r="J81" s="32">
        <f>E81*J80</f>
        <v>2161.15</v>
      </c>
    </row>
    <row r="82" spans="1:10" x14ac:dyDescent="0.25">
      <c r="A82" s="35"/>
      <c r="B82" s="36"/>
      <c r="C82" s="36"/>
      <c r="D82" s="37" t="s">
        <v>144</v>
      </c>
      <c r="E82" s="35"/>
      <c r="F82" s="36"/>
      <c r="G82" s="38">
        <f>G80+G81</f>
        <v>492430.88</v>
      </c>
      <c r="H82" s="36"/>
      <c r="I82" s="35"/>
      <c r="J82" s="38">
        <f>J80+J81</f>
        <v>12452.35</v>
      </c>
    </row>
    <row r="83" spans="1:10" ht="16.5" customHeight="1" x14ac:dyDescent="0.25">
      <c r="A83" s="39"/>
      <c r="B83" s="39"/>
      <c r="C83" s="39"/>
      <c r="D83" s="40"/>
      <c r="E83" s="39"/>
      <c r="F83" s="39"/>
      <c r="G83" s="41"/>
      <c r="H83" s="39"/>
      <c r="I83" s="39"/>
      <c r="J83" s="41"/>
    </row>
    <row r="85" spans="1:10" x14ac:dyDescent="0.25">
      <c r="A85" s="43" t="s">
        <v>145</v>
      </c>
      <c r="B85" s="44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4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 t="s">
        <v>146</v>
      </c>
      <c r="B87" s="44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4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5" t="s">
        <v>147</v>
      </c>
      <c r="B89" s="45"/>
      <c r="C89" s="45"/>
      <c r="D89" s="45" t="s">
        <v>148</v>
      </c>
      <c r="E89" s="45"/>
      <c r="F89" s="45"/>
      <c r="G89" s="45"/>
      <c r="H89" s="45"/>
      <c r="I89" s="45"/>
      <c r="J89" s="45"/>
    </row>
    <row r="90" spans="1:10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</row>
    <row r="91" spans="1:10" x14ac:dyDescent="0.25">
      <c r="A91" s="42" t="s">
        <v>149</v>
      </c>
      <c r="B91" s="42"/>
      <c r="C91" s="42"/>
      <c r="D91" s="42" t="s">
        <v>150</v>
      </c>
      <c r="E91" s="42"/>
      <c r="F91" s="42"/>
      <c r="G91" s="42"/>
      <c r="H91" s="42"/>
      <c r="I91" s="42"/>
      <c r="J91" s="42"/>
    </row>
    <row r="92" spans="1:10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</row>
    <row r="93" spans="1:10" x14ac:dyDescent="0.25">
      <c r="A93" s="42"/>
      <c r="B93" s="42"/>
      <c r="C93" s="42"/>
      <c r="D93" s="42"/>
      <c r="E93" s="42"/>
      <c r="F93" s="42"/>
      <c r="G93" s="42"/>
      <c r="H93" s="42"/>
      <c r="I93" s="42"/>
      <c r="J93" s="42"/>
    </row>
    <row r="94" spans="1:10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</row>
  </sheetData>
  <sheetProtection algorithmName="SHA-512" hashValue="p9uAiatPcmEEwTkdYg7/KAFVKEgJwYtB5Wbt14DyR2FdODlCJHb/hGyjPJIxcJEt0zf3bIj0f9dp1aS2jvEg4w==" saltValue="y8VLwNyghK1+7in26Xr6aA==" spinCount="100000" sheet="1" objects="1" scenarios="1"/>
  <mergeCells count="8">
    <mergeCell ref="A91:C94"/>
    <mergeCell ref="D91:J94"/>
    <mergeCell ref="A85:A86"/>
    <mergeCell ref="B85:J86"/>
    <mergeCell ref="A87:A88"/>
    <mergeCell ref="B87:J88"/>
    <mergeCell ref="A89:C90"/>
    <mergeCell ref="D89:J90"/>
  </mergeCells>
  <dataValidations count="4">
    <dataValidation type="list" allowBlank="1" showInputMessage="1" showErrorMessage="1" sqref="B4:B77" xr:uid="{295B4937-5220-4F06-BD96-A294C7DEE737}">
      <formula1>"Capítulo,Partida,Mano de obra,Maquinaria,Material,Otros,Tarea,"</formula1>
    </dataValidation>
    <dataValidation type="decimal" operator="lessThanOrEqual" allowBlank="1" showErrorMessage="1" errorTitle="ERROR" error="El precio debe ser menor o igual que el de Proyecto." sqref="I5:I20 I24:I29 I33:I34 I38:I47 I51:I60 I64:I66 I70:I72" xr:uid="{3E80D29B-C204-453B-AF9D-FC359C2F1DFE}">
      <formula1>F5</formula1>
    </dataValidation>
    <dataValidation type="whole" allowBlank="1" showErrorMessage="1" errorTitle="ERROR" error="El valor debe estar comprendido entre 0 y 19%" sqref="H79" xr:uid="{642250E1-7264-4346-8FC1-F9E069E0CF9D}">
      <formula1>0</formula1>
      <formula2>19</formula2>
    </dataValidation>
    <dataValidation type="decimal" allowBlank="1" showErrorMessage="1" errorTitle="ERROR" error="El BI+GG debe estar comprendido entre el 0 y 19%" sqref="I79" xr:uid="{57208360-52D8-4D21-8699-CA572ADF813B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Cañete Mora, Francisco José</cp:lastModifiedBy>
  <dcterms:created xsi:type="dcterms:W3CDTF">2019-11-21T09:49:33Z</dcterms:created>
  <dcterms:modified xsi:type="dcterms:W3CDTF">2020-06-08T07:41:35Z</dcterms:modified>
</cp:coreProperties>
</file>