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156_2000003098_ObS_ACCESIBILIDAD ARGÜELLES Y CALLAO\2. Licitacion\A_Publicar\"/>
    </mc:Choice>
  </mc:AlternateContent>
  <xr:revisionPtr revIDLastSave="0" documentId="8_{E9B4FE73-B193-4CA5-8FDF-390D9778E0D8}" xr6:coauthVersionLast="36" xr6:coauthVersionMax="36" xr10:uidLastSave="{00000000-0000-0000-0000-000000000000}"/>
  <workbookProtection lockStructure="1"/>
  <bookViews>
    <workbookView xWindow="0" yWindow="0" windowWidth="20925" windowHeight="12585" xr2:uid="{221A0C94-4071-4FD1-A170-0F189D889D46}"/>
  </bookViews>
  <sheets>
    <sheet name="Hoja1" sheetId="1" r:id="rId1"/>
  </sheets>
  <definedNames>
    <definedName name="_xlnm._FilterDatabase" localSheetId="0" hidden="1">Hoja1!$B$1:$B$68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J46" i="1"/>
  <c r="I47" i="1" s="1"/>
  <c r="J45" i="1"/>
  <c r="H44" i="1"/>
  <c r="J41" i="1"/>
  <c r="J40" i="1"/>
  <c r="J39" i="1"/>
  <c r="J38" i="1"/>
  <c r="H37" i="1"/>
  <c r="J34" i="1"/>
  <c r="J33" i="1"/>
  <c r="J32" i="1"/>
  <c r="J31" i="1"/>
  <c r="J30" i="1"/>
  <c r="H29" i="1"/>
  <c r="J26" i="1"/>
  <c r="J25" i="1"/>
  <c r="H24" i="1"/>
  <c r="J21" i="1"/>
  <c r="J20" i="1"/>
  <c r="J19" i="1"/>
  <c r="J18" i="1"/>
  <c r="I22" i="1" s="1"/>
  <c r="J17" i="1"/>
  <c r="H16" i="1"/>
  <c r="J13" i="1"/>
  <c r="J12" i="1"/>
  <c r="J11" i="1"/>
  <c r="J10" i="1"/>
  <c r="J9" i="1"/>
  <c r="J8" i="1"/>
  <c r="J7" i="1"/>
  <c r="J6" i="1"/>
  <c r="J5" i="1"/>
  <c r="H4" i="1"/>
  <c r="G49" i="1"/>
  <c r="E44" i="1"/>
  <c r="G46" i="1"/>
  <c r="G45" i="1"/>
  <c r="F47" i="1" s="1"/>
  <c r="E37" i="1"/>
  <c r="G41" i="1"/>
  <c r="G40" i="1"/>
  <c r="G39" i="1"/>
  <c r="G38" i="1"/>
  <c r="E29" i="1"/>
  <c r="G34" i="1"/>
  <c r="G33" i="1"/>
  <c r="G32" i="1"/>
  <c r="G31" i="1"/>
  <c r="G30" i="1"/>
  <c r="E24" i="1"/>
  <c r="G26" i="1"/>
  <c r="G25" i="1"/>
  <c r="E16" i="1"/>
  <c r="G21" i="1"/>
  <c r="G20" i="1"/>
  <c r="G19" i="1"/>
  <c r="G18" i="1"/>
  <c r="G17" i="1"/>
  <c r="E4" i="1"/>
  <c r="G13" i="1"/>
  <c r="G12" i="1"/>
  <c r="G11" i="1"/>
  <c r="G10" i="1"/>
  <c r="G9" i="1"/>
  <c r="G8" i="1"/>
  <c r="G7" i="1"/>
  <c r="G6" i="1"/>
  <c r="G5" i="1"/>
  <c r="F22" i="1" l="1"/>
  <c r="G22" i="1" s="1"/>
  <c r="G16" i="1" s="1"/>
  <c r="F35" i="1"/>
  <c r="F29" i="1" s="1"/>
  <c r="I27" i="1"/>
  <c r="I42" i="1"/>
  <c r="I37" i="1" s="1"/>
  <c r="I14" i="1"/>
  <c r="I4" i="1" s="1"/>
  <c r="I35" i="1"/>
  <c r="J35" i="1" s="1"/>
  <c r="J29" i="1" s="1"/>
  <c r="F14" i="1"/>
  <c r="G14" i="1" s="1"/>
  <c r="G4" i="1" s="1"/>
  <c r="F27" i="1"/>
  <c r="G27" i="1" s="1"/>
  <c r="G24" i="1" s="1"/>
  <c r="F42" i="1"/>
  <c r="F37" i="1" s="1"/>
  <c r="I44" i="1"/>
  <c r="J47" i="1"/>
  <c r="J44" i="1" s="1"/>
  <c r="J22" i="1"/>
  <c r="J16" i="1" s="1"/>
  <c r="I16" i="1"/>
  <c r="I24" i="1"/>
  <c r="J27" i="1"/>
  <c r="J24" i="1" s="1"/>
  <c r="F44" i="1"/>
  <c r="G47" i="1"/>
  <c r="G44" i="1" s="1"/>
  <c r="G35" i="1" l="1"/>
  <c r="G29" i="1" s="1"/>
  <c r="F16" i="1"/>
  <c r="F4" i="1"/>
  <c r="G42" i="1"/>
  <c r="G37" i="1" s="1"/>
  <c r="I29" i="1"/>
  <c r="J42" i="1"/>
  <c r="J37" i="1" s="1"/>
  <c r="F24" i="1"/>
  <c r="J14" i="1"/>
  <c r="J4" i="1" s="1"/>
  <c r="I50" i="1" s="1"/>
  <c r="J50" i="1" s="1"/>
  <c r="J52" i="1" s="1"/>
  <c r="J53" i="1" s="1"/>
  <c r="J54" i="1" s="1"/>
  <c r="F50" i="1" l="1"/>
  <c r="G50" i="1" s="1"/>
  <c r="G52" i="1" s="1"/>
  <c r="G53" i="1" s="1"/>
  <c r="G54" i="1" s="1"/>
  <c r="G55" i="1" s="1"/>
  <c r="G56" i="1" s="1"/>
  <c r="J55" i="1"/>
  <c r="J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4737859D-7B6F-4688-B3B6-BB9299D737EC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698BB660-FCC1-4E4A-80E0-8F3A6593220B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54D68225-F061-455F-838B-6EB395A82A3A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540916BE-E8E8-4347-965E-DA6FA128B4EE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9F83D77E-5BBD-41E2-8E51-62C487EB0FB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C083C326-DF15-444A-A813-9C3B7BCDDC52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935D7B4F-83F9-4746-9792-12BB241EC1D2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F7B5BDA5-5CFE-40A1-BE1C-7ADB8AB3A5DB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47C4C6DA-D98C-49AD-8DD4-9369995697B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67345605-EAEF-4D78-B440-3F854AD1ED37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54" authorId="0" shapeId="0" xr:uid="{35E5DE3F-8B8F-471D-B3F2-39A489BFF84A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56" authorId="0" shapeId="0" xr:uid="{2714EAF5-54B3-478F-906C-11014CAF39AB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<sst xmlns="http://schemas.openxmlformats.org/spreadsheetml/2006/main" count="166" uniqueCount="102">
  <si>
    <t>OB.19.075 IMPLANTACIÓN Y MEJORA DE MEDIDAS DE ACCESIBILIDAD EN LA ESTACIÓN DE CALLAO DE LA RED DE METRO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</si>
  <si>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</si>
  <si>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</si>
  <si>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</si>
  <si>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</si>
  <si>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</si>
  <si>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</si>
  <si>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</si>
  <si>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</si>
  <si>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EGC</t>
  </si>
  <si>
    <t>Capítulo</t>
  </si>
  <si>
    <t/>
  </si>
  <si>
    <t>DEMOLICIONES Y DESMONTAJES</t>
  </si>
  <si>
    <t>EGC0180</t>
  </si>
  <si>
    <t>Partida</t>
  </si>
  <si>
    <t>m</t>
  </si>
  <si>
    <t>RETIRADA DE PASAMANOS. (NOCTURNO)</t>
  </si>
  <si>
    <t>EGC0340</t>
  </si>
  <si>
    <t>m2</t>
  </si>
  <si>
    <t>RETIRADA PAVIMENTO FLEXIBLE (NOCTURNO)</t>
  </si>
  <si>
    <t>EGC0120</t>
  </si>
  <si>
    <t>ud</t>
  </si>
  <si>
    <t>RETIRADA DE CARTELERÍA (NOCTURNO)</t>
  </si>
  <si>
    <t>EGC0420</t>
  </si>
  <si>
    <t>u</t>
  </si>
  <si>
    <t>REUBICACIÓN DE INTERFONO EN ALTURA (NOCTURNO)</t>
  </si>
  <si>
    <t>EGC0300</t>
  </si>
  <si>
    <t>RETIRADA DE TIRA ANTIDESLIZANTE (NOCTURNO)</t>
  </si>
  <si>
    <t>EGC0020</t>
  </si>
  <si>
    <t>CORTE DE PAVIMENTO DE TERRAZO O BALDOSA CON RADIAL (NOCTURNO)</t>
  </si>
  <si>
    <t>EGC0040</t>
  </si>
  <si>
    <t>DEMOLICIÓN DE SOLADO DE PAVIMENTO HASTA 10 CM DE ESPESOR (NOCTURNO)</t>
  </si>
  <si>
    <t>EGC0380</t>
  </si>
  <si>
    <t>RETIRADA RESTOS DE ADHESIVO/ PINTURA EN BORDE DE ANDÉN (NOCTURNO)</t>
  </si>
  <si>
    <t>EGC0406</t>
  </si>
  <si>
    <t>RETIRADA RESTOS DE ADHESIVO/ PINTURA EN PELDAÑOS (NOCTURNO)</t>
  </si>
  <si>
    <t>Total EGC</t>
  </si>
  <si>
    <t>EGA</t>
  </si>
  <si>
    <t>ALBAÑILERÍA, SOLADOS Y REVESTIMIENTOS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</si>
  <si>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</si>
  <si>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</si>
  <si>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</si>
  <si>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</si>
  <si>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</si>
  <si>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</si>
  <si>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EGA0162</t>
  </si>
  <si>
    <t>SUMINISTRO E INSTALACIÓN DE PAVIMENTO TACTOVISUAL ANTIDESLIZANTE CERÁMICO ABOTONADO Y ACANALADO (NOCTURNO)</t>
  </si>
  <si>
    <t>EGA0167</t>
  </si>
  <si>
    <t>SUMINISTRO E INSTALACIÓN DE PAVIMENTO TACTOVISUAL ANTIDESLIZANTE CERÁMICO ACANALADO AMARILLO (NOCTURNO)</t>
  </si>
  <si>
    <t>Total EGA</t>
  </si>
  <si>
    <t>EGE</t>
  </si>
  <si>
    <t>MEDIDAS TECNOLÓGICAS DE AYUDA AL VIAJERO</t>
  </si>
  <si>
    <t>EGE0080</t>
  </si>
  <si>
    <t>INSTALACIÓN DE TIRA ANTIDESLIZANTE PARA PELDAÑO DE 25mm (NOCTURNO)</t>
  </si>
  <si>
    <t>EGE0005</t>
  </si>
  <si>
    <t>INTEGRACION DE BUCLE MAGNETICO EN INTERFONO DE PUBLICO VIA IP</t>
  </si>
  <si>
    <t>Total EGE</t>
  </si>
  <si>
    <t>EGG</t>
  </si>
  <si>
    <t>SEÑALIZACIÓN</t>
  </si>
  <si>
    <t>EGG0380</t>
  </si>
  <si>
    <t>SUMINISTRO E INSTALACIÓN DE ETIQUETA BRAILLE (NOCTURNO)</t>
  </si>
  <si>
    <t>EGG0400</t>
  </si>
  <si>
    <t>SUMINISTRO E INSTALACIÓN DE SEÑALIZACIÓN DE INTERFONO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</si>
  <si>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</si>
  <si>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</si>
  <si>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</si>
  <si>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</si>
  <si>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EGG0565</t>
  </si>
  <si>
    <t>SUMINISTRO E INSTALACIÓN DE SEÑALIZACIÓN LAZO DE INDUCCION EN VINILO (NOCTURNO)</t>
  </si>
  <si>
    <t>Total EGG</t>
  </si>
  <si>
    <t>EGB</t>
  </si>
  <si>
    <t>CERRAJERÍA</t>
  </si>
  <si>
    <t>EGB0485</t>
  </si>
  <si>
    <t>SUMINISTRO E INSTALACIÓN DE PASAMANOS DOBLE EN ACERO PARA ENREJADO ORNAMENTAL (NOCTURNO)</t>
  </si>
  <si>
    <t>EGB0006</t>
  </si>
  <si>
    <t>ADECUACION Y MODIFICACION DE BARANDILLA/PASAMANOS (NOCTURNO)</t>
  </si>
  <si>
    <t>EGB0260</t>
  </si>
  <si>
    <t>SUMINISTRO E INSTALACIÓN DE APOYO ISQUIÁTICO DOBLE (NOCTURNO)</t>
  </si>
  <si>
    <t>EGB0480</t>
  </si>
  <si>
    <t>SUMINISTRO E INSTALACIÓN DE MESA ABATIBLE PARA P.A.V (NOCTURNO)</t>
  </si>
  <si>
    <t>Total EGB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</si>
  <si>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</si>
  <si>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</si>
  <si>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</si>
  <si>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</si>
  <si>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</si>
  <si>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</si>
  <si>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Total EGF</t>
  </si>
  <si>
    <t>GDR</t>
  </si>
  <si>
    <t>GESTION DE RESIDUOS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</si>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</sst>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0" fontId="9" fillId="0" borderId="9" xfId="0" applyFont="1" applyBorder="1" applyAlignment="1" applyProtection="1">
      <alignment horizontal="left"/>
      <protection locked="0"/>
    </xf>
    <xf numFmtId="0" fontId="9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54153-67F0-4ED9-B0FA-1FD9385C6A93}">
  <dimension ref="A1:J68"/>
  <sheetViews>
    <sheetView tabSelected="1" workbookViewId="0">
      <pane xSplit="4" ySplit="3" topLeftCell="E13" activePane="bottomRight" state="frozen"/>
      <selection pane="topRight" activeCell="E1" sqref="E1"/>
      <selection pane="bottomLeft" activeCell="A4" sqref="A4"/>
      <selection pane="bottomRight" activeCell="I10" sqref="I10"/>
    </sheetView>
  </sheetViews>
  <sheetFormatPr baseColWidth="10" defaultRowHeight="15" x14ac:dyDescent="0.25"/>
  <cols>
    <col min="1" max="1" width="7.140625" bestFit="1" customWidth="1"/>
    <col min="2" max="2" width="6.5703125" bestFit="1" customWidth="1"/>
    <col min="3" max="3" width="3.7109375" bestFit="1" customWidth="1"/>
    <col min="4" max="4" width="32.85546875" customWidth="1"/>
    <col min="5" max="5" width="7.85546875" bestFit="1" customWidth="1"/>
    <col min="6" max="7" width="8.7109375" bestFit="1" customWidth="1"/>
    <col min="8" max="8" width="7.85546875" hidden="1" customWidth="1"/>
    <col min="9" max="10" width="8.7109375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8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19" t="s">
        <v>12</v>
      </c>
      <c r="E4" s="6">
        <f t="shared" ref="E4:J4" si="0">E14</f>
        <v>1</v>
      </c>
      <c r="F4" s="7">
        <f t="shared" si="0"/>
        <v>41572.300000000003</v>
      </c>
      <c r="G4" s="7">
        <f t="shared" si="0"/>
        <v>41572.300000000003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25">
      <c r="A5" s="8" t="s">
        <v>13</v>
      </c>
      <c r="B5" s="9" t="s">
        <v>14</v>
      </c>
      <c r="C5" s="9" t="s">
        <v>15</v>
      </c>
      <c r="D5" s="20" t="s">
        <v>16</v>
      </c>
      <c r="E5" s="10">
        <v>52</v>
      </c>
      <c r="F5" s="10">
        <v>16.21</v>
      </c>
      <c r="G5" s="11">
        <f t="shared" ref="G5:G14" si="1">ROUND(E5*F5,2)</f>
        <v>842.92</v>
      </c>
      <c r="H5" s="10">
        <v>52</v>
      </c>
      <c r="I5" s="41">
        <v>0</v>
      </c>
      <c r="J5" s="11">
        <f t="shared" ref="J5:J14" si="2">ROUND(H5*I5,2)</f>
        <v>0</v>
      </c>
    </row>
    <row r="6" spans="1:10" x14ac:dyDescent="0.25">
      <c r="A6" s="8" t="s">
        <v>17</v>
      </c>
      <c r="B6" s="9" t="s">
        <v>14</v>
      </c>
      <c r="C6" s="9" t="s">
        <v>18</v>
      </c>
      <c r="D6" s="20" t="s">
        <v>19</v>
      </c>
      <c r="E6" s="10">
        <v>133.59</v>
      </c>
      <c r="F6" s="10">
        <v>22.31</v>
      </c>
      <c r="G6" s="11">
        <f t="shared" si="1"/>
        <v>2980.39</v>
      </c>
      <c r="H6" s="10">
        <v>133.59</v>
      </c>
      <c r="I6" s="41">
        <v>0</v>
      </c>
      <c r="J6" s="11">
        <f t="shared" si="2"/>
        <v>0</v>
      </c>
    </row>
    <row r="7" spans="1:10" x14ac:dyDescent="0.25">
      <c r="A7" s="8" t="s">
        <v>20</v>
      </c>
      <c r="B7" s="9" t="s">
        <v>14</v>
      </c>
      <c r="C7" s="9" t="s">
        <v>21</v>
      </c>
      <c r="D7" s="20" t="s">
        <v>22</v>
      </c>
      <c r="E7" s="10">
        <v>12</v>
      </c>
      <c r="F7" s="10">
        <v>18.239999999999998</v>
      </c>
      <c r="G7" s="11">
        <f t="shared" si="1"/>
        <v>218.88</v>
      </c>
      <c r="H7" s="10">
        <v>12</v>
      </c>
      <c r="I7" s="41">
        <v>0</v>
      </c>
      <c r="J7" s="11">
        <f t="shared" si="2"/>
        <v>0</v>
      </c>
    </row>
    <row r="8" spans="1:10" ht="22.5" x14ac:dyDescent="0.25">
      <c r="A8" s="8" t="s">
        <v>23</v>
      </c>
      <c r="B8" s="9" t="s">
        <v>14</v>
      </c>
      <c r="C8" s="9" t="s">
        <v>24</v>
      </c>
      <c r="D8" s="20" t="s">
        <v>25</v>
      </c>
      <c r="E8" s="10">
        <v>28</v>
      </c>
      <c r="F8" s="10">
        <v>20.2</v>
      </c>
      <c r="G8" s="11">
        <f t="shared" si="1"/>
        <v>565.6</v>
      </c>
      <c r="H8" s="10">
        <v>28</v>
      </c>
      <c r="I8" s="41">
        <v>0</v>
      </c>
      <c r="J8" s="11">
        <f t="shared" si="2"/>
        <v>0</v>
      </c>
    </row>
    <row r="9" spans="1:10" x14ac:dyDescent="0.25">
      <c r="A9" s="8" t="s">
        <v>26</v>
      </c>
      <c r="B9" s="9" t="s">
        <v>14</v>
      </c>
      <c r="C9" s="9" t="s">
        <v>15</v>
      </c>
      <c r="D9" s="20" t="s">
        <v>27</v>
      </c>
      <c r="E9" s="10">
        <v>60</v>
      </c>
      <c r="F9" s="10">
        <v>16.62</v>
      </c>
      <c r="G9" s="11">
        <f t="shared" si="1"/>
        <v>997.2</v>
      </c>
      <c r="H9" s="10">
        <v>60</v>
      </c>
      <c r="I9" s="41">
        <v>0</v>
      </c>
      <c r="J9" s="11">
        <f t="shared" si="2"/>
        <v>0</v>
      </c>
    </row>
    <row r="10" spans="1:10" ht="22.5" x14ac:dyDescent="0.25">
      <c r="A10" s="8" t="s">
        <v>28</v>
      </c>
      <c r="B10" s="9" t="s">
        <v>14</v>
      </c>
      <c r="C10" s="9" t="s">
        <v>15</v>
      </c>
      <c r="D10" s="20" t="s">
        <v>29</v>
      </c>
      <c r="E10" s="10">
        <v>2031.04</v>
      </c>
      <c r="F10" s="10">
        <v>8.9</v>
      </c>
      <c r="G10" s="11">
        <f t="shared" si="1"/>
        <v>18076.259999999998</v>
      </c>
      <c r="H10" s="10">
        <v>2031.04</v>
      </c>
      <c r="I10" s="41">
        <v>0</v>
      </c>
      <c r="J10" s="11">
        <f t="shared" si="2"/>
        <v>0</v>
      </c>
    </row>
    <row r="11" spans="1:10" ht="22.5" x14ac:dyDescent="0.25">
      <c r="A11" s="8" t="s">
        <v>30</v>
      </c>
      <c r="B11" s="9" t="s">
        <v>14</v>
      </c>
      <c r="C11" s="9" t="s">
        <v>18</v>
      </c>
      <c r="D11" s="20" t="s">
        <v>31</v>
      </c>
      <c r="E11" s="10">
        <v>502.34</v>
      </c>
      <c r="F11" s="10">
        <v>27.14</v>
      </c>
      <c r="G11" s="11">
        <f t="shared" si="1"/>
        <v>13633.51</v>
      </c>
      <c r="H11" s="10">
        <v>502.34</v>
      </c>
      <c r="I11" s="41">
        <v>0</v>
      </c>
      <c r="J11" s="11">
        <f t="shared" si="2"/>
        <v>0</v>
      </c>
    </row>
    <row r="12" spans="1:10" ht="22.5" x14ac:dyDescent="0.25">
      <c r="A12" s="8" t="s">
        <v>32</v>
      </c>
      <c r="B12" s="9" t="s">
        <v>14</v>
      </c>
      <c r="C12" s="9" t="s">
        <v>15</v>
      </c>
      <c r="D12" s="20" t="s">
        <v>33</v>
      </c>
      <c r="E12" s="10">
        <v>180</v>
      </c>
      <c r="F12" s="10">
        <v>22.31</v>
      </c>
      <c r="G12" s="11">
        <f t="shared" si="1"/>
        <v>4015.8</v>
      </c>
      <c r="H12" s="10">
        <v>180</v>
      </c>
      <c r="I12" s="41">
        <v>0</v>
      </c>
      <c r="J12" s="11">
        <f t="shared" si="2"/>
        <v>0</v>
      </c>
    </row>
    <row r="13" spans="1:10" ht="22.5" x14ac:dyDescent="0.25">
      <c r="A13" s="8" t="s">
        <v>34</v>
      </c>
      <c r="B13" s="9" t="s">
        <v>14</v>
      </c>
      <c r="C13" s="9" t="s">
        <v>15</v>
      </c>
      <c r="D13" s="20" t="s">
        <v>35</v>
      </c>
      <c r="E13" s="10">
        <v>18</v>
      </c>
      <c r="F13" s="10">
        <v>13.43</v>
      </c>
      <c r="G13" s="11">
        <f t="shared" si="1"/>
        <v>241.74</v>
      </c>
      <c r="H13" s="10">
        <v>18</v>
      </c>
      <c r="I13" s="41">
        <v>0</v>
      </c>
      <c r="J13" s="11">
        <f t="shared" si="2"/>
        <v>0</v>
      </c>
    </row>
    <row r="14" spans="1:10" x14ac:dyDescent="0.25">
      <c r="A14" s="12"/>
      <c r="B14" s="12"/>
      <c r="C14" s="12"/>
      <c r="D14" s="21" t="s">
        <v>36</v>
      </c>
      <c r="E14" s="13">
        <v>1</v>
      </c>
      <c r="F14" s="14">
        <f>SUM(G5:G13)</f>
        <v>41572.300000000003</v>
      </c>
      <c r="G14" s="14">
        <f t="shared" si="1"/>
        <v>41572.300000000003</v>
      </c>
      <c r="H14" s="13">
        <v>1</v>
      </c>
      <c r="I14" s="14">
        <f>SUM(J5:J13)</f>
        <v>0</v>
      </c>
      <c r="J14" s="14">
        <f t="shared" si="2"/>
        <v>0</v>
      </c>
    </row>
    <row r="15" spans="1:10" ht="0.95" customHeight="1" x14ac:dyDescent="0.25">
      <c r="A15" s="15"/>
      <c r="B15" s="15"/>
      <c r="C15" s="15"/>
      <c r="D15" s="22"/>
      <c r="E15" s="15"/>
      <c r="F15" s="15"/>
      <c r="G15" s="15"/>
      <c r="H15" s="15"/>
      <c r="I15" s="15"/>
      <c r="J15" s="15"/>
    </row>
    <row r="16" spans="1:10" x14ac:dyDescent="0.25">
      <c r="A16" s="5" t="s">
        <v>37</v>
      </c>
      <c r="B16" s="5" t="s">
        <v>10</v>
      </c>
      <c r="C16" s="5" t="s">
        <v>11</v>
      </c>
      <c r="D16" s="19" t="s">
        <v>38</v>
      </c>
      <c r="E16" s="6">
        <f t="shared" ref="E16:J16" si="3">E22</f>
        <v>1</v>
      </c>
      <c r="F16" s="7">
        <f t="shared" si="3"/>
        <v>48391.53</v>
      </c>
      <c r="G16" s="7">
        <f t="shared" si="3"/>
        <v>48391.53</v>
      </c>
      <c r="H16" s="6">
        <f t="shared" si="3"/>
        <v>1</v>
      </c>
      <c r="I16" s="7">
        <f t="shared" si="3"/>
        <v>0</v>
      </c>
      <c r="J16" s="7">
        <f t="shared" si="3"/>
        <v>0</v>
      </c>
    </row>
    <row r="17" spans="1:10" ht="22.5" x14ac:dyDescent="0.25">
      <c r="A17" s="8" t="s">
        <v>39</v>
      </c>
      <c r="B17" s="9" t="s">
        <v>14</v>
      </c>
      <c r="C17" s="9" t="s">
        <v>18</v>
      </c>
      <c r="D17" s="20" t="s">
        <v>40</v>
      </c>
      <c r="E17" s="10">
        <v>502.34</v>
      </c>
      <c r="F17" s="10">
        <v>21.3</v>
      </c>
      <c r="G17" s="11">
        <f t="shared" ref="G17:G22" si="4">ROUND(E17*F17,2)</f>
        <v>10699.84</v>
      </c>
      <c r="H17" s="10">
        <v>502.34</v>
      </c>
      <c r="I17" s="41">
        <v>0</v>
      </c>
      <c r="J17" s="11">
        <f t="shared" ref="J17:J22" si="5">ROUND(H17*I17,2)</f>
        <v>0</v>
      </c>
    </row>
    <row r="18" spans="1:10" ht="33.75" x14ac:dyDescent="0.25">
      <c r="A18" s="8" t="s">
        <v>41</v>
      </c>
      <c r="B18" s="9" t="s">
        <v>14</v>
      </c>
      <c r="C18" s="9" t="s">
        <v>18</v>
      </c>
      <c r="D18" s="20" t="s">
        <v>42</v>
      </c>
      <c r="E18" s="10">
        <v>391.07</v>
      </c>
      <c r="F18" s="10">
        <v>70.78</v>
      </c>
      <c r="G18" s="11">
        <f t="shared" si="4"/>
        <v>27679.93</v>
      </c>
      <c r="H18" s="10">
        <v>391.07</v>
      </c>
      <c r="I18" s="41">
        <v>0</v>
      </c>
      <c r="J18" s="11">
        <f t="shared" si="5"/>
        <v>0</v>
      </c>
    </row>
    <row r="19" spans="1:10" ht="33.75" x14ac:dyDescent="0.25">
      <c r="A19" s="8" t="s">
        <v>43</v>
      </c>
      <c r="B19" s="9" t="s">
        <v>14</v>
      </c>
      <c r="C19" s="9" t="s">
        <v>18</v>
      </c>
      <c r="D19" s="20" t="s">
        <v>44</v>
      </c>
      <c r="E19" s="10">
        <v>82.47</v>
      </c>
      <c r="F19" s="10">
        <v>90.29</v>
      </c>
      <c r="G19" s="11">
        <f t="shared" si="4"/>
        <v>7446.22</v>
      </c>
      <c r="H19" s="10">
        <v>82.47</v>
      </c>
      <c r="I19" s="41">
        <v>0</v>
      </c>
      <c r="J19" s="11">
        <f t="shared" si="5"/>
        <v>0</v>
      </c>
    </row>
    <row r="20" spans="1:10" ht="33.75" x14ac:dyDescent="0.25">
      <c r="A20" s="8" t="s">
        <v>45</v>
      </c>
      <c r="B20" s="9" t="s">
        <v>14</v>
      </c>
      <c r="C20" s="9" t="s">
        <v>18</v>
      </c>
      <c r="D20" s="20" t="s">
        <v>46</v>
      </c>
      <c r="E20" s="10">
        <v>2.98</v>
      </c>
      <c r="F20" s="10">
        <v>71.59</v>
      </c>
      <c r="G20" s="11">
        <f t="shared" si="4"/>
        <v>213.34</v>
      </c>
      <c r="H20" s="10">
        <v>2.98</v>
      </c>
      <c r="I20" s="41">
        <v>0</v>
      </c>
      <c r="J20" s="11">
        <f t="shared" si="5"/>
        <v>0</v>
      </c>
    </row>
    <row r="21" spans="1:10" ht="33.75" x14ac:dyDescent="0.25">
      <c r="A21" s="8" t="s">
        <v>47</v>
      </c>
      <c r="B21" s="9" t="s">
        <v>14</v>
      </c>
      <c r="C21" s="9" t="s">
        <v>18</v>
      </c>
      <c r="D21" s="20" t="s">
        <v>48</v>
      </c>
      <c r="E21" s="10">
        <v>25.82</v>
      </c>
      <c r="F21" s="10">
        <v>91.1</v>
      </c>
      <c r="G21" s="11">
        <f t="shared" si="4"/>
        <v>2352.1999999999998</v>
      </c>
      <c r="H21" s="10">
        <v>25.82</v>
      </c>
      <c r="I21" s="41">
        <v>0</v>
      </c>
      <c r="J21" s="11">
        <f t="shared" si="5"/>
        <v>0</v>
      </c>
    </row>
    <row r="22" spans="1:10" x14ac:dyDescent="0.25">
      <c r="A22" s="12"/>
      <c r="B22" s="12"/>
      <c r="C22" s="12"/>
      <c r="D22" s="21" t="s">
        <v>49</v>
      </c>
      <c r="E22" s="13">
        <v>1</v>
      </c>
      <c r="F22" s="14">
        <f>SUM(G17:G21)</f>
        <v>48391.53</v>
      </c>
      <c r="G22" s="14">
        <f t="shared" si="4"/>
        <v>48391.53</v>
      </c>
      <c r="H22" s="13">
        <v>1</v>
      </c>
      <c r="I22" s="14">
        <f>SUM(J17:J21)</f>
        <v>0</v>
      </c>
      <c r="J22" s="14">
        <f t="shared" si="5"/>
        <v>0</v>
      </c>
    </row>
    <row r="23" spans="1:10" ht="0.95" customHeight="1" x14ac:dyDescent="0.25">
      <c r="A23" s="15"/>
      <c r="B23" s="15"/>
      <c r="C23" s="15"/>
      <c r="D23" s="22"/>
      <c r="E23" s="15"/>
      <c r="F23" s="15"/>
      <c r="G23" s="15"/>
      <c r="H23" s="15"/>
      <c r="I23" s="15"/>
      <c r="J23" s="15"/>
    </row>
    <row r="24" spans="1:10" ht="22.5" x14ac:dyDescent="0.25">
      <c r="A24" s="5" t="s">
        <v>50</v>
      </c>
      <c r="B24" s="5" t="s">
        <v>10</v>
      </c>
      <c r="C24" s="5" t="s">
        <v>11</v>
      </c>
      <c r="D24" s="19" t="s">
        <v>51</v>
      </c>
      <c r="E24" s="6">
        <f t="shared" ref="E24:J24" si="6">E27</f>
        <v>1</v>
      </c>
      <c r="F24" s="7">
        <f t="shared" si="6"/>
        <v>17274.34</v>
      </c>
      <c r="G24" s="7">
        <f t="shared" si="6"/>
        <v>17274.34</v>
      </c>
      <c r="H24" s="6">
        <f t="shared" si="6"/>
        <v>1</v>
      </c>
      <c r="I24" s="7">
        <f t="shared" si="6"/>
        <v>0</v>
      </c>
      <c r="J24" s="7">
        <f t="shared" si="6"/>
        <v>0</v>
      </c>
    </row>
    <row r="25" spans="1:10" ht="22.5" x14ac:dyDescent="0.25">
      <c r="A25" s="8" t="s">
        <v>52</v>
      </c>
      <c r="B25" s="9" t="s">
        <v>14</v>
      </c>
      <c r="C25" s="9" t="s">
        <v>15</v>
      </c>
      <c r="D25" s="20" t="s">
        <v>53</v>
      </c>
      <c r="E25" s="10">
        <v>76.8</v>
      </c>
      <c r="F25" s="10">
        <v>16.02</v>
      </c>
      <c r="G25" s="11">
        <f>ROUND(E25*F25,2)</f>
        <v>1230.3399999999999</v>
      </c>
      <c r="H25" s="10">
        <v>76.8</v>
      </c>
      <c r="I25" s="41">
        <v>0</v>
      </c>
      <c r="J25" s="11">
        <f>ROUND(H25*I25,2)</f>
        <v>0</v>
      </c>
    </row>
    <row r="26" spans="1:10" ht="22.5" x14ac:dyDescent="0.25">
      <c r="A26" s="8" t="s">
        <v>54</v>
      </c>
      <c r="B26" s="9" t="s">
        <v>14</v>
      </c>
      <c r="C26" s="9" t="s">
        <v>21</v>
      </c>
      <c r="D26" s="20" t="s">
        <v>55</v>
      </c>
      <c r="E26" s="10">
        <v>14</v>
      </c>
      <c r="F26" s="10">
        <v>1146</v>
      </c>
      <c r="G26" s="11">
        <f>ROUND(E26*F26,2)</f>
        <v>16044</v>
      </c>
      <c r="H26" s="10">
        <v>14</v>
      </c>
      <c r="I26" s="41">
        <v>0</v>
      </c>
      <c r="J26" s="11">
        <f>ROUND(H26*I26,2)</f>
        <v>0</v>
      </c>
    </row>
    <row r="27" spans="1:10" x14ac:dyDescent="0.25">
      <c r="A27" s="12"/>
      <c r="B27" s="12"/>
      <c r="C27" s="12"/>
      <c r="D27" s="21" t="s">
        <v>56</v>
      </c>
      <c r="E27" s="13">
        <v>1</v>
      </c>
      <c r="F27" s="14">
        <f>SUM(G25:G26)</f>
        <v>17274.34</v>
      </c>
      <c r="G27" s="14">
        <f>ROUND(E27*F27,2)</f>
        <v>17274.34</v>
      </c>
      <c r="H27" s="13">
        <v>1</v>
      </c>
      <c r="I27" s="14">
        <f>SUM(J25:J26)</f>
        <v>0</v>
      </c>
      <c r="J27" s="14">
        <f>ROUND(H27*I27,2)</f>
        <v>0</v>
      </c>
    </row>
    <row r="28" spans="1:10" ht="0.95" customHeight="1" x14ac:dyDescent="0.25">
      <c r="A28" s="15"/>
      <c r="B28" s="15"/>
      <c r="C28" s="15"/>
      <c r="D28" s="22"/>
      <c r="E28" s="15"/>
      <c r="F28" s="15"/>
      <c r="G28" s="15"/>
      <c r="H28" s="15"/>
      <c r="I28" s="15"/>
      <c r="J28" s="15"/>
    </row>
    <row r="29" spans="1:10" x14ac:dyDescent="0.25">
      <c r="A29" s="5" t="s">
        <v>57</v>
      </c>
      <c r="B29" s="5" t="s">
        <v>10</v>
      </c>
      <c r="C29" s="5" t="s">
        <v>11</v>
      </c>
      <c r="D29" s="19" t="s">
        <v>58</v>
      </c>
      <c r="E29" s="6">
        <f t="shared" ref="E29:J29" si="7">E35</f>
        <v>1</v>
      </c>
      <c r="F29" s="7">
        <f t="shared" si="7"/>
        <v>2733.32</v>
      </c>
      <c r="G29" s="7">
        <f t="shared" si="7"/>
        <v>2733.32</v>
      </c>
      <c r="H29" s="6">
        <f t="shared" si="7"/>
        <v>1</v>
      </c>
      <c r="I29" s="7">
        <f t="shared" si="7"/>
        <v>0</v>
      </c>
      <c r="J29" s="7">
        <f t="shared" si="7"/>
        <v>0</v>
      </c>
    </row>
    <row r="30" spans="1:10" ht="22.5" x14ac:dyDescent="0.25">
      <c r="A30" s="8" t="s">
        <v>59</v>
      </c>
      <c r="B30" s="9" t="s">
        <v>14</v>
      </c>
      <c r="C30" s="9" t="s">
        <v>24</v>
      </c>
      <c r="D30" s="20" t="s">
        <v>60</v>
      </c>
      <c r="E30" s="10">
        <v>28</v>
      </c>
      <c r="F30" s="10">
        <v>29.78</v>
      </c>
      <c r="G30" s="11">
        <f t="shared" ref="G30:G35" si="8">ROUND(E30*F30,2)</f>
        <v>833.84</v>
      </c>
      <c r="H30" s="10">
        <v>28</v>
      </c>
      <c r="I30" s="41">
        <v>0</v>
      </c>
      <c r="J30" s="11">
        <f t="shared" ref="J30:J35" si="9">ROUND(H30*I30,2)</f>
        <v>0</v>
      </c>
    </row>
    <row r="31" spans="1:10" ht="22.5" x14ac:dyDescent="0.25">
      <c r="A31" s="8" t="s">
        <v>61</v>
      </c>
      <c r="B31" s="9" t="s">
        <v>14</v>
      </c>
      <c r="C31" s="9" t="s">
        <v>24</v>
      </c>
      <c r="D31" s="20" t="s">
        <v>62</v>
      </c>
      <c r="E31" s="10">
        <v>28</v>
      </c>
      <c r="F31" s="10">
        <v>9.61</v>
      </c>
      <c r="G31" s="11">
        <f t="shared" si="8"/>
        <v>269.08</v>
      </c>
      <c r="H31" s="10">
        <v>28</v>
      </c>
      <c r="I31" s="41">
        <v>0</v>
      </c>
      <c r="J31" s="11">
        <f t="shared" si="9"/>
        <v>0</v>
      </c>
    </row>
    <row r="32" spans="1:10" ht="22.5" x14ac:dyDescent="0.25">
      <c r="A32" s="8" t="s">
        <v>63</v>
      </c>
      <c r="B32" s="9" t="s">
        <v>14</v>
      </c>
      <c r="C32" s="9" t="s">
        <v>24</v>
      </c>
      <c r="D32" s="20" t="s">
        <v>64</v>
      </c>
      <c r="E32" s="10">
        <v>4</v>
      </c>
      <c r="F32" s="10">
        <v>121.96</v>
      </c>
      <c r="G32" s="11">
        <f t="shared" si="8"/>
        <v>487.84</v>
      </c>
      <c r="H32" s="10">
        <v>4</v>
      </c>
      <c r="I32" s="41">
        <v>0</v>
      </c>
      <c r="J32" s="11">
        <f t="shared" si="9"/>
        <v>0</v>
      </c>
    </row>
    <row r="33" spans="1:10" ht="22.5" x14ac:dyDescent="0.25">
      <c r="A33" s="8" t="s">
        <v>65</v>
      </c>
      <c r="B33" s="9" t="s">
        <v>14</v>
      </c>
      <c r="C33" s="9" t="s">
        <v>24</v>
      </c>
      <c r="D33" s="20" t="s">
        <v>66</v>
      </c>
      <c r="E33" s="10">
        <v>8</v>
      </c>
      <c r="F33" s="10">
        <v>121.96</v>
      </c>
      <c r="G33" s="11">
        <f t="shared" si="8"/>
        <v>975.68</v>
      </c>
      <c r="H33" s="10">
        <v>8</v>
      </c>
      <c r="I33" s="41">
        <v>0</v>
      </c>
      <c r="J33" s="11">
        <f t="shared" si="9"/>
        <v>0</v>
      </c>
    </row>
    <row r="34" spans="1:10" ht="22.5" x14ac:dyDescent="0.25">
      <c r="A34" s="8" t="s">
        <v>67</v>
      </c>
      <c r="B34" s="9" t="s">
        <v>14</v>
      </c>
      <c r="C34" s="9" t="s">
        <v>24</v>
      </c>
      <c r="D34" s="20" t="s">
        <v>68</v>
      </c>
      <c r="E34" s="10">
        <v>14</v>
      </c>
      <c r="F34" s="10">
        <v>11.92</v>
      </c>
      <c r="G34" s="11">
        <f t="shared" si="8"/>
        <v>166.88</v>
      </c>
      <c r="H34" s="10">
        <v>14</v>
      </c>
      <c r="I34" s="41">
        <v>0</v>
      </c>
      <c r="J34" s="11">
        <f t="shared" si="9"/>
        <v>0</v>
      </c>
    </row>
    <row r="35" spans="1:10" x14ac:dyDescent="0.25">
      <c r="A35" s="12"/>
      <c r="B35" s="12"/>
      <c r="C35" s="12"/>
      <c r="D35" s="21" t="s">
        <v>69</v>
      </c>
      <c r="E35" s="13">
        <v>1</v>
      </c>
      <c r="F35" s="14">
        <f>SUM(G30:G34)</f>
        <v>2733.32</v>
      </c>
      <c r="G35" s="14">
        <f t="shared" si="8"/>
        <v>2733.32</v>
      </c>
      <c r="H35" s="13">
        <v>1</v>
      </c>
      <c r="I35" s="14">
        <f>SUM(J30:J34)</f>
        <v>0</v>
      </c>
      <c r="J35" s="14">
        <f t="shared" si="9"/>
        <v>0</v>
      </c>
    </row>
    <row r="36" spans="1:10" ht="0.95" customHeight="1" x14ac:dyDescent="0.25">
      <c r="A36" s="15"/>
      <c r="B36" s="15"/>
      <c r="C36" s="15"/>
      <c r="D36" s="22"/>
      <c r="E36" s="15"/>
      <c r="F36" s="15"/>
      <c r="G36" s="15"/>
      <c r="H36" s="15"/>
      <c r="I36" s="15"/>
      <c r="J36" s="15"/>
    </row>
    <row r="37" spans="1:10" x14ac:dyDescent="0.25">
      <c r="A37" s="5" t="s">
        <v>70</v>
      </c>
      <c r="B37" s="5" t="s">
        <v>10</v>
      </c>
      <c r="C37" s="5" t="s">
        <v>11</v>
      </c>
      <c r="D37" s="19" t="s">
        <v>71</v>
      </c>
      <c r="E37" s="6">
        <f t="shared" ref="E37:J37" si="10">E42</f>
        <v>1</v>
      </c>
      <c r="F37" s="7">
        <f t="shared" si="10"/>
        <v>27351.7</v>
      </c>
      <c r="G37" s="7">
        <f t="shared" si="10"/>
        <v>27351.7</v>
      </c>
      <c r="H37" s="6">
        <f t="shared" si="10"/>
        <v>1</v>
      </c>
      <c r="I37" s="7">
        <f t="shared" si="10"/>
        <v>0</v>
      </c>
      <c r="J37" s="7">
        <f t="shared" si="10"/>
        <v>0</v>
      </c>
    </row>
    <row r="38" spans="1:10" ht="33.75" x14ac:dyDescent="0.25">
      <c r="A38" s="8" t="s">
        <v>72</v>
      </c>
      <c r="B38" s="9" t="s">
        <v>14</v>
      </c>
      <c r="C38" s="9" t="s">
        <v>15</v>
      </c>
      <c r="D38" s="20" t="s">
        <v>73</v>
      </c>
      <c r="E38" s="10">
        <v>58</v>
      </c>
      <c r="F38" s="10">
        <v>63.82</v>
      </c>
      <c r="G38" s="11">
        <f>ROUND(E38*F38,2)</f>
        <v>3701.56</v>
      </c>
      <c r="H38" s="10">
        <v>58</v>
      </c>
      <c r="I38" s="41">
        <v>0</v>
      </c>
      <c r="J38" s="11">
        <f>ROUND(H38*I38,2)</f>
        <v>0</v>
      </c>
    </row>
    <row r="39" spans="1:10" ht="22.5" x14ac:dyDescent="0.25">
      <c r="A39" s="8" t="s">
        <v>74</v>
      </c>
      <c r="B39" s="9" t="s">
        <v>14</v>
      </c>
      <c r="C39" s="9" t="s">
        <v>15</v>
      </c>
      <c r="D39" s="20" t="s">
        <v>75</v>
      </c>
      <c r="E39" s="10">
        <v>116</v>
      </c>
      <c r="F39" s="10">
        <v>131.27000000000001</v>
      </c>
      <c r="G39" s="11">
        <f>ROUND(E39*F39,2)</f>
        <v>15227.32</v>
      </c>
      <c r="H39" s="10">
        <v>116</v>
      </c>
      <c r="I39" s="41">
        <v>0</v>
      </c>
      <c r="J39" s="11">
        <f>ROUND(H39*I39,2)</f>
        <v>0</v>
      </c>
    </row>
    <row r="40" spans="1:10" ht="22.5" x14ac:dyDescent="0.25">
      <c r="A40" s="8" t="s">
        <v>76</v>
      </c>
      <c r="B40" s="9" t="s">
        <v>14</v>
      </c>
      <c r="C40" s="9" t="s">
        <v>24</v>
      </c>
      <c r="D40" s="20" t="s">
        <v>77</v>
      </c>
      <c r="E40" s="10">
        <v>4</v>
      </c>
      <c r="F40" s="10">
        <v>1633.51</v>
      </c>
      <c r="G40" s="11">
        <f>ROUND(E40*F40,2)</f>
        <v>6534.04</v>
      </c>
      <c r="H40" s="10">
        <v>4</v>
      </c>
      <c r="I40" s="41">
        <v>0</v>
      </c>
      <c r="J40" s="11">
        <f>ROUND(H40*I40,2)</f>
        <v>0</v>
      </c>
    </row>
    <row r="41" spans="1:10" ht="22.5" x14ac:dyDescent="0.25">
      <c r="A41" s="8" t="s">
        <v>78</v>
      </c>
      <c r="B41" s="9" t="s">
        <v>14</v>
      </c>
      <c r="C41" s="9" t="s">
        <v>24</v>
      </c>
      <c r="D41" s="20" t="s">
        <v>79</v>
      </c>
      <c r="E41" s="10">
        <v>2</v>
      </c>
      <c r="F41" s="10">
        <v>944.39</v>
      </c>
      <c r="G41" s="11">
        <f>ROUND(E41*F41,2)</f>
        <v>1888.78</v>
      </c>
      <c r="H41" s="10">
        <v>2</v>
      </c>
      <c r="I41" s="41">
        <v>0</v>
      </c>
      <c r="J41" s="11">
        <f>ROUND(H41*I41,2)</f>
        <v>0</v>
      </c>
    </row>
    <row r="42" spans="1:10" x14ac:dyDescent="0.25">
      <c r="A42" s="12"/>
      <c r="B42" s="12"/>
      <c r="C42" s="12"/>
      <c r="D42" s="21" t="s">
        <v>80</v>
      </c>
      <c r="E42" s="13">
        <v>1</v>
      </c>
      <c r="F42" s="14">
        <f>SUM(G38:G41)</f>
        <v>27351.7</v>
      </c>
      <c r="G42" s="14">
        <f>ROUND(E42*F42,2)</f>
        <v>27351.7</v>
      </c>
      <c r="H42" s="13">
        <v>1</v>
      </c>
      <c r="I42" s="14">
        <f>SUM(J38:J41)</f>
        <v>0</v>
      </c>
      <c r="J42" s="14">
        <f>ROUND(H42*I42,2)</f>
        <v>0</v>
      </c>
    </row>
    <row r="43" spans="1:10" ht="0.95" customHeight="1" x14ac:dyDescent="0.25">
      <c r="A43" s="15"/>
      <c r="B43" s="15"/>
      <c r="C43" s="15"/>
      <c r="D43" s="22"/>
      <c r="E43" s="15"/>
      <c r="F43" s="15"/>
      <c r="G43" s="15"/>
      <c r="H43" s="15"/>
      <c r="I43" s="15"/>
      <c r="J43" s="15"/>
    </row>
    <row r="44" spans="1:10" x14ac:dyDescent="0.25">
      <c r="A44" s="5" t="s">
        <v>81</v>
      </c>
      <c r="B44" s="5" t="s">
        <v>10</v>
      </c>
      <c r="C44" s="5" t="s">
        <v>11</v>
      </c>
      <c r="D44" s="19" t="s">
        <v>82</v>
      </c>
      <c r="E44" s="6">
        <f t="shared" ref="E44:J44" si="11">E47</f>
        <v>1</v>
      </c>
      <c r="F44" s="7">
        <f t="shared" si="11"/>
        <v>3333.23</v>
      </c>
      <c r="G44" s="7">
        <f t="shared" si="11"/>
        <v>3333.23</v>
      </c>
      <c r="H44" s="6">
        <f t="shared" si="11"/>
        <v>1</v>
      </c>
      <c r="I44" s="7">
        <f t="shared" si="11"/>
        <v>0</v>
      </c>
      <c r="J44" s="7">
        <f t="shared" si="11"/>
        <v>0</v>
      </c>
    </row>
    <row r="45" spans="1:10" ht="22.5" x14ac:dyDescent="0.25">
      <c r="A45" s="8" t="s">
        <v>83</v>
      </c>
      <c r="B45" s="9" t="s">
        <v>14</v>
      </c>
      <c r="C45" s="9" t="s">
        <v>18</v>
      </c>
      <c r="D45" s="20" t="s">
        <v>84</v>
      </c>
      <c r="E45" s="10">
        <v>502.34</v>
      </c>
      <c r="F45" s="10">
        <v>3.09</v>
      </c>
      <c r="G45" s="11">
        <f>ROUND(E45*F45,2)</f>
        <v>1552.23</v>
      </c>
      <c r="H45" s="10">
        <v>502.34</v>
      </c>
      <c r="I45" s="41">
        <v>0</v>
      </c>
      <c r="J45" s="11">
        <f>ROUND(H45*I45,2)</f>
        <v>0</v>
      </c>
    </row>
    <row r="46" spans="1:10" ht="22.5" x14ac:dyDescent="0.25">
      <c r="A46" s="8" t="s">
        <v>85</v>
      </c>
      <c r="B46" s="9" t="s">
        <v>14</v>
      </c>
      <c r="C46" s="9" t="s">
        <v>18</v>
      </c>
      <c r="D46" s="20" t="s">
        <v>86</v>
      </c>
      <c r="E46" s="10">
        <v>50</v>
      </c>
      <c r="F46" s="10">
        <v>35.619999999999997</v>
      </c>
      <c r="G46" s="11">
        <f>ROUND(E46*F46,2)</f>
        <v>1781</v>
      </c>
      <c r="H46" s="10">
        <v>50</v>
      </c>
      <c r="I46" s="41">
        <v>0</v>
      </c>
      <c r="J46" s="11">
        <f>ROUND(H46*I46,2)</f>
        <v>0</v>
      </c>
    </row>
    <row r="47" spans="1:10" x14ac:dyDescent="0.25">
      <c r="A47" s="12"/>
      <c r="B47" s="12"/>
      <c r="C47" s="12"/>
      <c r="D47" s="21" t="s">
        <v>87</v>
      </c>
      <c r="E47" s="13">
        <v>1</v>
      </c>
      <c r="F47" s="14">
        <f>SUM(G45:G46)</f>
        <v>3333.23</v>
      </c>
      <c r="G47" s="14">
        <f>ROUND(E47*F47,2)</f>
        <v>3333.23</v>
      </c>
      <c r="H47" s="13">
        <v>1</v>
      </c>
      <c r="I47" s="14">
        <f>SUM(J45:J46)</f>
        <v>0</v>
      </c>
      <c r="J47" s="14">
        <f>ROUND(H47*I47,2)</f>
        <v>0</v>
      </c>
    </row>
    <row r="48" spans="1:10" ht="0.95" customHeight="1" x14ac:dyDescent="0.25">
      <c r="A48" s="15"/>
      <c r="B48" s="15"/>
      <c r="C48" s="15"/>
      <c r="D48" s="22"/>
      <c r="E48" s="15"/>
      <c r="F48" s="15"/>
      <c r="G48" s="15"/>
      <c r="H48" s="15"/>
      <c r="I48" s="15"/>
      <c r="J48" s="15"/>
    </row>
    <row r="49" spans="1:10" x14ac:dyDescent="0.25">
      <c r="A49" s="5" t="s">
        <v>88</v>
      </c>
      <c r="B49" s="5" t="s">
        <v>10</v>
      </c>
      <c r="C49" s="5" t="s">
        <v>11</v>
      </c>
      <c r="D49" s="19" t="s">
        <v>89</v>
      </c>
      <c r="E49" s="16">
        <v>1</v>
      </c>
      <c r="F49" s="17">
        <v>5232.1000000000004</v>
      </c>
      <c r="G49" s="7">
        <f>ROUND(E49*F49,2)</f>
        <v>5232.1000000000004</v>
      </c>
      <c r="H49" s="16">
        <v>1</v>
      </c>
      <c r="I49" s="17">
        <v>5232.1000000000004</v>
      </c>
      <c r="J49" s="7">
        <f>ROUND(H49*I49,2)</f>
        <v>5232.1000000000004</v>
      </c>
    </row>
    <row r="50" spans="1:10" x14ac:dyDescent="0.25">
      <c r="A50" s="12"/>
      <c r="B50" s="12"/>
      <c r="C50" s="12"/>
      <c r="D50" s="21" t="s">
        <v>90</v>
      </c>
      <c r="E50" s="13">
        <v>1</v>
      </c>
      <c r="F50" s="14">
        <f>G4+G16+G24+G29+G37+G44+G49</f>
        <v>145888.51999999999</v>
      </c>
      <c r="G50" s="14">
        <f>ROUND(E50*F50,2)</f>
        <v>145888.51999999999</v>
      </c>
      <c r="H50" s="13">
        <v>1</v>
      </c>
      <c r="I50" s="14">
        <f>J4+J16+J24+J29+J37+J44+J49</f>
        <v>5232.1000000000004</v>
      </c>
      <c r="J50" s="14">
        <f>ROUND(H50*I50,2)</f>
        <v>5232.1000000000004</v>
      </c>
    </row>
    <row r="51" spans="1:10" ht="0.95" customHeight="1" x14ac:dyDescent="0.25">
      <c r="A51" s="15"/>
      <c r="B51" s="15"/>
      <c r="C51" s="15"/>
      <c r="D51" s="22"/>
      <c r="E51" s="15"/>
      <c r="F51" s="15"/>
      <c r="G51" s="15"/>
      <c r="H51" s="15"/>
      <c r="I51" s="15"/>
      <c r="J51" s="15"/>
    </row>
    <row r="52" spans="1:10" x14ac:dyDescent="0.25">
      <c r="A52" s="23"/>
      <c r="B52" s="24"/>
      <c r="C52" s="24"/>
      <c r="D52" s="25" t="s">
        <v>91</v>
      </c>
      <c r="E52" s="23"/>
      <c r="F52" s="24"/>
      <c r="G52" s="26">
        <f>G50</f>
        <v>145888.51999999999</v>
      </c>
      <c r="H52" s="24"/>
      <c r="I52" s="23"/>
      <c r="J52" s="26">
        <f>J50</f>
        <v>5232.1000000000004</v>
      </c>
    </row>
    <row r="53" spans="1:10" x14ac:dyDescent="0.25">
      <c r="A53" s="27"/>
      <c r="B53" s="28"/>
      <c r="C53" s="28"/>
      <c r="D53" s="29" t="s">
        <v>92</v>
      </c>
      <c r="E53" s="30">
        <v>0.19</v>
      </c>
      <c r="F53" s="28"/>
      <c r="G53" s="31">
        <f>G52*E53</f>
        <v>27718.82</v>
      </c>
      <c r="H53" s="32"/>
      <c r="I53" s="33">
        <v>0.19</v>
      </c>
      <c r="J53" s="31">
        <f>J52*I53</f>
        <v>994.1</v>
      </c>
    </row>
    <row r="54" spans="1:10" x14ac:dyDescent="0.25">
      <c r="A54" s="27"/>
      <c r="B54" s="28"/>
      <c r="C54" s="28"/>
      <c r="D54" s="29" t="s">
        <v>93</v>
      </c>
      <c r="E54" s="27"/>
      <c r="F54" s="28"/>
      <c r="G54" s="31">
        <f>G52+G53</f>
        <v>173607.34</v>
      </c>
      <c r="H54" s="28"/>
      <c r="I54" s="27"/>
      <c r="J54" s="31">
        <f>J52+J53</f>
        <v>6226.2</v>
      </c>
    </row>
    <row r="55" spans="1:10" x14ac:dyDescent="0.25">
      <c r="A55" s="27"/>
      <c r="B55" s="28"/>
      <c r="C55" s="28"/>
      <c r="D55" s="29" t="s">
        <v>94</v>
      </c>
      <c r="E55" s="30">
        <v>0.21</v>
      </c>
      <c r="F55" s="28"/>
      <c r="G55" s="31">
        <f>21*G54%</f>
        <v>36457.54</v>
      </c>
      <c r="H55" s="28"/>
      <c r="I55" s="30">
        <v>0.21</v>
      </c>
      <c r="J55" s="31">
        <f>E55*J54</f>
        <v>1307.5</v>
      </c>
    </row>
    <row r="56" spans="1:10" x14ac:dyDescent="0.25">
      <c r="A56" s="34"/>
      <c r="B56" s="35"/>
      <c r="C56" s="35"/>
      <c r="D56" s="36" t="s">
        <v>95</v>
      </c>
      <c r="E56" s="34"/>
      <c r="F56" s="35"/>
      <c r="G56" s="37">
        <f>G54+G55</f>
        <v>210064.88</v>
      </c>
      <c r="H56" s="35"/>
      <c r="I56" s="34"/>
      <c r="J56" s="37">
        <f>J54+J55</f>
        <v>7533.7</v>
      </c>
    </row>
    <row r="57" spans="1:10" x14ac:dyDescent="0.25">
      <c r="A57" s="38"/>
      <c r="B57" s="38"/>
      <c r="C57" s="38"/>
      <c r="D57" s="39"/>
      <c r="E57" s="38"/>
      <c r="F57" s="38"/>
      <c r="G57" s="40"/>
      <c r="H57" s="38"/>
      <c r="I57" s="38"/>
      <c r="J57" s="40"/>
    </row>
    <row r="59" spans="1:10" x14ac:dyDescent="0.25">
      <c r="A59" s="43" t="s">
        <v>96</v>
      </c>
      <c r="B59" s="44"/>
      <c r="C59" s="44"/>
      <c r="D59" s="44"/>
      <c r="E59" s="44"/>
      <c r="F59" s="44"/>
      <c r="G59" s="44"/>
      <c r="H59" s="44"/>
      <c r="I59" s="44"/>
      <c r="J59" s="44"/>
    </row>
    <row r="60" spans="1:10" x14ac:dyDescent="0.25">
      <c r="A60" s="43"/>
      <c r="B60" s="44"/>
      <c r="C60" s="44"/>
      <c r="D60" s="44"/>
      <c r="E60" s="44"/>
      <c r="F60" s="44"/>
      <c r="G60" s="44"/>
      <c r="H60" s="44"/>
      <c r="I60" s="44"/>
      <c r="J60" s="44"/>
    </row>
    <row r="61" spans="1:10" x14ac:dyDescent="0.25">
      <c r="A61" s="43" t="s">
        <v>97</v>
      </c>
      <c r="B61" s="44"/>
      <c r="C61" s="44"/>
      <c r="D61" s="44"/>
      <c r="E61" s="44"/>
      <c r="F61" s="44"/>
      <c r="G61" s="44"/>
      <c r="H61" s="44"/>
      <c r="I61" s="44"/>
      <c r="J61" s="44"/>
    </row>
    <row r="62" spans="1:10" x14ac:dyDescent="0.25">
      <c r="A62" s="43"/>
      <c r="B62" s="44"/>
      <c r="C62" s="44"/>
      <c r="D62" s="44"/>
      <c r="E62" s="44"/>
      <c r="F62" s="44"/>
      <c r="G62" s="44"/>
      <c r="H62" s="44"/>
      <c r="I62" s="44"/>
      <c r="J62" s="44"/>
    </row>
    <row r="63" spans="1:10" x14ac:dyDescent="0.25">
      <c r="A63" s="45" t="s">
        <v>98</v>
      </c>
      <c r="B63" s="45"/>
      <c r="C63" s="45"/>
      <c r="D63" s="45" t="s">
        <v>99</v>
      </c>
      <c r="E63" s="45"/>
      <c r="F63" s="45"/>
      <c r="G63" s="45"/>
      <c r="H63" s="45"/>
      <c r="I63" s="45"/>
      <c r="J63" s="45"/>
    </row>
    <row r="64" spans="1:10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</row>
    <row r="65" spans="1:10" x14ac:dyDescent="0.25">
      <c r="A65" s="42" t="s">
        <v>100</v>
      </c>
      <c r="B65" s="42"/>
      <c r="C65" s="42"/>
      <c r="D65" s="42" t="s">
        <v>101</v>
      </c>
      <c r="E65" s="42"/>
      <c r="F65" s="42"/>
      <c r="G65" s="42"/>
      <c r="H65" s="42"/>
      <c r="I65" s="42"/>
      <c r="J65" s="42"/>
    </row>
    <row r="66" spans="1:10" x14ac:dyDescent="0.25">
      <c r="A66" s="42"/>
      <c r="B66" s="42"/>
      <c r="C66" s="42"/>
      <c r="D66" s="42"/>
      <c r="E66" s="42"/>
      <c r="F66" s="42"/>
      <c r="G66" s="42"/>
      <c r="H66" s="42"/>
      <c r="I66" s="42"/>
      <c r="J66" s="42"/>
    </row>
    <row r="67" spans="1:10" x14ac:dyDescent="0.25">
      <c r="A67" s="42"/>
      <c r="B67" s="42"/>
      <c r="C67" s="42"/>
      <c r="D67" s="42"/>
      <c r="E67" s="42"/>
      <c r="F67" s="42"/>
      <c r="G67" s="42"/>
      <c r="H67" s="42"/>
      <c r="I67" s="42"/>
      <c r="J67" s="42"/>
    </row>
    <row r="68" spans="1:10" x14ac:dyDescent="0.25">
      <c r="A68" s="42"/>
      <c r="B68" s="42"/>
      <c r="C68" s="42"/>
      <c r="D68" s="42"/>
      <c r="E68" s="42"/>
      <c r="F68" s="42"/>
      <c r="G68" s="42"/>
      <c r="H68" s="42"/>
      <c r="I68" s="42"/>
      <c r="J68" s="42"/>
    </row>
  </sheetData>
  <sheetProtection algorithmName="SHA-512" hashValue="6fbH0fA+WTslTaTptpYhHvJX5A6iacTFozjoJ1ASGNMqDufpMj6PnnZo+NrtxM3px9MYDBMuWUrtwZ/N9pPEDQ==" saltValue="p/xcnIwg00yuQ44eGXlRnQ==" spinCount="100000" sheet="1" objects="1" scenarios="1" selectLockedCells="1"/>
  <mergeCells count="8">
    <mergeCell ref="A65:C68"/>
    <mergeCell ref="D65:J68"/>
    <mergeCell ref="A59:A60"/>
    <mergeCell ref="B59:J60"/>
    <mergeCell ref="A61:A62"/>
    <mergeCell ref="B61:J62"/>
    <mergeCell ref="A63:C64"/>
    <mergeCell ref="D63:J64"/>
  </mergeCells>
  <dataValidations count="4">
    <dataValidation type="list" allowBlank="1" showInputMessage="1" showErrorMessage="1" sqref="B4:B51" xr:uid="{1402F390-08E5-434C-A35D-9ACC5B42ABBF}">
      <formula1>"Capítulo,Partida,Mano de obra,Maquinaria,Material,Otros,Tarea,"</formula1>
    </dataValidation>
    <dataValidation type="whole" allowBlank="1" showErrorMessage="1" errorTitle="ERROR" error="El valor debe estar comprendido entre 0 y 19%" sqref="H53" xr:uid="{23E5897E-22AD-4AD1-BADE-202018BC4CA2}">
      <formula1>0</formula1>
      <formula2>19</formula2>
    </dataValidation>
    <dataValidation type="decimal" allowBlank="1" showErrorMessage="1" errorTitle="ERROR" error="El BI+GG debe estar comprendido entre el 0 y 19%" sqref="I53" xr:uid="{0B6388F4-E112-476F-BF07-94FF8A685221}">
      <formula1>0</formula1>
      <formula2>0.19</formula2>
    </dataValidation>
    <dataValidation type="decimal" operator="lessThanOrEqual" allowBlank="1" showErrorMessage="1" errorTitle="ERROR" error="El precio debe ser menor o igual que el de proyecto." sqref="I5:I13 I17:I21 I25:I26 I30:I34 I38:I41 I45:I46" xr:uid="{C714C341-E902-4C37-B37E-5A0E5D9272C1}">
      <formula1>F5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Cañete Mora, Francisco José</cp:lastModifiedBy>
  <dcterms:created xsi:type="dcterms:W3CDTF">2019-11-21T10:03:01Z</dcterms:created>
  <dcterms:modified xsi:type="dcterms:W3CDTF">2020-06-08T07:42:04Z</dcterms:modified>
</cp:coreProperties>
</file>