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etromadrid.net\estamentos\Ser. Obras\Datos\LMCP\Ofertas Excel\"/>
    </mc:Choice>
  </mc:AlternateContent>
  <bookViews>
    <workbookView xWindow="0" yWindow="0" windowWidth="18450" windowHeight="6855"/>
  </bookViews>
  <sheets>
    <sheet name="Hoja1" sheetId="1" r:id="rId1"/>
  </sheets>
  <definedNames>
    <definedName name="_xlnm._FilterDatabase" localSheetId="0" hidden="1">Hoja1!$B$1:$B$78</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1" l="1"/>
  <c r="I73" i="1" s="1"/>
  <c r="I69" i="1" s="1"/>
  <c r="H69" i="1"/>
  <c r="J65" i="1"/>
  <c r="I67" i="1" s="1"/>
  <c r="H63" i="1"/>
  <c r="J59" i="1"/>
  <c r="J57" i="1"/>
  <c r="I61" i="1" s="1"/>
  <c r="J61" i="1" s="1"/>
  <c r="J56" i="1" s="1"/>
  <c r="H56" i="1"/>
  <c r="J52" i="1"/>
  <c r="J50" i="1"/>
  <c r="J48" i="1"/>
  <c r="J46" i="1"/>
  <c r="J44" i="1"/>
  <c r="J42" i="1"/>
  <c r="J40" i="1"/>
  <c r="J38" i="1"/>
  <c r="J36" i="1"/>
  <c r="J34" i="1"/>
  <c r="H33" i="1"/>
  <c r="J29" i="1"/>
  <c r="I31" i="1" s="1"/>
  <c r="I28" i="1" s="1"/>
  <c r="H28" i="1"/>
  <c r="J24" i="1"/>
  <c r="J22" i="1"/>
  <c r="J20" i="1"/>
  <c r="H19" i="1"/>
  <c r="J15" i="1"/>
  <c r="J13" i="1"/>
  <c r="I17" i="1" s="1"/>
  <c r="H12" i="1"/>
  <c r="J8" i="1"/>
  <c r="J6" i="1"/>
  <c r="H5" i="1"/>
  <c r="H4" i="1"/>
  <c r="I10" i="1" l="1"/>
  <c r="I26" i="1"/>
  <c r="I54" i="1"/>
  <c r="I33" i="1" s="1"/>
  <c r="I5" i="1"/>
  <c r="J10" i="1"/>
  <c r="J5" i="1" s="1"/>
  <c r="J67" i="1"/>
  <c r="J63" i="1" s="1"/>
  <c r="I63" i="1"/>
  <c r="I12" i="1"/>
  <c r="J17" i="1"/>
  <c r="J12" i="1" s="1"/>
  <c r="I19" i="1"/>
  <c r="J26" i="1"/>
  <c r="J19" i="1" s="1"/>
  <c r="J31" i="1"/>
  <c r="J28" i="1" s="1"/>
  <c r="I56" i="1"/>
  <c r="J73" i="1"/>
  <c r="J69" i="1" s="1"/>
  <c r="E4" i="1"/>
  <c r="E69" i="1"/>
  <c r="G71" i="1"/>
  <c r="F73" i="1" s="1"/>
  <c r="E63" i="1"/>
  <c r="G65" i="1"/>
  <c r="F67" i="1" s="1"/>
  <c r="E56" i="1"/>
  <c r="G59" i="1"/>
  <c r="G57" i="1"/>
  <c r="E33" i="1"/>
  <c r="G52" i="1"/>
  <c r="G50" i="1"/>
  <c r="G48" i="1"/>
  <c r="G46" i="1"/>
  <c r="G44" i="1"/>
  <c r="G42" i="1"/>
  <c r="G40" i="1"/>
  <c r="G38" i="1"/>
  <c r="G36" i="1"/>
  <c r="G34" i="1"/>
  <c r="E28" i="1"/>
  <c r="G29" i="1"/>
  <c r="F31" i="1" s="1"/>
  <c r="E19" i="1"/>
  <c r="G24" i="1"/>
  <c r="G22" i="1"/>
  <c r="G20" i="1"/>
  <c r="E12" i="1"/>
  <c r="G15" i="1"/>
  <c r="G13" i="1"/>
  <c r="E5" i="1"/>
  <c r="G8" i="1"/>
  <c r="G6" i="1"/>
  <c r="F10" i="1" s="1"/>
  <c r="J54" i="1" l="1"/>
  <c r="J33" i="1" s="1"/>
  <c r="F61" i="1"/>
  <c r="F17" i="1"/>
  <c r="I75" i="1"/>
  <c r="F54" i="1"/>
  <c r="F33" i="1" s="1"/>
  <c r="F26" i="1"/>
  <c r="F19" i="1" s="1"/>
  <c r="F56" i="1"/>
  <c r="G61" i="1"/>
  <c r="G56" i="1" s="1"/>
  <c r="G10" i="1"/>
  <c r="G5" i="1" s="1"/>
  <c r="F5" i="1"/>
  <c r="G17" i="1"/>
  <c r="G12" i="1" s="1"/>
  <c r="F12" i="1"/>
  <c r="F69" i="1"/>
  <c r="G73" i="1"/>
  <c r="G69" i="1" s="1"/>
  <c r="G26" i="1"/>
  <c r="G19" i="1" s="1"/>
  <c r="G31" i="1"/>
  <c r="G28" i="1" s="1"/>
  <c r="F28" i="1"/>
  <c r="G67" i="1"/>
  <c r="G63" i="1" s="1"/>
  <c r="F63" i="1"/>
  <c r="G54" i="1" l="1"/>
  <c r="G33" i="1" s="1"/>
  <c r="F75" i="1" s="1"/>
  <c r="J75" i="1"/>
  <c r="J4" i="1" s="1"/>
  <c r="I77" i="1" s="1"/>
  <c r="J77" i="1" s="1"/>
  <c r="J79" i="1" s="1"/>
  <c r="J80" i="1" s="1"/>
  <c r="J81" i="1" s="1"/>
  <c r="J82" i="1" s="1"/>
  <c r="J83" i="1" s="1"/>
  <c r="I4" i="1"/>
  <c r="G75" i="1" l="1"/>
  <c r="G4" i="1" s="1"/>
  <c r="F77" i="1" s="1"/>
  <c r="G77" i="1" s="1"/>
  <c r="G79" i="1" s="1"/>
  <c r="G80" i="1" s="1"/>
  <c r="G81" i="1" s="1"/>
  <c r="G82" i="1" s="1"/>
  <c r="G83" i="1" s="1"/>
  <c r="F4" i="1"/>
</calcChain>
</file>

<file path=xl/comments1.xml><?xml version="1.0" encoding="utf-8"?>
<comments xmlns="http://schemas.openxmlformats.org/spreadsheetml/2006/main">
  <authors>
    <author>Villa González, María</author>
    <author>Cárdaba Prada, Luis María</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en el presupuesto</t>
        </r>
      </text>
    </comment>
    <comment ref="J3" authorId="0" shapeId="0">
      <text>
        <r>
          <rPr>
            <b/>
            <sz val="9"/>
            <color indexed="81"/>
            <rFont val="Tahoma"/>
            <family val="2"/>
          </rPr>
          <t>Importe del presupuesto</t>
        </r>
      </text>
    </comment>
    <comment ref="D81" authorId="1" shapeId="0">
      <text>
        <r>
          <rPr>
            <sz val="9"/>
            <color indexed="81"/>
            <rFont val="Tahoma"/>
            <family val="2"/>
          </rPr>
          <t>IVA no incluido</t>
        </r>
      </text>
    </comment>
    <comment ref="D83" authorId="1" shapeId="0">
      <text>
        <r>
          <rPr>
            <sz val="9"/>
            <color indexed="81"/>
            <rFont val="Tahoma"/>
            <family val="2"/>
          </rPr>
          <t>IVA incluido</t>
        </r>
      </text>
    </comment>
  </commentList>
</comments>
</file>

<file path=xl/sharedStrings.xml><?xml version="1.0" encoding="utf-8"?>
<sst xmlns="http://schemas.openxmlformats.org/spreadsheetml/2006/main" count="185" uniqueCount="126">
  <si>
    <t>OB_18_012_MEJORA CLIMÁTICA ESTACIONES</t>
  </si>
  <si>
    <t>Presupuesto</t>
  </si>
  <si>
    <t>Código</t>
  </si>
  <si>
    <t>Nat</t>
  </si>
  <si>
    <t>Ud</t>
  </si>
  <si>
    <t>Resumen</t>
  </si>
  <si>
    <t>CanPres</t>
  </si>
  <si>
    <t>Pres</t>
  </si>
  <si>
    <t>ImpPres</t>
  </si>
  <si>
    <t>LOTE2</t>
  </si>
  <si>
    <t>Capítulo</t>
  </si>
  <si>
    <t/>
  </si>
  <si>
    <t>LOTE2_ANTONIO MACHADO</t>
  </si>
  <si>
    <t>01</t>
  </si>
  <si>
    <t>DESMONTAJES Y DEMOLICIONES</t>
  </si>
  <si>
    <t>ED0460</t>
  </si>
  <si>
    <t>Partida</t>
  </si>
  <si>
    <t>m2</t>
  </si>
  <si>
    <t>DESMONTAJE DE MAMPARA CORTAVIENTOS.  JORNADA 2:00 - 6:00 A.M.</t>
  </si>
  <si>
    <t>Desmontaje de mampara cortavientos, incluso retirada, carga y transporte al almacén de metro, vertedero o acopio en obra para su posterior reutilización, en horario nocturno de estación.</t>
  </si>
  <si>
    <t>EL0450</t>
  </si>
  <si>
    <t>DEMOLICIÓN DE SOLADO DE TERRAZO O CERÁMICO (NOCTURNO)</t>
  </si>
  <si>
    <t>Demolición de solado de terrazo o baldosa cerámica incluso material de agarre, por medios mecánicos, incluso limpieza, carga y transporte de escombros al vertedero y con p.p. de medios auxiliares, en horario nocturno.</t>
  </si>
  <si>
    <t>Total 01</t>
  </si>
  <si>
    <t>02</t>
  </si>
  <si>
    <t>ALBAÑILERÍA</t>
  </si>
  <si>
    <t>EP0410</t>
  </si>
  <si>
    <t>TRATAMIENTO DE SUELO ABUJARDADO (NOCTURNO)</t>
  </si>
  <si>
    <t>Tratamiento de suelo abujardado a base de aplicación de una mano de impregnación en profundidad de producto d-340 (flúor butirato de metil metacrilato) en mezcla 50/50 con el diluyente d-345 y posterior aplicación de una segunda mano de d-340.</t>
  </si>
  <si>
    <t>EVP0280</t>
  </si>
  <si>
    <t>SOL.GRANITO GRIS  ESP=3CM PULIDO</t>
  </si>
  <si>
    <t>Suministro y colocación de solado de granito gris  pulido en baldosas de dimensión variable esp=3 cm., Recibido con mortero de cemento cem ii/b-p 32,5 n y arena mezcla de miga y río (m-5), cama de arena de 2 cm. De espesor, i/rejuntado con lechada de cemento cem ii/b-p 32,5 n 1/2  y limpieza, medida la superficie ejecutada.</t>
  </si>
  <si>
    <t>Total 02</t>
  </si>
  <si>
    <t>03</t>
  </si>
  <si>
    <t>CERRAJERÍA Y VIDRIERIA</t>
  </si>
  <si>
    <t>EHI0170M</t>
  </si>
  <si>
    <t>ud</t>
  </si>
  <si>
    <t>PUERTA CORTAVIENTOS EN ACCESOS Y CAÑONES (NOCTURNO)</t>
  </si>
  <si>
    <t>Suministro y montaje de unidad de puerta cortavientos,  realizada con carpintería de acero inoxidable calidad aisi-304, acabado superficial astm-a-480, nº 4 (mate) ó nº 8 (brillo), en su color, compuesto por una unidad de puerta de hoja pivotante de 2,10mx0,82m a 2,10m x 1,00m, sistema s-600, modelo 630 de la firma grupsa o equivalente, doble apertura interior-exterior, con tiradores verticales de tubo de acero inoxidable de 40 mm de diámetro, cierra puertas de marco,  retenedor empotrado homologado a 500.000 Ciclos mínimos, en canto de hoja,dorma rts 85 o equivalente, y burletes de seguridad, vidrio laminar 5+5 mm, incoloro, escuadras y espesores de la carpintería según planos de detalle, sobre cerco de acero inoxidable de igual calidad,con instalación de tope embutidos en el suelo para fijar la ud de puerta mampara, según plano de detalle, i. P.P.  De pórtico para sustentación formado por dos pilares upn-100 y larguero de 2 upn-120, forrados en chapa de acero inoxidable aisi 304, y p.P de fijos ciegos a base de chapa de acero inoxidable aisi304 para regularizar la posible diferencia de medida entre hueco existente y dimensiones de hojas instaladas, y cerramiento superior,  i. Replanteo y p/p de herrajes de colgar, cierre, seguridad y zonas ciegas, así como desmontaje y adaptación de revestimiento y canaleta existente. Totalmente instalada en horario nocturno.</t>
  </si>
  <si>
    <t>VIDRIO01</t>
  </si>
  <si>
    <t>m²</t>
  </si>
  <si>
    <t>CERRAMIENTO FIJO ACRISTALADO SOBRE ESTRUCTURA DE ACERO INOXIDABLE (NOCTURNO)</t>
  </si>
  <si>
    <t>Suministro e instalación de cerramiento acristalado fijo realizado en perfilería de acero inoxidable calidad aisi 304 con acabado superficial según norma astm-a-480, nº 4 (mate) ó nº 8 (brillo), compuesto por:
-Vidrio laminar de seguridad stadip compuesto por dos vidrios de 6+6 mm de espesor unidos mediante lámina de butiral transparente de polivinilo translúcido de 0,38 mml. Fijado sobre carpintería con acuñado mediante calzos de apoyo perimetrales y laterales y sellado en frío con silicona neutra y colocación de junquillos, debe adaptarse a la forma geométrica de los pilares;
-Carpintería perimetral de tubo de 60 x 60 mm. Con junquillos de 20 x 20 mm.
-Carpintería interior a modo de partelunas formado por tubos 60 x 40 mm. Con junquillos de 20 x 20 mm. 
Incluso replanteo y p/p de herrajes de colgar, cierre, seguridad y zonas ciegas, así como desmontaje y adaptación de revestimiento y la geometría existente. Todo de acero inoxidable aisi 304. Totalmente instalado en horario nocturno.</t>
  </si>
  <si>
    <t>APOD03</t>
  </si>
  <si>
    <t>SUMINISTRO Y MONTAJE DE REMATES FIJOS DE MAMPARAS CORTAVIENTOS (NOCTURNO)</t>
  </si>
  <si>
    <t>Suministro y montaje de remates fijos para puertas cortavientos, realizada con carpintería de acero inoxidable calidad aisi-304, acabado superficial astm-a-480, nº 4 (mate) ó nº 8 (brillo), en su color de mampara cortaviento realizado en los siguientes materiales:
Chapa de acero inoxidable de 1,50 mm, con refuerzos interiores y repaso de soldaduras, incluida estructura en acero galvanizado.
Se sellará perfectamente el plano que forman las mamparas, los elementos fijos y el luneto de modo que no transcurra viento a través de dichos elementos.
Incluye replanteo y p/p de herrajes de colgar, cierre, seguridad y zonas ciegas, así como desmontaje y adaptación de revestimiento y canaleta existente. Totalmente instalada en horario nocturno.</t>
  </si>
  <si>
    <t>Total 03</t>
  </si>
  <si>
    <t>04</t>
  </si>
  <si>
    <t>ADECUACIÓN DE INSTALACIONES</t>
  </si>
  <si>
    <t>MV1</t>
  </si>
  <si>
    <t>u</t>
  </si>
  <si>
    <t>Adecuación de instalaciones eléctricas</t>
  </si>
  <si>
    <t>52\Deff0\deflang3082{\fonttbl{\f0\fswiss\fprq2\fcharset0 calibri;}}
{\Colortbl ;\Red0\green0\blue0;\Red255\green255\blue255;}
{\*\Generator msftedit 5.41.21.2508;}\Viewkind4\uc1\pard\cf1\highlight2\f0\fs23 cartel para pulsador realizado en pvc espumado de 3mm de espesor\par
}</t>
  </si>
  <si>
    <t>Total 04</t>
  </si>
  <si>
    <t>05</t>
  </si>
  <si>
    <t>ACCESIBILIDAD Y SEÑALÉTICA</t>
  </si>
  <si>
    <t>EAT0090-d1</t>
  </si>
  <si>
    <t>Cerramiento interior (sectorización interior obra-nocturno)</t>
  </si>
  <si>
    <t>Suministro y ejecución de tabique sencillo autoportante para sectorización de obras en estaciones, formado por montantes separados 400 mm. Y canales de perfiles de chapa de acero galvanizado de 70 mm., Atornillado por la cara exterior con una placa de yeso laminado 13 mm. De espesor con un ancho total de 96 mm., I/p.P. Sustentación en suelo de canal con pasta de yeso. En horario nocturno.</t>
  </si>
  <si>
    <t>EGB0340</t>
  </si>
  <si>
    <t>SUMINISTRO E INSTALACIÓN DE AUTOMATISMO PARA PUERTA MAMPARA (NOCTURNO)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</si>
  <si>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</si>
  <si>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EGB0520</t>
  </si>
  <si>
    <t>SUMINISTRO E INSTALACIÓN DE PULSADOR ACCESIBLE PARA AUTOMATISMO (NOCTURNO)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</si>
  <si>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</si>
  <si>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EGB0540</t>
  </si>
  <si>
    <t>SUMINISTRO E INSTALACIÓN DE PUNTO DE GIRO PARA PUERTA MAMPARA (NOCTURNO)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</si>
  <si>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</si>
  <si>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71</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</si>
  <si>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</si>
  <si>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ofertado.Totalmente terminada la unidad. En horario nocturno.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</si>
  <si>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</si>
  <si>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</si>
  <si>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</si>
  <si>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</si>
  <si>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</si>
  <si>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</si>
  <si>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</si>
  <si>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</si>
  <si>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</si>
  <si>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</si>
  <si>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</si>
  <si>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</si>
  <si>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E325</t>
  </si>
  <si>
    <t>ADAPTACIÓN DE MECANISMO RETENEDOR DE PUERTA MAMPARA</t>
  </si>
  <si>
    <t>Adaptación del mecanismo retenedor existente en el dintel de la puerta mampara cortaviento, acorde al uso adecuado para realizar la batiente de la puerta en función de la acción realizada por el automatismo de apertura fácil, con p.P. De medios auxiliares, totalmente terminada la unidad en horario diurno. Se abonará en función de las unidades de obra realmente ejecutadas,incluida la organización del trabajo por parte del responsable de la empresaadjudicataria, así como limpieza profunda de la zona de actuación de los trabajos. A la finalización de trabajo,la zona de actuación debe quedar totalmente limpia y en servicio.</t>
  </si>
  <si>
    <t>Total 05</t>
  </si>
  <si>
    <t>06</t>
  </si>
  <si>
    <t>VARIOS</t>
  </si>
  <si>
    <t>09-02</t>
  </si>
  <si>
    <t>CUADRO ELÉCTRICO DE OBRA (NOCTURNO)</t>
  </si>
  <si>
    <t>Suministro y montaje de cuadro eléctrico de obra, i.P.P. De medios auxiliares y costes indirectos.En horario nocturno.</t>
  </si>
  <si>
    <t>05M01</t>
  </si>
  <si>
    <t>LIMPIEZA GENERAL (NOCTURNO)</t>
  </si>
  <si>
    <t>Limpieza general de todas las zona de actuación y zonas utilizadas para acopios, limpieza del polvo generado, suciedad generalizada, barrido de residuos, limpieza de paramento etc, todos los elementos nuevos instalados se deberan dejar perfectamente limpios. Incluso retirada carga y transporte de escombro a vertedero autorizado, medios auxiliares y p.P. Costes indirectos. En horario nocturno.</t>
  </si>
  <si>
    <t>Total 06</t>
  </si>
  <si>
    <t>07</t>
  </si>
  <si>
    <t>GESTIÓN DE RESIDUOS</t>
  </si>
  <si>
    <t>Pa de gestión de residuos</t>
  </si>
  <si>
    <t>GR2</t>
  </si>
  <si>
    <t>GESTIÓN MEDIOAMBIENTAL LOTE 2</t>
  </si>
  <si>
    <t>Total 07</t>
  </si>
  <si>
    <t>08</t>
  </si>
  <si>
    <t>SEGURIDAD Y SALUD</t>
  </si>
  <si>
    <t>Pa de seguridad y salud</t>
  </si>
  <si>
    <t>SYS2</t>
  </si>
  <si>
    <t>PA Seguridad y Salud</t>
  </si>
  <si>
    <t>Total 08</t>
  </si>
  <si>
    <t>Total LOTE2</t>
  </si>
  <si>
    <t>Total 0</t>
  </si>
  <si>
    <t>PA</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</si>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</sst>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8"/>
      <color rgb="FFFF0000"/>
      <name val="Calibri"/>
      <family val="2"/>
      <scheme val="minor"/>
    </font>
    <font>
      <b/>
      <sz val="12"/>
      <color theme="1"/>
      <name val="Calibri"/>
      <family val="2"/>
      <scheme val="minor"/>
    </font>
    <font>
      <sz val="14"/>
      <color theme="1"/>
      <name val="Calibri"/>
      <family val="2"/>
      <scheme val="minor"/>
    </font>
    <font>
      <sz val="8"/>
      <name val="Calibri"/>
      <family val="2"/>
      <scheme val="minor"/>
    </font>
    <font>
      <sz val="9"/>
      <color indexed="81"/>
      <name val="Tahoma"/>
      <family val="2"/>
    </font>
  </fonts>
  <fills count="8">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
      <patternFill patternType="solid">
        <fgColor theme="7" tint="0.79998168889431442"/>
        <bgColor indexed="64"/>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cellStyleXfs>
  <cellXfs count="70">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4" fontId="6" fillId="3" borderId="0" xfId="0" applyNumberFormat="1" applyFont="1" applyFill="1" applyAlignment="1">
      <alignment vertical="top"/>
    </xf>
    <xf numFmtId="49" fontId="7" fillId="4"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 fontId="6" fillId="0" borderId="0" xfId="0" applyNumberFormat="1" applyFont="1" applyAlignment="1">
      <alignment vertical="top"/>
    </xf>
    <xf numFmtId="0" fontId="7" fillId="5" borderId="0" xfId="0" applyFont="1" applyFill="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0" borderId="0" xfId="0" applyNumberFormat="1" applyFont="1" applyAlignment="1">
      <alignment vertical="top" wrapText="1"/>
    </xf>
    <xf numFmtId="0" fontId="7" fillId="5" borderId="0" xfId="0" applyFont="1" applyFill="1" applyAlignment="1">
      <alignment vertical="top" wrapText="1"/>
    </xf>
    <xf numFmtId="4" fontId="7" fillId="0" borderId="0" xfId="0" applyNumberFormat="1" applyFont="1" applyAlignment="1" applyProtection="1">
      <alignment vertical="top"/>
      <protection locked="0"/>
    </xf>
    <xf numFmtId="4" fontId="9" fillId="0" borderId="0" xfId="0" applyNumberFormat="1" applyFont="1" applyAlignment="1" applyProtection="1">
      <alignment vertical="top"/>
      <protection locked="0"/>
    </xf>
    <xf numFmtId="4" fontId="9" fillId="0" borderId="0" xfId="0" applyNumberFormat="1" applyFont="1" applyAlignment="1" applyProtection="1">
      <alignment vertical="top"/>
    </xf>
    <xf numFmtId="0" fontId="0" fillId="6" borderId="1" xfId="0" applyFill="1" applyBorder="1"/>
    <xf numFmtId="0" fontId="0" fillId="6" borderId="2" xfId="0" applyFill="1" applyBorder="1"/>
    <xf numFmtId="49" fontId="5" fillId="6" borderId="2" xfId="0" applyNumberFormat="1" applyFont="1" applyFill="1" applyBorder="1" applyAlignment="1">
      <alignment vertical="top" wrapText="1"/>
    </xf>
    <xf numFmtId="4" fontId="6" fillId="6" borderId="3" xfId="0" applyNumberFormat="1" applyFont="1" applyFill="1" applyBorder="1" applyAlignment="1">
      <alignment vertical="top"/>
    </xf>
    <xf numFmtId="0" fontId="0" fillId="6" borderId="4" xfId="0" applyFill="1" applyBorder="1"/>
    <xf numFmtId="0" fontId="0" fillId="6" borderId="0" xfId="0" applyFill="1" applyBorder="1"/>
    <xf numFmtId="49" fontId="5" fillId="6" borderId="0" xfId="0" applyNumberFormat="1" applyFont="1" applyFill="1" applyBorder="1" applyAlignment="1">
      <alignment vertical="top" wrapText="1"/>
    </xf>
    <xf numFmtId="9" fontId="7" fillId="6" borderId="4" xfId="0" applyNumberFormat="1" applyFont="1" applyFill="1" applyBorder="1" applyAlignment="1">
      <alignment vertical="top"/>
    </xf>
    <xf numFmtId="4" fontId="6" fillId="6" borderId="5" xfId="0" applyNumberFormat="1" applyFont="1" applyFill="1" applyBorder="1" applyAlignment="1">
      <alignment vertical="top"/>
    </xf>
    <xf numFmtId="4" fontId="7" fillId="6" borderId="0" xfId="0" applyNumberFormat="1" applyFont="1" applyFill="1" applyBorder="1" applyAlignment="1" applyProtection="1">
      <alignment vertical="top"/>
      <protection locked="0"/>
    </xf>
    <xf numFmtId="9" fontId="7" fillId="0" borderId="4" xfId="0" applyNumberFormat="1" applyFont="1" applyFill="1" applyBorder="1" applyAlignment="1" applyProtection="1">
      <alignment vertical="top"/>
      <protection locked="0"/>
    </xf>
    <xf numFmtId="0" fontId="0" fillId="6" borderId="6" xfId="0" applyFill="1" applyBorder="1"/>
    <xf numFmtId="0" fontId="0" fillId="6" borderId="7" xfId="0" applyFill="1" applyBorder="1"/>
    <xf numFmtId="49" fontId="5" fillId="6" borderId="8" xfId="0" applyNumberFormat="1" applyFont="1" applyFill="1" applyBorder="1" applyAlignment="1">
      <alignment vertical="top"/>
    </xf>
    <xf numFmtId="4" fontId="6" fillId="6" borderId="8" xfId="0" applyNumberFormat="1" applyFont="1" applyFill="1" applyBorder="1" applyAlignment="1">
      <alignment vertical="top"/>
    </xf>
    <xf numFmtId="0" fontId="0" fillId="0" borderId="0" xfId="0" applyFill="1" applyBorder="1"/>
    <xf numFmtId="49" fontId="5" fillId="0" borderId="0" xfId="0" applyNumberFormat="1" applyFont="1" applyFill="1" applyBorder="1" applyAlignment="1">
      <alignment vertical="top"/>
    </xf>
    <xf numFmtId="4" fontId="6" fillId="0" borderId="0" xfId="0" applyNumberFormat="1" applyFont="1" applyFill="1" applyBorder="1" applyAlignment="1">
      <alignment vertical="top"/>
    </xf>
    <xf numFmtId="49" fontId="10" fillId="0" borderId="0" xfId="0" applyNumberFormat="1" applyFont="1" applyAlignment="1">
      <alignment vertical="top"/>
    </xf>
    <xf numFmtId="49" fontId="1" fillId="0" borderId="0" xfId="0" applyNumberFormat="1" applyFont="1" applyFill="1" applyBorder="1" applyAlignment="1">
      <alignment vertical="top"/>
    </xf>
    <xf numFmtId="49" fontId="10" fillId="0" borderId="0" xfId="0" applyNumberFormat="1" applyFont="1" applyFill="1" applyBorder="1" applyAlignment="1">
      <alignment horizontal="left" vertical="center"/>
    </xf>
    <xf numFmtId="4" fontId="7" fillId="0" borderId="0" xfId="0" applyNumberFormat="1" applyFont="1" applyFill="1" applyBorder="1" applyAlignment="1" applyProtection="1">
      <alignment vertical="top"/>
      <protection locked="0"/>
    </xf>
    <xf numFmtId="4" fontId="5" fillId="0" borderId="0" xfId="0" applyNumberFormat="1" applyFont="1" applyFill="1" applyBorder="1" applyAlignment="1" applyProtection="1">
      <alignment horizontal="right" vertical="center"/>
    </xf>
    <xf numFmtId="49" fontId="5" fillId="7" borderId="2" xfId="0" applyNumberFormat="1" applyFont="1" applyFill="1" applyBorder="1" applyAlignment="1">
      <alignment vertical="top"/>
    </xf>
    <xf numFmtId="49" fontId="2" fillId="7" borderId="2" xfId="0" applyNumberFormat="1" applyFont="1" applyFill="1" applyBorder="1" applyAlignment="1">
      <alignment vertical="top"/>
    </xf>
    <xf numFmtId="49" fontId="2" fillId="7" borderId="2" xfId="0" applyNumberFormat="1" applyFont="1" applyFill="1" applyBorder="1" applyAlignment="1">
      <alignment horizontal="left" vertical="center"/>
    </xf>
    <xf numFmtId="4" fontId="11" fillId="7" borderId="2" xfId="0" applyNumberFormat="1" applyFont="1" applyFill="1" applyBorder="1" applyAlignment="1" applyProtection="1">
      <alignment vertical="top"/>
      <protection locked="0"/>
    </xf>
    <xf numFmtId="4" fontId="2" fillId="7" borderId="3" xfId="0" applyNumberFormat="1" applyFont="1" applyFill="1" applyBorder="1" applyAlignment="1" applyProtection="1">
      <alignment horizontal="right" vertical="center"/>
    </xf>
    <xf numFmtId="49" fontId="5" fillId="7" borderId="0" xfId="0" applyNumberFormat="1" applyFont="1" applyFill="1" applyBorder="1" applyAlignment="1">
      <alignment vertical="top"/>
    </xf>
    <xf numFmtId="49" fontId="2" fillId="7" borderId="0" xfId="0" applyNumberFormat="1" applyFont="1" applyFill="1" applyBorder="1" applyAlignment="1">
      <alignment vertical="top"/>
    </xf>
    <xf numFmtId="49" fontId="2" fillId="7" borderId="0" xfId="0" applyNumberFormat="1" applyFont="1" applyFill="1" applyBorder="1" applyAlignment="1">
      <alignment horizontal="left" vertical="center"/>
    </xf>
    <xf numFmtId="4" fontId="11" fillId="7" borderId="0" xfId="0" applyNumberFormat="1" applyFont="1" applyFill="1" applyBorder="1" applyAlignment="1" applyProtection="1">
      <alignment vertical="top"/>
      <protection locked="0"/>
    </xf>
    <xf numFmtId="4" fontId="2" fillId="7" borderId="5" xfId="0" applyNumberFormat="1" applyFont="1" applyFill="1" applyBorder="1" applyAlignment="1" applyProtection="1">
      <alignment horizontal="right" vertical="center"/>
    </xf>
    <xf numFmtId="49" fontId="5" fillId="7" borderId="7" xfId="0" applyNumberFormat="1" applyFont="1" applyFill="1" applyBorder="1" applyAlignment="1">
      <alignment vertical="top"/>
    </xf>
    <xf numFmtId="49" fontId="2" fillId="7" borderId="7" xfId="0" applyNumberFormat="1" applyFont="1" applyFill="1" applyBorder="1" applyAlignment="1">
      <alignment vertical="top"/>
    </xf>
    <xf numFmtId="49" fontId="2" fillId="7" borderId="7" xfId="0" applyNumberFormat="1" applyFont="1" applyFill="1" applyBorder="1" applyAlignment="1">
      <alignment horizontal="left" vertical="center"/>
    </xf>
    <xf numFmtId="4" fontId="11" fillId="7" borderId="7" xfId="0" applyNumberFormat="1" applyFont="1" applyFill="1" applyBorder="1" applyAlignment="1" applyProtection="1">
      <alignment vertical="top"/>
      <protection locked="0"/>
    </xf>
    <xf numFmtId="4" fontId="2" fillId="7" borderId="8" xfId="0" applyNumberFormat="1" applyFont="1" applyFill="1" applyBorder="1" applyAlignment="1" applyProtection="1">
      <alignment horizontal="right" vertical="center"/>
    </xf>
    <xf numFmtId="49" fontId="4" fillId="0" borderId="0" xfId="0" applyNumberFormat="1" applyFont="1" applyFill="1" applyBorder="1" applyAlignment="1">
      <alignment vertical="top"/>
    </xf>
    <xf numFmtId="0" fontId="12" fillId="0" borderId="9" xfId="0" applyFont="1" applyFill="1" applyBorder="1" applyAlignment="1">
      <alignment horizontal="left" wrapText="1"/>
    </xf>
    <xf numFmtId="0" fontId="12" fillId="0" borderId="9" xfId="0" applyFont="1" applyFill="1" applyBorder="1" applyAlignment="1" applyProtection="1">
      <alignment horizontal="center"/>
      <protection locked="0"/>
    </xf>
    <xf numFmtId="0" fontId="12" fillId="0" borderId="9" xfId="0" applyFont="1" applyFill="1" applyBorder="1" applyAlignment="1" applyProtection="1">
      <alignment horizontal="left"/>
      <protection locked="0"/>
    </xf>
    <xf numFmtId="0" fontId="12" fillId="0" borderId="9" xfId="0" applyFont="1" applyBorder="1" applyAlignment="1" applyProtection="1">
      <alignment horizontal="lef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0"/>
  <sheetViews>
    <sheetView tabSelected="1" workbookViewId="0">
      <pane xSplit="4" ySplit="3" topLeftCell="E57" activePane="bottomRight" state="frozen"/>
      <selection pane="topRight" activeCell="E1" sqref="E1"/>
      <selection pane="bottomLeft" activeCell="A4" sqref="A4"/>
      <selection pane="bottomRight" activeCell="I71" sqref="I71"/>
    </sheetView>
  </sheetViews>
  <sheetFormatPr baseColWidth="10" defaultRowHeight="15" x14ac:dyDescent="0.25"/>
  <cols>
    <col min="1" max="1" width="8.85546875" customWidth="1"/>
    <col min="2" max="2" width="6.5703125" customWidth="1"/>
    <col min="3" max="3" width="3.7109375" customWidth="1"/>
    <col min="4" max="4" width="32.85546875" customWidth="1"/>
    <col min="5" max="7" width="7.85546875" customWidth="1"/>
    <col min="8" max="8" width="7.85546875" hidden="1" customWidth="1"/>
    <col min="9" max="10" width="7.85546875"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9" t="s">
        <v>5</v>
      </c>
      <c r="E3" s="4" t="s">
        <v>6</v>
      </c>
      <c r="F3" s="4" t="s">
        <v>7</v>
      </c>
      <c r="G3" s="4" t="s">
        <v>8</v>
      </c>
      <c r="H3" s="4" t="s">
        <v>6</v>
      </c>
      <c r="I3" s="4" t="s">
        <v>7</v>
      </c>
      <c r="J3" s="4" t="s">
        <v>8</v>
      </c>
    </row>
    <row r="4" spans="1:10" x14ac:dyDescent="0.25">
      <c r="A4" s="5" t="s">
        <v>9</v>
      </c>
      <c r="B4" s="5" t="s">
        <v>10</v>
      </c>
      <c r="C4" s="5" t="s">
        <v>11</v>
      </c>
      <c r="D4" s="20" t="s">
        <v>12</v>
      </c>
      <c r="E4" s="6">
        <f>E75</f>
        <v>1</v>
      </c>
      <c r="F4" s="7">
        <f>F75</f>
        <v>57279.9</v>
      </c>
      <c r="G4" s="7">
        <f>G75</f>
        <v>57279.9</v>
      </c>
      <c r="H4" s="6">
        <f>H75</f>
        <v>1</v>
      </c>
      <c r="I4" s="7">
        <f>I75</f>
        <v>1981.98</v>
      </c>
      <c r="J4" s="7">
        <f>J75</f>
        <v>1981.98</v>
      </c>
    </row>
    <row r="5" spans="1:10" x14ac:dyDescent="0.25">
      <c r="A5" s="8" t="s">
        <v>13</v>
      </c>
      <c r="B5" s="8" t="s">
        <v>10</v>
      </c>
      <c r="C5" s="8" t="s">
        <v>11</v>
      </c>
      <c r="D5" s="21" t="s">
        <v>14</v>
      </c>
      <c r="E5" s="9">
        <f>E10</f>
        <v>1</v>
      </c>
      <c r="F5" s="9">
        <f>F10</f>
        <v>1356.23</v>
      </c>
      <c r="G5" s="9">
        <f>G10</f>
        <v>1356.23</v>
      </c>
      <c r="H5" s="9">
        <f>H10</f>
        <v>1</v>
      </c>
      <c r="I5" s="9">
        <f>I10</f>
        <v>0</v>
      </c>
      <c r="J5" s="9">
        <f>J10</f>
        <v>0</v>
      </c>
    </row>
    <row r="6" spans="1:10" ht="22.5" x14ac:dyDescent="0.25">
      <c r="A6" s="10" t="s">
        <v>15</v>
      </c>
      <c r="B6" s="11" t="s">
        <v>16</v>
      </c>
      <c r="C6" s="11" t="s">
        <v>17</v>
      </c>
      <c r="D6" s="17" t="s">
        <v>18</v>
      </c>
      <c r="E6" s="12">
        <v>18.75</v>
      </c>
      <c r="F6" s="12">
        <v>68.459999999999994</v>
      </c>
      <c r="G6" s="13">
        <f>ROUND(E6*F6,2)</f>
        <v>1283.6300000000001</v>
      </c>
      <c r="H6" s="12">
        <v>18.75</v>
      </c>
      <c r="I6" s="24">
        <v>0</v>
      </c>
      <c r="J6" s="13">
        <f>ROUND(H6*I6,2)</f>
        <v>0</v>
      </c>
    </row>
    <row r="7" spans="1:10" ht="56.25" x14ac:dyDescent="0.25">
      <c r="A7" s="14"/>
      <c r="B7" s="14"/>
      <c r="C7" s="14"/>
      <c r="D7" s="17" t="s">
        <v>19</v>
      </c>
      <c r="E7" s="14"/>
      <c r="F7" s="14"/>
      <c r="G7" s="14"/>
      <c r="H7" s="14"/>
      <c r="I7" s="14"/>
      <c r="J7" s="14"/>
    </row>
    <row r="8" spans="1:10" ht="22.5" x14ac:dyDescent="0.25">
      <c r="A8" s="10" t="s">
        <v>20</v>
      </c>
      <c r="B8" s="11" t="s">
        <v>16</v>
      </c>
      <c r="C8" s="11" t="s">
        <v>17</v>
      </c>
      <c r="D8" s="17" t="s">
        <v>21</v>
      </c>
      <c r="E8" s="12">
        <v>6</v>
      </c>
      <c r="F8" s="12">
        <v>12.1</v>
      </c>
      <c r="G8" s="13">
        <f>ROUND(E8*F8,2)</f>
        <v>72.599999999999994</v>
      </c>
      <c r="H8" s="12">
        <v>6</v>
      </c>
      <c r="I8" s="24">
        <v>0</v>
      </c>
      <c r="J8" s="13">
        <f>ROUND(H8*I8,2)</f>
        <v>0</v>
      </c>
    </row>
    <row r="9" spans="1:10" ht="67.5" x14ac:dyDescent="0.25">
      <c r="A9" s="14"/>
      <c r="B9" s="14"/>
      <c r="C9" s="14"/>
      <c r="D9" s="17" t="s">
        <v>22</v>
      </c>
      <c r="E9" s="14"/>
      <c r="F9" s="14"/>
      <c r="G9" s="14"/>
      <c r="H9" s="14"/>
      <c r="I9" s="14"/>
      <c r="J9" s="14"/>
    </row>
    <row r="10" spans="1:10" x14ac:dyDescent="0.25">
      <c r="A10" s="14"/>
      <c r="B10" s="14"/>
      <c r="C10" s="14"/>
      <c r="D10" s="22" t="s">
        <v>23</v>
      </c>
      <c r="E10" s="12">
        <v>1</v>
      </c>
      <c r="F10" s="15">
        <f>G6+G8</f>
        <v>1356.23</v>
      </c>
      <c r="G10" s="15">
        <f>ROUND(E10*F10,2)</f>
        <v>1356.23</v>
      </c>
      <c r="H10" s="12">
        <v>1</v>
      </c>
      <c r="I10" s="15">
        <f>J6+J8</f>
        <v>0</v>
      </c>
      <c r="J10" s="15">
        <f>ROUND(H10*I10,2)</f>
        <v>0</v>
      </c>
    </row>
    <row r="11" spans="1:10" ht="0.95" customHeight="1" x14ac:dyDescent="0.25">
      <c r="A11" s="16"/>
      <c r="B11" s="16"/>
      <c r="C11" s="16"/>
      <c r="D11" s="23"/>
      <c r="E11" s="16"/>
      <c r="F11" s="16"/>
      <c r="G11" s="16"/>
      <c r="H11" s="16"/>
      <c r="I11" s="16"/>
      <c r="J11" s="16"/>
    </row>
    <row r="12" spans="1:10" x14ac:dyDescent="0.25">
      <c r="A12" s="8" t="s">
        <v>24</v>
      </c>
      <c r="B12" s="8" t="s">
        <v>10</v>
      </c>
      <c r="C12" s="8" t="s">
        <v>11</v>
      </c>
      <c r="D12" s="21" t="s">
        <v>25</v>
      </c>
      <c r="E12" s="9">
        <f>E17</f>
        <v>1</v>
      </c>
      <c r="F12" s="9">
        <f>F17</f>
        <v>246.04</v>
      </c>
      <c r="G12" s="9">
        <f>G17</f>
        <v>246.04</v>
      </c>
      <c r="H12" s="9">
        <f>H17</f>
        <v>1</v>
      </c>
      <c r="I12" s="9">
        <f>I17</f>
        <v>0</v>
      </c>
      <c r="J12" s="9">
        <f>J17</f>
        <v>0</v>
      </c>
    </row>
    <row r="13" spans="1:10" ht="22.5" x14ac:dyDescent="0.25">
      <c r="A13" s="10" t="s">
        <v>26</v>
      </c>
      <c r="B13" s="11" t="s">
        <v>16</v>
      </c>
      <c r="C13" s="11" t="s">
        <v>17</v>
      </c>
      <c r="D13" s="17" t="s">
        <v>27</v>
      </c>
      <c r="E13" s="12">
        <v>9.6</v>
      </c>
      <c r="F13" s="12">
        <v>14.04</v>
      </c>
      <c r="G13" s="13">
        <f>ROUND(E13*F13,2)</f>
        <v>134.78</v>
      </c>
      <c r="H13" s="12">
        <v>9.6</v>
      </c>
      <c r="I13" s="24">
        <v>0</v>
      </c>
      <c r="J13" s="13">
        <f>ROUND(H13*I13,2)</f>
        <v>0</v>
      </c>
    </row>
    <row r="14" spans="1:10" ht="67.5" x14ac:dyDescent="0.25">
      <c r="A14" s="14"/>
      <c r="B14" s="14"/>
      <c r="C14" s="14"/>
      <c r="D14" s="17" t="s">
        <v>28</v>
      </c>
      <c r="E14" s="14"/>
      <c r="F14" s="14"/>
      <c r="G14" s="14"/>
      <c r="H14" s="14"/>
      <c r="I14" s="14"/>
      <c r="J14" s="14"/>
    </row>
    <row r="15" spans="1:10" x14ac:dyDescent="0.25">
      <c r="A15" s="10" t="s">
        <v>29</v>
      </c>
      <c r="B15" s="11" t="s">
        <v>16</v>
      </c>
      <c r="C15" s="11" t="s">
        <v>17</v>
      </c>
      <c r="D15" s="17" t="s">
        <v>30</v>
      </c>
      <c r="E15" s="12">
        <v>1.92</v>
      </c>
      <c r="F15" s="12">
        <v>57.95</v>
      </c>
      <c r="G15" s="13">
        <f>ROUND(E15*F15,2)</f>
        <v>111.26</v>
      </c>
      <c r="H15" s="12">
        <v>1.92</v>
      </c>
      <c r="I15" s="24">
        <v>0</v>
      </c>
      <c r="J15" s="13">
        <f>ROUND(H15*I15,2)</f>
        <v>0</v>
      </c>
    </row>
    <row r="16" spans="1:10" ht="90" x14ac:dyDescent="0.25">
      <c r="A16" s="14"/>
      <c r="B16" s="14"/>
      <c r="C16" s="14"/>
      <c r="D16" s="17" t="s">
        <v>31</v>
      </c>
      <c r="E16" s="14"/>
      <c r="F16" s="14"/>
      <c r="G16" s="14"/>
      <c r="H16" s="14"/>
      <c r="I16" s="14"/>
      <c r="J16" s="14"/>
    </row>
    <row r="17" spans="1:10" x14ac:dyDescent="0.25">
      <c r="A17" s="14"/>
      <c r="B17" s="14"/>
      <c r="C17" s="14"/>
      <c r="D17" s="22" t="s">
        <v>32</v>
      </c>
      <c r="E17" s="12">
        <v>1</v>
      </c>
      <c r="F17" s="15">
        <f>G13+G15</f>
        <v>246.04</v>
      </c>
      <c r="G17" s="15">
        <f>ROUND(E17*F17,2)</f>
        <v>246.04</v>
      </c>
      <c r="H17" s="12">
        <v>1</v>
      </c>
      <c r="I17" s="15">
        <f>J13+J15</f>
        <v>0</v>
      </c>
      <c r="J17" s="15">
        <f>ROUND(H17*I17,2)</f>
        <v>0</v>
      </c>
    </row>
    <row r="18" spans="1:10" ht="0.95" customHeight="1" x14ac:dyDescent="0.25">
      <c r="A18" s="16"/>
      <c r="B18" s="16"/>
      <c r="C18" s="16"/>
      <c r="D18" s="23"/>
      <c r="E18" s="16"/>
      <c r="F18" s="16"/>
      <c r="G18" s="16"/>
      <c r="H18" s="16"/>
      <c r="I18" s="16"/>
      <c r="J18" s="16"/>
    </row>
    <row r="19" spans="1:10" x14ac:dyDescent="0.25">
      <c r="A19" s="8" t="s">
        <v>33</v>
      </c>
      <c r="B19" s="8" t="s">
        <v>10</v>
      </c>
      <c r="C19" s="8" t="s">
        <v>11</v>
      </c>
      <c r="D19" s="21" t="s">
        <v>34</v>
      </c>
      <c r="E19" s="9">
        <f>E26</f>
        <v>1</v>
      </c>
      <c r="F19" s="9">
        <f>F26</f>
        <v>47486.06</v>
      </c>
      <c r="G19" s="9">
        <f>G26</f>
        <v>47486.06</v>
      </c>
      <c r="H19" s="9">
        <f>H26</f>
        <v>1</v>
      </c>
      <c r="I19" s="9">
        <f>I26</f>
        <v>0</v>
      </c>
      <c r="J19" s="9">
        <f>J26</f>
        <v>0</v>
      </c>
    </row>
    <row r="20" spans="1:10" ht="22.5" x14ac:dyDescent="0.25">
      <c r="A20" s="10" t="s">
        <v>35</v>
      </c>
      <c r="B20" s="11" t="s">
        <v>16</v>
      </c>
      <c r="C20" s="11" t="s">
        <v>36</v>
      </c>
      <c r="D20" s="17" t="s">
        <v>37</v>
      </c>
      <c r="E20" s="12">
        <v>12</v>
      </c>
      <c r="F20" s="12">
        <v>1797.32</v>
      </c>
      <c r="G20" s="13">
        <f>ROUND(E20*F20,2)</f>
        <v>21567.84</v>
      </c>
      <c r="H20" s="12">
        <v>12</v>
      </c>
      <c r="I20" s="24">
        <v>0</v>
      </c>
      <c r="J20" s="13">
        <f>ROUND(H20*I20,2)</f>
        <v>0</v>
      </c>
    </row>
    <row r="21" spans="1:10" ht="360" x14ac:dyDescent="0.25">
      <c r="A21" s="14"/>
      <c r="B21" s="14"/>
      <c r="C21" s="14"/>
      <c r="D21" s="17" t="s">
        <v>38</v>
      </c>
      <c r="E21" s="14"/>
      <c r="F21" s="14"/>
      <c r="G21" s="14"/>
      <c r="H21" s="14"/>
      <c r="I21" s="14"/>
      <c r="J21" s="14"/>
    </row>
    <row r="22" spans="1:10" ht="33.75" x14ac:dyDescent="0.25">
      <c r="A22" s="10" t="s">
        <v>39</v>
      </c>
      <c r="B22" s="11" t="s">
        <v>16</v>
      </c>
      <c r="C22" s="11" t="s">
        <v>40</v>
      </c>
      <c r="D22" s="17" t="s">
        <v>41</v>
      </c>
      <c r="E22" s="12">
        <v>26.26</v>
      </c>
      <c r="F22" s="12">
        <v>547.67999999999995</v>
      </c>
      <c r="G22" s="13">
        <f>ROUND(E22*F22,2)</f>
        <v>14382.08</v>
      </c>
      <c r="H22" s="12">
        <v>26.26</v>
      </c>
      <c r="I22" s="24">
        <v>0</v>
      </c>
      <c r="J22" s="13">
        <f>ROUND(H22*I22,2)</f>
        <v>0</v>
      </c>
    </row>
    <row r="23" spans="1:10" ht="281.25" x14ac:dyDescent="0.25">
      <c r="A23" s="14"/>
      <c r="B23" s="14"/>
      <c r="C23" s="14"/>
      <c r="D23" s="17" t="s">
        <v>42</v>
      </c>
      <c r="E23" s="14"/>
      <c r="F23" s="14"/>
      <c r="G23" s="14"/>
      <c r="H23" s="14"/>
      <c r="I23" s="14"/>
      <c r="J23" s="14"/>
    </row>
    <row r="24" spans="1:10" ht="22.5" x14ac:dyDescent="0.25">
      <c r="A24" s="10" t="s">
        <v>43</v>
      </c>
      <c r="B24" s="11" t="s">
        <v>16</v>
      </c>
      <c r="C24" s="11" t="s">
        <v>40</v>
      </c>
      <c r="D24" s="17" t="s">
        <v>44</v>
      </c>
      <c r="E24" s="12">
        <v>22</v>
      </c>
      <c r="F24" s="12">
        <v>524.37</v>
      </c>
      <c r="G24" s="13">
        <f>ROUND(E24*F24,2)</f>
        <v>11536.14</v>
      </c>
      <c r="H24" s="12">
        <v>22</v>
      </c>
      <c r="I24" s="24">
        <v>0</v>
      </c>
      <c r="J24" s="13">
        <f>ROUND(H24*I24,2)</f>
        <v>0</v>
      </c>
    </row>
    <row r="25" spans="1:10" ht="213.75" x14ac:dyDescent="0.25">
      <c r="A25" s="14"/>
      <c r="B25" s="14"/>
      <c r="C25" s="14"/>
      <c r="D25" s="17" t="s">
        <v>45</v>
      </c>
      <c r="E25" s="14"/>
      <c r="F25" s="14"/>
      <c r="G25" s="14"/>
      <c r="H25" s="14"/>
      <c r="I25" s="14"/>
      <c r="J25" s="14"/>
    </row>
    <row r="26" spans="1:10" x14ac:dyDescent="0.25">
      <c r="A26" s="14"/>
      <c r="B26" s="14"/>
      <c r="C26" s="14"/>
      <c r="D26" s="22" t="s">
        <v>46</v>
      </c>
      <c r="E26" s="12">
        <v>1</v>
      </c>
      <c r="F26" s="15">
        <f>G20+G22+G24</f>
        <v>47486.06</v>
      </c>
      <c r="G26" s="15">
        <f>ROUND(E26*F26,2)</f>
        <v>47486.06</v>
      </c>
      <c r="H26" s="12">
        <v>1</v>
      </c>
      <c r="I26" s="15">
        <f>J20+J22+J24</f>
        <v>0</v>
      </c>
      <c r="J26" s="15">
        <f>ROUND(H26*I26,2)</f>
        <v>0</v>
      </c>
    </row>
    <row r="27" spans="1:10" ht="0.95" customHeight="1" x14ac:dyDescent="0.25">
      <c r="A27" s="16"/>
      <c r="B27" s="16"/>
      <c r="C27" s="16"/>
      <c r="D27" s="23"/>
      <c r="E27" s="16"/>
      <c r="F27" s="16"/>
      <c r="G27" s="16"/>
      <c r="H27" s="16"/>
      <c r="I27" s="16"/>
      <c r="J27" s="16"/>
    </row>
    <row r="28" spans="1:10" x14ac:dyDescent="0.25">
      <c r="A28" s="8" t="s">
        <v>47</v>
      </c>
      <c r="B28" s="8" t="s">
        <v>10</v>
      </c>
      <c r="C28" s="8" t="s">
        <v>11</v>
      </c>
      <c r="D28" s="21" t="s">
        <v>48</v>
      </c>
      <c r="E28" s="9">
        <f>E31</f>
        <v>1</v>
      </c>
      <c r="F28" s="9">
        <f>F31</f>
        <v>992.25</v>
      </c>
      <c r="G28" s="9">
        <f>G31</f>
        <v>992.25</v>
      </c>
      <c r="H28" s="9">
        <f>H31</f>
        <v>1</v>
      </c>
      <c r="I28" s="9">
        <f>I31</f>
        <v>0</v>
      </c>
      <c r="J28" s="9">
        <f>J31</f>
        <v>0</v>
      </c>
    </row>
    <row r="29" spans="1:10" x14ac:dyDescent="0.25">
      <c r="A29" s="10" t="s">
        <v>49</v>
      </c>
      <c r="B29" s="11" t="s">
        <v>16</v>
      </c>
      <c r="C29" s="11" t="s">
        <v>50</v>
      </c>
      <c r="D29" s="17" t="s">
        <v>51</v>
      </c>
      <c r="E29" s="12">
        <v>1</v>
      </c>
      <c r="F29" s="12">
        <v>992.25</v>
      </c>
      <c r="G29" s="13">
        <f>ROUND(E29*F29,2)</f>
        <v>992.25</v>
      </c>
      <c r="H29" s="12">
        <v>1</v>
      </c>
      <c r="I29" s="24">
        <v>0</v>
      </c>
      <c r="J29" s="13">
        <f>ROUND(H29*I29,2)</f>
        <v>0</v>
      </c>
    </row>
    <row r="30" spans="1:10" ht="112.5" x14ac:dyDescent="0.25">
      <c r="A30" s="14"/>
      <c r="B30" s="14"/>
      <c r="C30" s="14"/>
      <c r="D30" s="17" t="s">
        <v>52</v>
      </c>
      <c r="E30" s="14"/>
      <c r="F30" s="14"/>
      <c r="G30" s="14"/>
      <c r="H30" s="14"/>
      <c r="I30" s="14"/>
      <c r="J30" s="14"/>
    </row>
    <row r="31" spans="1:10" x14ac:dyDescent="0.25">
      <c r="A31" s="14"/>
      <c r="B31" s="14"/>
      <c r="C31" s="14"/>
      <c r="D31" s="22" t="s">
        <v>53</v>
      </c>
      <c r="E31" s="12">
        <v>1</v>
      </c>
      <c r="F31" s="15">
        <f>G29</f>
        <v>992.25</v>
      </c>
      <c r="G31" s="15">
        <f>ROUND(E31*F31,2)</f>
        <v>992.25</v>
      </c>
      <c r="H31" s="12">
        <v>1</v>
      </c>
      <c r="I31" s="15">
        <f>J29</f>
        <v>0</v>
      </c>
      <c r="J31" s="15">
        <f>ROUND(H31*I31,2)</f>
        <v>0</v>
      </c>
    </row>
    <row r="32" spans="1:10" ht="0.95" customHeight="1" x14ac:dyDescent="0.25">
      <c r="A32" s="16"/>
      <c r="B32" s="16"/>
      <c r="C32" s="16"/>
      <c r="D32" s="23"/>
      <c r="E32" s="16"/>
      <c r="F32" s="16"/>
      <c r="G32" s="16"/>
      <c r="H32" s="16"/>
      <c r="I32" s="16"/>
      <c r="J32" s="16"/>
    </row>
    <row r="33" spans="1:10" x14ac:dyDescent="0.25">
      <c r="A33" s="8" t="s">
        <v>54</v>
      </c>
      <c r="B33" s="8" t="s">
        <v>10</v>
      </c>
      <c r="C33" s="8" t="s">
        <v>11</v>
      </c>
      <c r="D33" s="21" t="s">
        <v>55</v>
      </c>
      <c r="E33" s="9">
        <f>E54</f>
        <v>1</v>
      </c>
      <c r="F33" s="9">
        <f>F54</f>
        <v>4639.84</v>
      </c>
      <c r="G33" s="9">
        <f>G54</f>
        <v>4639.84</v>
      </c>
      <c r="H33" s="9">
        <f>H54</f>
        <v>1</v>
      </c>
      <c r="I33" s="9">
        <f>I54</f>
        <v>0</v>
      </c>
      <c r="J33" s="9">
        <f>J54</f>
        <v>0</v>
      </c>
    </row>
    <row r="34" spans="1:10" ht="22.5" x14ac:dyDescent="0.25">
      <c r="A34" s="10" t="s">
        <v>56</v>
      </c>
      <c r="B34" s="11" t="s">
        <v>16</v>
      </c>
      <c r="C34" s="11" t="s">
        <v>17</v>
      </c>
      <c r="D34" s="17" t="s">
        <v>57</v>
      </c>
      <c r="E34" s="12">
        <v>20</v>
      </c>
      <c r="F34" s="12">
        <v>22.21</v>
      </c>
      <c r="G34" s="13">
        <f>ROUND(E34*F34,2)</f>
        <v>444.2</v>
      </c>
      <c r="H34" s="12">
        <v>20</v>
      </c>
      <c r="I34" s="24">
        <v>0</v>
      </c>
      <c r="J34" s="13">
        <f>ROUND(H34*I34,2)</f>
        <v>0</v>
      </c>
    </row>
    <row r="35" spans="1:10" ht="112.5" x14ac:dyDescent="0.25">
      <c r="A35" s="14"/>
      <c r="B35" s="14"/>
      <c r="C35" s="14"/>
      <c r="D35" s="17" t="s">
        <v>58</v>
      </c>
      <c r="E35" s="14"/>
      <c r="F35" s="14"/>
      <c r="G35" s="14"/>
      <c r="H35" s="14"/>
      <c r="I35" s="14"/>
      <c r="J35" s="14"/>
    </row>
    <row r="36" spans="1:10" ht="22.5" x14ac:dyDescent="0.25">
      <c r="A36" s="10" t="s">
        <v>59</v>
      </c>
      <c r="B36" s="11" t="s">
        <v>16</v>
      </c>
      <c r="C36" s="11" t="s">
        <v>50</v>
      </c>
      <c r="D36" s="17" t="s">
        <v>60</v>
      </c>
      <c r="E36" s="12">
        <v>2</v>
      </c>
      <c r="F36" s="12">
        <v>1454.25</v>
      </c>
      <c r="G36" s="13">
        <f>ROUND(E36*F36,2)</f>
        <v>2908.5</v>
      </c>
      <c r="H36" s="12">
        <v>2</v>
      </c>
      <c r="I36" s="24">
        <v>0</v>
      </c>
      <c r="J36" s="13">
        <f>ROUND(H36*I36,2)</f>
        <v>0</v>
      </c>
    </row>
    <row r="37" spans="1:10" ht="348.75" x14ac:dyDescent="0.25">
      <c r="A37" s="14"/>
      <c r="B37" s="14"/>
      <c r="C37" s="14"/>
      <c r="D37" s="17" t="s">
        <v>61</v>
      </c>
      <c r="E37" s="14"/>
      <c r="F37" s="14"/>
      <c r="G37" s="14"/>
      <c r="H37" s="14"/>
      <c r="I37" s="14"/>
      <c r="J37" s="14"/>
    </row>
    <row r="38" spans="1:10" ht="22.5" x14ac:dyDescent="0.25">
      <c r="A38" s="10" t="s">
        <v>62</v>
      </c>
      <c r="B38" s="11" t="s">
        <v>16</v>
      </c>
      <c r="C38" s="11" t="s">
        <v>50</v>
      </c>
      <c r="D38" s="17" t="s">
        <v>63</v>
      </c>
      <c r="E38" s="12">
        <v>4</v>
      </c>
      <c r="F38" s="12">
        <v>180.89</v>
      </c>
      <c r="G38" s="13">
        <f>ROUND(E38*F38,2)</f>
        <v>723.56</v>
      </c>
      <c r="H38" s="12">
        <v>4</v>
      </c>
      <c r="I38" s="24">
        <v>0</v>
      </c>
      <c r="J38" s="13">
        <f>ROUND(H38*I38,2)</f>
        <v>0</v>
      </c>
    </row>
    <row r="39" spans="1:10" ht="371.25" x14ac:dyDescent="0.25">
      <c r="A39" s="14"/>
      <c r="B39" s="14"/>
      <c r="C39" s="14"/>
      <c r="D39" s="17" t="s">
        <v>64</v>
      </c>
      <c r="E39" s="14"/>
      <c r="F39" s="14"/>
      <c r="G39" s="14"/>
      <c r="H39" s="14"/>
      <c r="I39" s="14"/>
      <c r="J39" s="14"/>
    </row>
    <row r="40" spans="1:10" ht="22.5" x14ac:dyDescent="0.25">
      <c r="A40" s="10" t="s">
        <v>65</v>
      </c>
      <c r="B40" s="11" t="s">
        <v>16</v>
      </c>
      <c r="C40" s="11" t="s">
        <v>50</v>
      </c>
      <c r="D40" s="17" t="s">
        <v>66</v>
      </c>
      <c r="E40" s="12">
        <v>2</v>
      </c>
      <c r="F40" s="12">
        <v>105.24</v>
      </c>
      <c r="G40" s="13">
        <f>ROUND(E40*F40,2)</f>
        <v>210.48</v>
      </c>
      <c r="H40" s="12">
        <v>2</v>
      </c>
      <c r="I40" s="24">
        <v>0</v>
      </c>
      <c r="J40" s="13">
        <f>ROUND(H40*I40,2)</f>
        <v>0</v>
      </c>
    </row>
    <row r="41" spans="1:10" ht="247.5" x14ac:dyDescent="0.25">
      <c r="A41" s="14"/>
      <c r="B41" s="14"/>
      <c r="C41" s="14"/>
      <c r="D41" s="17" t="s">
        <v>67</v>
      </c>
      <c r="E41" s="14"/>
      <c r="F41" s="14"/>
      <c r="G41" s="14"/>
      <c r="H41" s="14"/>
      <c r="I41" s="14"/>
      <c r="J41" s="14"/>
    </row>
    <row r="42" spans="1:10" ht="33.75" x14ac:dyDescent="0.25">
      <c r="A42" s="10" t="s">
        <v>68</v>
      </c>
      <c r="B42" s="11" t="s">
        <v>16</v>
      </c>
      <c r="C42" s="11" t="s">
        <v>50</v>
      </c>
      <c r="D42" s="17" t="s">
        <v>69</v>
      </c>
      <c r="E42" s="12">
        <v>2</v>
      </c>
      <c r="F42" s="12">
        <v>72.430000000000007</v>
      </c>
      <c r="G42" s="13">
        <f>ROUND(E42*F42,2)</f>
        <v>144.86000000000001</v>
      </c>
      <c r="H42" s="12">
        <v>2</v>
      </c>
      <c r="I42" s="24">
        <v>0</v>
      </c>
      <c r="J42" s="13">
        <f>ROUND(H42*I42,2)</f>
        <v>0</v>
      </c>
    </row>
    <row r="43" spans="1:10" ht="213.75" x14ac:dyDescent="0.25">
      <c r="A43" s="14"/>
      <c r="B43" s="14"/>
      <c r="C43" s="14"/>
      <c r="D43" s="17" t="s">
        <v>70</v>
      </c>
      <c r="E43" s="14"/>
      <c r="F43" s="14"/>
      <c r="G43" s="14"/>
      <c r="H43" s="14"/>
      <c r="I43" s="14"/>
      <c r="J43" s="14"/>
    </row>
    <row r="44" spans="1:10" ht="33.75" x14ac:dyDescent="0.25">
      <c r="A44" s="10" t="s">
        <v>71</v>
      </c>
      <c r="B44" s="11" t="s">
        <v>16</v>
      </c>
      <c r="C44" s="11" t="s">
        <v>50</v>
      </c>
      <c r="D44" s="17" t="s">
        <v>72</v>
      </c>
      <c r="E44" s="12">
        <v>2</v>
      </c>
      <c r="F44" s="12">
        <v>12.82</v>
      </c>
      <c r="G44" s="13">
        <f>ROUND(E44*F44,2)</f>
        <v>25.64</v>
      </c>
      <c r="H44" s="12">
        <v>2</v>
      </c>
      <c r="I44" s="24">
        <v>0</v>
      </c>
      <c r="J44" s="13">
        <f>ROUND(H44*I44,2)</f>
        <v>0</v>
      </c>
    </row>
    <row r="45" spans="1:10" ht="247.5" x14ac:dyDescent="0.25">
      <c r="A45" s="14"/>
      <c r="B45" s="14"/>
      <c r="C45" s="14"/>
      <c r="D45" s="17" t="s">
        <v>73</v>
      </c>
      <c r="E45" s="14"/>
      <c r="F45" s="14"/>
      <c r="G45" s="14"/>
      <c r="H45" s="14"/>
      <c r="I45" s="14"/>
      <c r="J45" s="14"/>
    </row>
    <row r="46" spans="1:10" ht="33.75" x14ac:dyDescent="0.25">
      <c r="A46" s="10" t="s">
        <v>74</v>
      </c>
      <c r="B46" s="11" t="s">
        <v>16</v>
      </c>
      <c r="C46" s="11" t="s">
        <v>50</v>
      </c>
      <c r="D46" s="17" t="s">
        <v>75</v>
      </c>
      <c r="E46" s="12">
        <v>2</v>
      </c>
      <c r="F46" s="12">
        <v>17.190000000000001</v>
      </c>
      <c r="G46" s="13">
        <f>ROUND(E46*F46,2)</f>
        <v>34.380000000000003</v>
      </c>
      <c r="H46" s="12">
        <v>2</v>
      </c>
      <c r="I46" s="24">
        <v>0</v>
      </c>
      <c r="J46" s="13">
        <f>ROUND(H46*I46,2)</f>
        <v>0</v>
      </c>
    </row>
    <row r="47" spans="1:10" ht="247.5" x14ac:dyDescent="0.25">
      <c r="A47" s="14"/>
      <c r="B47" s="14"/>
      <c r="C47" s="14"/>
      <c r="D47" s="17" t="s">
        <v>76</v>
      </c>
      <c r="E47" s="14"/>
      <c r="F47" s="14"/>
      <c r="G47" s="14"/>
      <c r="H47" s="14"/>
      <c r="I47" s="14"/>
      <c r="J47" s="14"/>
    </row>
    <row r="48" spans="1:10" ht="33.75" x14ac:dyDescent="0.25">
      <c r="A48" s="10" t="s">
        <v>77</v>
      </c>
      <c r="B48" s="11" t="s">
        <v>16</v>
      </c>
      <c r="C48" s="11" t="s">
        <v>50</v>
      </c>
      <c r="D48" s="17" t="s">
        <v>78</v>
      </c>
      <c r="E48" s="12">
        <v>2</v>
      </c>
      <c r="F48" s="12">
        <v>12.82</v>
      </c>
      <c r="G48" s="13">
        <f>ROUND(E48*F48,2)</f>
        <v>25.64</v>
      </c>
      <c r="H48" s="12">
        <v>2</v>
      </c>
      <c r="I48" s="24">
        <v>0</v>
      </c>
      <c r="J48" s="13">
        <f>ROUND(H48*I48,2)</f>
        <v>0</v>
      </c>
    </row>
    <row r="49" spans="1:10" ht="247.5" x14ac:dyDescent="0.25">
      <c r="A49" s="14"/>
      <c r="B49" s="14"/>
      <c r="C49" s="14"/>
      <c r="D49" s="17" t="s">
        <v>79</v>
      </c>
      <c r="E49" s="14"/>
      <c r="F49" s="14"/>
      <c r="G49" s="14"/>
      <c r="H49" s="14"/>
      <c r="I49" s="14"/>
      <c r="J49" s="14"/>
    </row>
    <row r="50" spans="1:10" ht="33.75" x14ac:dyDescent="0.25">
      <c r="A50" s="10" t="s">
        <v>80</v>
      </c>
      <c r="B50" s="11" t="s">
        <v>16</v>
      </c>
      <c r="C50" s="11" t="s">
        <v>50</v>
      </c>
      <c r="D50" s="17" t="s">
        <v>81</v>
      </c>
      <c r="E50" s="12">
        <v>2</v>
      </c>
      <c r="F50" s="12">
        <v>40.39</v>
      </c>
      <c r="G50" s="13">
        <f>ROUND(E50*F50,2)</f>
        <v>80.78</v>
      </c>
      <c r="H50" s="12">
        <v>2</v>
      </c>
      <c r="I50" s="24">
        <v>0</v>
      </c>
      <c r="J50" s="13">
        <f>ROUND(H50*I50,2)</f>
        <v>0</v>
      </c>
    </row>
    <row r="51" spans="1:10" ht="258.75" x14ac:dyDescent="0.25">
      <c r="A51" s="14"/>
      <c r="B51" s="14"/>
      <c r="C51" s="14"/>
      <c r="D51" s="17" t="s">
        <v>82</v>
      </c>
      <c r="E51" s="14"/>
      <c r="F51" s="14"/>
      <c r="G51" s="14"/>
      <c r="H51" s="14"/>
      <c r="I51" s="14"/>
      <c r="J51" s="14"/>
    </row>
    <row r="52" spans="1:10" ht="22.5" x14ac:dyDescent="0.25">
      <c r="A52" s="10" t="s">
        <v>83</v>
      </c>
      <c r="B52" s="11" t="s">
        <v>16</v>
      </c>
      <c r="C52" s="11" t="s">
        <v>50</v>
      </c>
      <c r="D52" s="17" t="s">
        <v>84</v>
      </c>
      <c r="E52" s="12">
        <v>2</v>
      </c>
      <c r="F52" s="12">
        <v>20.9</v>
      </c>
      <c r="G52" s="13">
        <f>ROUND(E52*F52,2)</f>
        <v>41.8</v>
      </c>
      <c r="H52" s="12">
        <v>2</v>
      </c>
      <c r="I52" s="24">
        <v>0</v>
      </c>
      <c r="J52" s="13">
        <f>ROUND(H52*I52,2)</f>
        <v>0</v>
      </c>
    </row>
    <row r="53" spans="1:10" ht="168.75" x14ac:dyDescent="0.25">
      <c r="A53" s="14"/>
      <c r="B53" s="14"/>
      <c r="C53" s="14"/>
      <c r="D53" s="17" t="s">
        <v>85</v>
      </c>
      <c r="E53" s="14"/>
      <c r="F53" s="14"/>
      <c r="G53" s="14"/>
      <c r="H53" s="14"/>
      <c r="I53" s="14"/>
      <c r="J53" s="14"/>
    </row>
    <row r="54" spans="1:10" x14ac:dyDescent="0.25">
      <c r="A54" s="14"/>
      <c r="B54" s="14"/>
      <c r="C54" s="14"/>
      <c r="D54" s="22" t="s">
        <v>86</v>
      </c>
      <c r="E54" s="12">
        <v>1</v>
      </c>
      <c r="F54" s="15">
        <f>G34+G36+G38+G40+G42+G44+G46+G48+G50+G52</f>
        <v>4639.84</v>
      </c>
      <c r="G54" s="15">
        <f>ROUND(E54*F54,2)</f>
        <v>4639.84</v>
      </c>
      <c r="H54" s="12">
        <v>1</v>
      </c>
      <c r="I54" s="15">
        <f>J34+J36+J38+J40+J42+J44+J46+J48+J50+J52</f>
        <v>0</v>
      </c>
      <c r="J54" s="15">
        <f>ROUND(H54*I54,2)</f>
        <v>0</v>
      </c>
    </row>
    <row r="55" spans="1:10" ht="0.95" customHeight="1" x14ac:dyDescent="0.25">
      <c r="A55" s="16"/>
      <c r="B55" s="16"/>
      <c r="C55" s="16"/>
      <c r="D55" s="23"/>
      <c r="E55" s="16"/>
      <c r="F55" s="16"/>
      <c r="G55" s="16"/>
      <c r="H55" s="16"/>
      <c r="I55" s="16"/>
      <c r="J55" s="16"/>
    </row>
    <row r="56" spans="1:10" x14ac:dyDescent="0.25">
      <c r="A56" s="8" t="s">
        <v>87</v>
      </c>
      <c r="B56" s="8" t="s">
        <v>10</v>
      </c>
      <c r="C56" s="8" t="s">
        <v>11</v>
      </c>
      <c r="D56" s="21" t="s">
        <v>88</v>
      </c>
      <c r="E56" s="9">
        <f>E61</f>
        <v>1</v>
      </c>
      <c r="F56" s="9">
        <f>F61</f>
        <v>577.5</v>
      </c>
      <c r="G56" s="9">
        <f>G61</f>
        <v>577.5</v>
      </c>
      <c r="H56" s="9">
        <f>H61</f>
        <v>1</v>
      </c>
      <c r="I56" s="9">
        <f>I61</f>
        <v>0</v>
      </c>
      <c r="J56" s="9">
        <f>J61</f>
        <v>0</v>
      </c>
    </row>
    <row r="57" spans="1:10" x14ac:dyDescent="0.25">
      <c r="A57" s="10" t="s">
        <v>89</v>
      </c>
      <c r="B57" s="11" t="s">
        <v>16</v>
      </c>
      <c r="C57" s="11" t="s">
        <v>36</v>
      </c>
      <c r="D57" s="17" t="s">
        <v>90</v>
      </c>
      <c r="E57" s="12">
        <v>1</v>
      </c>
      <c r="F57" s="12">
        <v>262.5</v>
      </c>
      <c r="G57" s="13">
        <f>ROUND(E57*F57,2)</f>
        <v>262.5</v>
      </c>
      <c r="H57" s="12">
        <v>1</v>
      </c>
      <c r="I57" s="24">
        <v>0</v>
      </c>
      <c r="J57" s="13">
        <f>ROUND(H57*I57,2)</f>
        <v>0</v>
      </c>
    </row>
    <row r="58" spans="1:10" ht="33.75" x14ac:dyDescent="0.25">
      <c r="A58" s="14"/>
      <c r="B58" s="14"/>
      <c r="C58" s="14"/>
      <c r="D58" s="17" t="s">
        <v>91</v>
      </c>
      <c r="E58" s="14"/>
      <c r="F58" s="14"/>
      <c r="G58" s="14"/>
      <c r="H58" s="14"/>
      <c r="I58" s="14"/>
      <c r="J58" s="14"/>
    </row>
    <row r="59" spans="1:10" x14ac:dyDescent="0.25">
      <c r="A59" s="10" t="s">
        <v>92</v>
      </c>
      <c r="B59" s="11" t="s">
        <v>16</v>
      </c>
      <c r="C59" s="11" t="s">
        <v>36</v>
      </c>
      <c r="D59" s="17" t="s">
        <v>93</v>
      </c>
      <c r="E59" s="12">
        <v>1</v>
      </c>
      <c r="F59" s="12">
        <v>315</v>
      </c>
      <c r="G59" s="13">
        <f>ROUND(E59*F59,2)</f>
        <v>315</v>
      </c>
      <c r="H59" s="12">
        <v>1</v>
      </c>
      <c r="I59" s="24">
        <v>0</v>
      </c>
      <c r="J59" s="13">
        <f>ROUND(H59*I59,2)</f>
        <v>0</v>
      </c>
    </row>
    <row r="60" spans="1:10" ht="112.5" x14ac:dyDescent="0.25">
      <c r="A60" s="14"/>
      <c r="B60" s="14"/>
      <c r="C60" s="14"/>
      <c r="D60" s="17" t="s">
        <v>94</v>
      </c>
      <c r="E60" s="14"/>
      <c r="F60" s="14"/>
      <c r="G60" s="14"/>
      <c r="H60" s="14"/>
      <c r="I60" s="14"/>
      <c r="J60" s="14"/>
    </row>
    <row r="61" spans="1:10" x14ac:dyDescent="0.25">
      <c r="A61" s="14"/>
      <c r="B61" s="14"/>
      <c r="C61" s="14"/>
      <c r="D61" s="22" t="s">
        <v>95</v>
      </c>
      <c r="E61" s="12">
        <v>1</v>
      </c>
      <c r="F61" s="15">
        <f>G57+G59</f>
        <v>577.5</v>
      </c>
      <c r="G61" s="15">
        <f>ROUND(E61*F61,2)</f>
        <v>577.5</v>
      </c>
      <c r="H61" s="12">
        <v>1</v>
      </c>
      <c r="I61" s="15">
        <f>J57+J59</f>
        <v>0</v>
      </c>
      <c r="J61" s="15">
        <f>ROUND(H61*I61,2)</f>
        <v>0</v>
      </c>
    </row>
    <row r="62" spans="1:10" ht="0.95" customHeight="1" x14ac:dyDescent="0.25">
      <c r="A62" s="16"/>
      <c r="B62" s="16"/>
      <c r="C62" s="16"/>
      <c r="D62" s="23"/>
      <c r="E62" s="16"/>
      <c r="F62" s="16"/>
      <c r="G62" s="16"/>
      <c r="H62" s="16"/>
      <c r="I62" s="16"/>
      <c r="J62" s="16"/>
    </row>
    <row r="63" spans="1:10" x14ac:dyDescent="0.25">
      <c r="A63" s="8" t="s">
        <v>96</v>
      </c>
      <c r="B63" s="8" t="s">
        <v>10</v>
      </c>
      <c r="C63" s="8" t="s">
        <v>11</v>
      </c>
      <c r="D63" s="21" t="s">
        <v>97</v>
      </c>
      <c r="E63" s="9">
        <f>E67</f>
        <v>1</v>
      </c>
      <c r="F63" s="9">
        <f>F67</f>
        <v>790.23</v>
      </c>
      <c r="G63" s="9">
        <f>G67</f>
        <v>790.23</v>
      </c>
      <c r="H63" s="9">
        <f>H67</f>
        <v>1</v>
      </c>
      <c r="I63" s="9">
        <f>I67</f>
        <v>790.23</v>
      </c>
      <c r="J63" s="9">
        <f>J67</f>
        <v>790.23</v>
      </c>
    </row>
    <row r="64" spans="1:10" x14ac:dyDescent="0.25">
      <c r="A64" s="14"/>
      <c r="B64" s="14"/>
      <c r="C64" s="14"/>
      <c r="D64" s="17" t="s">
        <v>98</v>
      </c>
      <c r="E64" s="14"/>
      <c r="F64" s="14"/>
      <c r="G64" s="14"/>
      <c r="H64" s="14"/>
      <c r="I64" s="14"/>
      <c r="J64" s="14"/>
    </row>
    <row r="65" spans="1:10" x14ac:dyDescent="0.25">
      <c r="A65" s="10" t="s">
        <v>99</v>
      </c>
      <c r="B65" s="11" t="s">
        <v>16</v>
      </c>
      <c r="C65" s="11" t="s">
        <v>110</v>
      </c>
      <c r="D65" s="17" t="s">
        <v>100</v>
      </c>
      <c r="E65" s="12">
        <v>1</v>
      </c>
      <c r="F65" s="12">
        <v>790.23</v>
      </c>
      <c r="G65" s="13">
        <f>ROUND(E65*F65,2)</f>
        <v>790.23</v>
      </c>
      <c r="H65" s="12">
        <v>1</v>
      </c>
      <c r="I65" s="26">
        <v>790.23</v>
      </c>
      <c r="J65" s="13">
        <f>ROUND(H65*I65,2)</f>
        <v>790.23</v>
      </c>
    </row>
    <row r="66" spans="1:10" x14ac:dyDescent="0.25">
      <c r="A66" s="14"/>
      <c r="B66" s="14"/>
      <c r="C66" s="14"/>
      <c r="D66" s="17" t="s">
        <v>98</v>
      </c>
      <c r="E66" s="14"/>
      <c r="F66" s="14"/>
      <c r="G66" s="14"/>
      <c r="H66" s="14"/>
      <c r="I66" s="14"/>
      <c r="J66" s="14"/>
    </row>
    <row r="67" spans="1:10" x14ac:dyDescent="0.25">
      <c r="A67" s="14"/>
      <c r="B67" s="14"/>
      <c r="C67" s="14"/>
      <c r="D67" s="22" t="s">
        <v>101</v>
      </c>
      <c r="E67" s="12">
        <v>1</v>
      </c>
      <c r="F67" s="15">
        <f>G65</f>
        <v>790.23</v>
      </c>
      <c r="G67" s="15">
        <f>ROUND(E67*F67,2)</f>
        <v>790.23</v>
      </c>
      <c r="H67" s="12">
        <v>1</v>
      </c>
      <c r="I67" s="15">
        <f>J65</f>
        <v>790.23</v>
      </c>
      <c r="J67" s="15">
        <f>ROUND(H67*I67,2)</f>
        <v>790.23</v>
      </c>
    </row>
    <row r="68" spans="1:10" ht="0.95" customHeight="1" x14ac:dyDescent="0.25">
      <c r="A68" s="16"/>
      <c r="B68" s="16"/>
      <c r="C68" s="16"/>
      <c r="D68" s="23"/>
      <c r="E68" s="16"/>
      <c r="F68" s="16"/>
      <c r="G68" s="16"/>
      <c r="H68" s="16"/>
      <c r="I68" s="16"/>
      <c r="J68" s="16"/>
    </row>
    <row r="69" spans="1:10" x14ac:dyDescent="0.25">
      <c r="A69" s="8" t="s">
        <v>102</v>
      </c>
      <c r="B69" s="8" t="s">
        <v>10</v>
      </c>
      <c r="C69" s="8" t="s">
        <v>11</v>
      </c>
      <c r="D69" s="21" t="s">
        <v>103</v>
      </c>
      <c r="E69" s="9">
        <f>E73</f>
        <v>1</v>
      </c>
      <c r="F69" s="9">
        <f>F73</f>
        <v>1191.75</v>
      </c>
      <c r="G69" s="9">
        <f>G73</f>
        <v>1191.75</v>
      </c>
      <c r="H69" s="9">
        <f>H73</f>
        <v>1</v>
      </c>
      <c r="I69" s="9">
        <f>I73</f>
        <v>1191.75</v>
      </c>
      <c r="J69" s="9">
        <f>J73</f>
        <v>1191.75</v>
      </c>
    </row>
    <row r="70" spans="1:10" x14ac:dyDescent="0.25">
      <c r="A70" s="14"/>
      <c r="B70" s="14"/>
      <c r="C70" s="14"/>
      <c r="D70" s="17" t="s">
        <v>104</v>
      </c>
      <c r="E70" s="14"/>
      <c r="F70" s="14"/>
      <c r="G70" s="14"/>
      <c r="H70" s="14"/>
      <c r="I70" s="14"/>
      <c r="J70" s="14"/>
    </row>
    <row r="71" spans="1:10" x14ac:dyDescent="0.25">
      <c r="A71" s="10" t="s">
        <v>105</v>
      </c>
      <c r="B71" s="11" t="s">
        <v>16</v>
      </c>
      <c r="C71" s="11" t="s">
        <v>50</v>
      </c>
      <c r="D71" s="17" t="s">
        <v>103</v>
      </c>
      <c r="E71" s="12">
        <v>1</v>
      </c>
      <c r="F71" s="12">
        <v>1191.75</v>
      </c>
      <c r="G71" s="13">
        <f>ROUND(E71*F71,2)</f>
        <v>1191.75</v>
      </c>
      <c r="H71" s="12">
        <v>1</v>
      </c>
      <c r="I71" s="25">
        <v>1191.75</v>
      </c>
      <c r="J71" s="13">
        <f>ROUND(H71*I71,2)</f>
        <v>1191.75</v>
      </c>
    </row>
    <row r="72" spans="1:10" x14ac:dyDescent="0.25">
      <c r="A72" s="14"/>
      <c r="B72" s="14"/>
      <c r="C72" s="14"/>
      <c r="D72" s="17" t="s">
        <v>106</v>
      </c>
      <c r="E72" s="14"/>
      <c r="F72" s="14"/>
      <c r="G72" s="14"/>
      <c r="H72" s="14"/>
      <c r="I72" s="14"/>
      <c r="J72" s="14"/>
    </row>
    <row r="73" spans="1:10" x14ac:dyDescent="0.25">
      <c r="A73" s="14"/>
      <c r="B73" s="14"/>
      <c r="C73" s="14"/>
      <c r="D73" s="22" t="s">
        <v>107</v>
      </c>
      <c r="E73" s="12">
        <v>1</v>
      </c>
      <c r="F73" s="15">
        <f>G71</f>
        <v>1191.75</v>
      </c>
      <c r="G73" s="15">
        <f>ROUND(E73*F73,2)</f>
        <v>1191.75</v>
      </c>
      <c r="H73" s="12">
        <v>1</v>
      </c>
      <c r="I73" s="15">
        <f>J71</f>
        <v>1191.75</v>
      </c>
      <c r="J73" s="15">
        <f>ROUND(H73*I73,2)</f>
        <v>1191.75</v>
      </c>
    </row>
    <row r="74" spans="1:10" ht="0.95" customHeight="1" x14ac:dyDescent="0.25">
      <c r="A74" s="16"/>
      <c r="B74" s="16"/>
      <c r="C74" s="16"/>
      <c r="D74" s="23"/>
      <c r="E74" s="16"/>
      <c r="F74" s="16"/>
      <c r="G74" s="16"/>
      <c r="H74" s="16"/>
      <c r="I74" s="16"/>
      <c r="J74" s="16"/>
    </row>
    <row r="75" spans="1:10" x14ac:dyDescent="0.25">
      <c r="A75" s="14"/>
      <c r="B75" s="14"/>
      <c r="C75" s="14"/>
      <c r="D75" s="22" t="s">
        <v>108</v>
      </c>
      <c r="E75" s="18">
        <v>1</v>
      </c>
      <c r="F75" s="15">
        <f>G5+G12+G19+G28+G33+G56+G63+G69</f>
        <v>57279.9</v>
      </c>
      <c r="G75" s="15">
        <f>ROUND(E75*F75,2)</f>
        <v>57279.9</v>
      </c>
      <c r="H75" s="18">
        <v>1</v>
      </c>
      <c r="I75" s="15">
        <f>J5+J12+J19+J28+J33+J56+J63+J69</f>
        <v>1981.98</v>
      </c>
      <c r="J75" s="15">
        <f>ROUND(H75*I75,2)</f>
        <v>1981.98</v>
      </c>
    </row>
    <row r="76" spans="1:10" ht="0.95" customHeight="1" x14ac:dyDescent="0.25">
      <c r="A76" s="16"/>
      <c r="B76" s="16"/>
      <c r="C76" s="16"/>
      <c r="D76" s="23"/>
      <c r="E76" s="16"/>
      <c r="F76" s="16"/>
      <c r="G76" s="16"/>
      <c r="H76" s="16"/>
      <c r="I76" s="16"/>
      <c r="J76" s="16"/>
    </row>
    <row r="77" spans="1:10" x14ac:dyDescent="0.25">
      <c r="A77" s="14"/>
      <c r="B77" s="14"/>
      <c r="C77" s="14"/>
      <c r="D77" s="22" t="s">
        <v>109</v>
      </c>
      <c r="E77" s="18">
        <v>1</v>
      </c>
      <c r="F77" s="15">
        <f>G4</f>
        <v>57279.9</v>
      </c>
      <c r="G77" s="15">
        <f>ROUND(E77*F77,2)</f>
        <v>57279.9</v>
      </c>
      <c r="H77" s="18">
        <v>1</v>
      </c>
      <c r="I77" s="15">
        <f>J4</f>
        <v>1981.98</v>
      </c>
      <c r="J77" s="15">
        <f>ROUND(H77*I77,2)</f>
        <v>1981.98</v>
      </c>
    </row>
    <row r="78" spans="1:10" ht="0.95" customHeight="1" x14ac:dyDescent="0.25">
      <c r="A78" s="16"/>
      <c r="B78" s="16"/>
      <c r="C78" s="16"/>
      <c r="D78" s="23"/>
      <c r="E78" s="16"/>
      <c r="F78" s="16"/>
      <c r="G78" s="16"/>
      <c r="H78" s="16"/>
      <c r="I78" s="16"/>
      <c r="J78" s="16"/>
    </row>
    <row r="79" spans="1:10" x14ac:dyDescent="0.25">
      <c r="A79" s="27"/>
      <c r="B79" s="28"/>
      <c r="C79" s="28"/>
      <c r="D79" s="29" t="s">
        <v>111</v>
      </c>
      <c r="E79" s="27"/>
      <c r="F79" s="28"/>
      <c r="G79" s="30">
        <f>G77</f>
        <v>57279.9</v>
      </c>
      <c r="H79" s="28"/>
      <c r="I79" s="27"/>
      <c r="J79" s="30">
        <f>J77</f>
        <v>1981.98</v>
      </c>
    </row>
    <row r="80" spans="1:10" x14ac:dyDescent="0.25">
      <c r="A80" s="31"/>
      <c r="B80" s="32"/>
      <c r="C80" s="32"/>
      <c r="D80" s="33" t="s">
        <v>112</v>
      </c>
      <c r="E80" s="34">
        <v>0.19</v>
      </c>
      <c r="F80" s="32"/>
      <c r="G80" s="35">
        <f>G79*E80</f>
        <v>10883.18</v>
      </c>
      <c r="H80" s="36"/>
      <c r="I80" s="37">
        <v>0.19</v>
      </c>
      <c r="J80" s="35">
        <f>J79*I80</f>
        <v>376.58</v>
      </c>
    </row>
    <row r="81" spans="1:10" x14ac:dyDescent="0.25">
      <c r="A81" s="31"/>
      <c r="B81" s="32"/>
      <c r="C81" s="32"/>
      <c r="D81" s="33" t="s">
        <v>113</v>
      </c>
      <c r="E81" s="31"/>
      <c r="F81" s="32"/>
      <c r="G81" s="35">
        <f>G79+G80</f>
        <v>68163.08</v>
      </c>
      <c r="H81" s="32"/>
      <c r="I81" s="31"/>
      <c r="J81" s="35">
        <f>J79+J80</f>
        <v>2358.56</v>
      </c>
    </row>
    <row r="82" spans="1:10" x14ac:dyDescent="0.25">
      <c r="A82" s="31"/>
      <c r="B82" s="32"/>
      <c r="C82" s="32"/>
      <c r="D82" s="33" t="s">
        <v>114</v>
      </c>
      <c r="E82" s="34">
        <v>0.21</v>
      </c>
      <c r="F82" s="32"/>
      <c r="G82" s="35">
        <f>21*G81%</f>
        <v>14314.25</v>
      </c>
      <c r="H82" s="32"/>
      <c r="I82" s="34">
        <v>0.21</v>
      </c>
      <c r="J82" s="35">
        <f>E82*J81</f>
        <v>495.3</v>
      </c>
    </row>
    <row r="83" spans="1:10" x14ac:dyDescent="0.25">
      <c r="A83" s="38"/>
      <c r="B83" s="39"/>
      <c r="C83" s="39"/>
      <c r="D83" s="40" t="s">
        <v>115</v>
      </c>
      <c r="E83" s="38"/>
      <c r="F83" s="39"/>
      <c r="G83" s="41">
        <f>G81+G82</f>
        <v>82477.33</v>
      </c>
      <c r="H83" s="39"/>
      <c r="I83" s="38"/>
      <c r="J83" s="41">
        <f>J81+J82</f>
        <v>2853.86</v>
      </c>
    </row>
    <row r="84" spans="1:10" x14ac:dyDescent="0.25">
      <c r="A84" s="42"/>
      <c r="B84" s="42"/>
      <c r="C84" s="42"/>
      <c r="D84" s="43"/>
      <c r="E84" s="42"/>
      <c r="F84" s="42"/>
      <c r="G84" s="44"/>
      <c r="H84" s="42"/>
      <c r="I84" s="42"/>
      <c r="J84" s="44"/>
    </row>
    <row r="85" spans="1:10" ht="15.75" x14ac:dyDescent="0.25">
      <c r="A85" s="45" t="s">
        <v>116</v>
      </c>
      <c r="B85" s="46"/>
      <c r="C85" s="46"/>
      <c r="D85" s="47"/>
      <c r="E85" s="47"/>
      <c r="F85" s="47"/>
      <c r="G85" s="47"/>
      <c r="H85" s="48"/>
      <c r="I85" s="48"/>
      <c r="J85" s="49"/>
    </row>
    <row r="86" spans="1:10" ht="18.75" x14ac:dyDescent="0.25">
      <c r="A86" s="50" t="s">
        <v>117</v>
      </c>
      <c r="B86" s="51"/>
      <c r="C86" s="51"/>
      <c r="D86" s="52"/>
      <c r="E86" s="52"/>
      <c r="F86" s="52"/>
      <c r="G86" s="52"/>
      <c r="H86" s="53"/>
      <c r="I86" s="53"/>
      <c r="J86" s="54"/>
    </row>
    <row r="87" spans="1:10" ht="18.75" x14ac:dyDescent="0.25">
      <c r="A87" s="55" t="s">
        <v>118</v>
      </c>
      <c r="B87" s="56"/>
      <c r="C87" s="56"/>
      <c r="D87" s="57"/>
      <c r="E87" s="57"/>
      <c r="F87" s="57"/>
      <c r="G87" s="57"/>
      <c r="H87" s="58"/>
      <c r="I87" s="58"/>
      <c r="J87" s="59"/>
    </row>
    <row r="88" spans="1:10" ht="18.75" x14ac:dyDescent="0.25">
      <c r="A88" s="60" t="s">
        <v>119</v>
      </c>
      <c r="B88" s="61"/>
      <c r="C88" s="61"/>
      <c r="D88" s="62"/>
      <c r="E88" s="62"/>
      <c r="F88" s="62"/>
      <c r="G88" s="62"/>
      <c r="H88" s="63"/>
      <c r="I88" s="63"/>
      <c r="J88" s="64"/>
    </row>
    <row r="89" spans="1:10" ht="15.75" x14ac:dyDescent="0.25">
      <c r="A89" s="65"/>
      <c r="B89" s="46"/>
      <c r="C89" s="46"/>
      <c r="D89" s="47"/>
      <c r="E89" s="47"/>
      <c r="F89" s="47"/>
      <c r="G89" s="47"/>
      <c r="H89" s="48"/>
      <c r="I89" s="48"/>
      <c r="J89" s="49"/>
    </row>
    <row r="91" spans="1:10" x14ac:dyDescent="0.25">
      <c r="A91" s="66" t="s">
        <v>120</v>
      </c>
      <c r="B91" s="67"/>
      <c r="C91" s="67"/>
      <c r="D91" s="67"/>
      <c r="E91" s="67"/>
      <c r="F91" s="67"/>
      <c r="G91" s="67"/>
      <c r="H91" s="67"/>
      <c r="I91" s="67"/>
      <c r="J91" s="67"/>
    </row>
    <row r="92" spans="1:10" x14ac:dyDescent="0.25">
      <c r="A92" s="66"/>
      <c r="B92" s="67"/>
      <c r="C92" s="67"/>
      <c r="D92" s="67"/>
      <c r="E92" s="67"/>
      <c r="F92" s="67"/>
      <c r="G92" s="67"/>
      <c r="H92" s="67"/>
      <c r="I92" s="67"/>
      <c r="J92" s="67"/>
    </row>
    <row r="93" spans="1:10" x14ac:dyDescent="0.25">
      <c r="A93" s="66" t="s">
        <v>121</v>
      </c>
      <c r="B93" s="67"/>
      <c r="C93" s="67"/>
      <c r="D93" s="67"/>
      <c r="E93" s="67"/>
      <c r="F93" s="67"/>
      <c r="G93" s="67"/>
      <c r="H93" s="67"/>
      <c r="I93" s="67"/>
      <c r="J93" s="67"/>
    </row>
    <row r="94" spans="1:10" x14ac:dyDescent="0.25">
      <c r="A94" s="66"/>
      <c r="B94" s="67"/>
      <c r="C94" s="67"/>
      <c r="D94" s="67"/>
      <c r="E94" s="67"/>
      <c r="F94" s="67"/>
      <c r="G94" s="67"/>
      <c r="H94" s="67"/>
      <c r="I94" s="67"/>
      <c r="J94" s="67"/>
    </row>
    <row r="95" spans="1:10" x14ac:dyDescent="0.25">
      <c r="A95" s="68" t="s">
        <v>122</v>
      </c>
      <c r="B95" s="68"/>
      <c r="C95" s="68"/>
      <c r="D95" s="68" t="s">
        <v>123</v>
      </c>
      <c r="E95" s="68"/>
      <c r="F95" s="68"/>
      <c r="G95" s="68"/>
      <c r="H95" s="68"/>
      <c r="I95" s="68"/>
      <c r="J95" s="68"/>
    </row>
    <row r="96" spans="1:10" x14ac:dyDescent="0.25">
      <c r="A96" s="68"/>
      <c r="B96" s="68"/>
      <c r="C96" s="68"/>
      <c r="D96" s="68"/>
      <c r="E96" s="68"/>
      <c r="F96" s="68"/>
      <c r="G96" s="68"/>
      <c r="H96" s="68"/>
      <c r="I96" s="68"/>
      <c r="J96" s="68"/>
    </row>
    <row r="97" spans="1:10" x14ac:dyDescent="0.25">
      <c r="A97" s="69" t="s">
        <v>124</v>
      </c>
      <c r="B97" s="69"/>
      <c r="C97" s="69"/>
      <c r="D97" s="69" t="s">
        <v>125</v>
      </c>
      <c r="E97" s="69"/>
      <c r="F97" s="69"/>
      <c r="G97" s="69"/>
      <c r="H97" s="69"/>
      <c r="I97" s="69"/>
      <c r="J97" s="69"/>
    </row>
    <row r="98" spans="1:10" x14ac:dyDescent="0.25">
      <c r="A98" s="69"/>
      <c r="B98" s="69"/>
      <c r="C98" s="69"/>
      <c r="D98" s="69"/>
      <c r="E98" s="69"/>
      <c r="F98" s="69"/>
      <c r="G98" s="69"/>
      <c r="H98" s="69"/>
      <c r="I98" s="69"/>
      <c r="J98" s="69"/>
    </row>
    <row r="99" spans="1:10" x14ac:dyDescent="0.25">
      <c r="A99" s="69"/>
      <c r="B99" s="69"/>
      <c r="C99" s="69"/>
      <c r="D99" s="69"/>
      <c r="E99" s="69"/>
      <c r="F99" s="69"/>
      <c r="G99" s="69"/>
      <c r="H99" s="69"/>
      <c r="I99" s="69"/>
      <c r="J99" s="69"/>
    </row>
    <row r="100" spans="1:10" x14ac:dyDescent="0.25">
      <c r="A100" s="69"/>
      <c r="B100" s="69"/>
      <c r="C100" s="69"/>
      <c r="D100" s="69"/>
      <c r="E100" s="69"/>
      <c r="F100" s="69"/>
      <c r="G100" s="69"/>
      <c r="H100" s="69"/>
      <c r="I100" s="69"/>
      <c r="J100" s="69"/>
    </row>
  </sheetData>
  <sheetProtection algorithmName="SHA-512" hashValue="m2H2ZnvLxjNWEijClVdojY1vVLCo0d1mvZCBZX6p9CGNp7JFT7JDq6fKtgwMmH2Dx6/E/nkPGdVM+CFHCs9PpA==" saltValue="oobiavRdrjesqrYmblBgig==" spinCount="100000" sheet="1" objects="1" scenarios="1" selectLockedCells="1"/>
  <mergeCells count="8">
    <mergeCell ref="A97:C100"/>
    <mergeCell ref="D97:J100"/>
    <mergeCell ref="A91:A92"/>
    <mergeCell ref="B91:J92"/>
    <mergeCell ref="A93:A94"/>
    <mergeCell ref="B93:J94"/>
    <mergeCell ref="A95:C96"/>
    <mergeCell ref="D95:J96"/>
  </mergeCells>
  <dataValidations count="4">
    <dataValidation type="list" allowBlank="1" showInputMessage="1" showErrorMessage="1" sqref="B4:B78">
      <formula1>"Capítulo,Partida,Mano de obra,Maquinaria,Material,Otros,Tarea,"</formula1>
    </dataValidation>
    <dataValidation type="decimal" operator="greaterThanOrEqual" allowBlank="1" showErrorMessage="1" errorTitle="ERROR" error="El importe debe ser mayor o igual que el de proyecto." sqref="I71">
      <formula1>F71</formula1>
    </dataValidation>
    <dataValidation type="whole" allowBlank="1" showErrorMessage="1" errorTitle="ERROR" error="El valor debe estar comprendido entre 0 y 19%" sqref="H80">
      <formula1>0</formula1>
      <formula2>19</formula2>
    </dataValidation>
    <dataValidation type="decimal" allowBlank="1" showErrorMessage="1" errorTitle="ERROR" error="El BI+GG debe estar comprendido entre el 0 y 19%" sqref="I80">
      <formula1>0</formula1>
      <formula2>0.19</formula2>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 González, María</dc:creator>
  <cp:lastModifiedBy>Cárdaba Prada, Luis María</cp:lastModifiedBy>
  <dcterms:created xsi:type="dcterms:W3CDTF">2019-07-11T09:07:15Z</dcterms:created>
  <dcterms:modified xsi:type="dcterms:W3CDTF">2019-07-12T05:51:26Z</dcterms:modified>
</cp:coreProperties>
</file>