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tromadrid.net\estamentos\Ser. Obras\Datos\LMCP\Ofertas Excel\"/>
    </mc:Choice>
  </mc:AlternateContent>
  <bookViews>
    <workbookView xWindow="0" yWindow="0" windowWidth="18450" windowHeight="6855"/>
  </bookViews>
  <sheets>
    <sheet name="Hoja1" sheetId="1" r:id="rId1"/>
  </sheets>
  <definedNames>
    <definedName name="_xlnm._FilterDatabase" localSheetId="0" hidden="1">Hoja1!$B$1:$B$237</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08" i="1" l="1"/>
  <c r="I210" i="1" s="1"/>
  <c r="H206" i="1"/>
  <c r="J202" i="1"/>
  <c r="J200" i="1"/>
  <c r="H198" i="1"/>
  <c r="J192" i="1"/>
  <c r="J190" i="1"/>
  <c r="H189" i="1"/>
  <c r="J185" i="1"/>
  <c r="J183" i="1"/>
  <c r="J181" i="1"/>
  <c r="J179" i="1"/>
  <c r="J177" i="1"/>
  <c r="J175" i="1"/>
  <c r="J173" i="1"/>
  <c r="J171" i="1"/>
  <c r="J169" i="1"/>
  <c r="J167" i="1"/>
  <c r="J165" i="1"/>
  <c r="J163" i="1"/>
  <c r="J161" i="1"/>
  <c r="J159" i="1"/>
  <c r="J157" i="1"/>
  <c r="H156" i="1"/>
  <c r="J152" i="1"/>
  <c r="J150" i="1"/>
  <c r="J148" i="1"/>
  <c r="J146" i="1"/>
  <c r="J144" i="1"/>
  <c r="J142" i="1"/>
  <c r="J140" i="1"/>
  <c r="J138" i="1"/>
  <c r="J136" i="1"/>
  <c r="J134" i="1"/>
  <c r="H133" i="1"/>
  <c r="J129" i="1"/>
  <c r="J127" i="1"/>
  <c r="J125" i="1"/>
  <c r="J123" i="1"/>
  <c r="J121" i="1"/>
  <c r="J119" i="1"/>
  <c r="H118" i="1"/>
  <c r="J114" i="1"/>
  <c r="J112" i="1"/>
  <c r="H111" i="1"/>
  <c r="J107" i="1"/>
  <c r="J105" i="1"/>
  <c r="J103" i="1"/>
  <c r="J101" i="1"/>
  <c r="H99" i="1"/>
  <c r="H98" i="1"/>
  <c r="J92" i="1"/>
  <c r="J90" i="1"/>
  <c r="J88" i="1"/>
  <c r="H87" i="1"/>
  <c r="J83" i="1"/>
  <c r="J81" i="1"/>
  <c r="J79" i="1"/>
  <c r="J77" i="1"/>
  <c r="J75" i="1"/>
  <c r="J73" i="1"/>
  <c r="J71" i="1"/>
  <c r="J69" i="1"/>
  <c r="J67" i="1"/>
  <c r="J65" i="1"/>
  <c r="J63" i="1"/>
  <c r="J61" i="1"/>
  <c r="J59" i="1"/>
  <c r="J57" i="1"/>
  <c r="J55" i="1"/>
  <c r="H54" i="1"/>
  <c r="J50" i="1"/>
  <c r="J48" i="1"/>
  <c r="J46" i="1"/>
  <c r="J44" i="1"/>
  <c r="J42" i="1"/>
  <c r="J40" i="1"/>
  <c r="J38" i="1"/>
  <c r="J36" i="1"/>
  <c r="J34" i="1"/>
  <c r="H33" i="1"/>
  <c r="J29" i="1"/>
  <c r="J27" i="1"/>
  <c r="J25" i="1"/>
  <c r="J23" i="1"/>
  <c r="J21" i="1"/>
  <c r="H20" i="1"/>
  <c r="J16" i="1"/>
  <c r="I18" i="1" s="1"/>
  <c r="I15" i="1" s="1"/>
  <c r="H15" i="1"/>
  <c r="J11" i="1"/>
  <c r="J9" i="1"/>
  <c r="J7" i="1"/>
  <c r="I13" i="1" s="1"/>
  <c r="H6" i="1"/>
  <c r="H5" i="1"/>
  <c r="H4" i="1"/>
  <c r="I204" i="1" l="1"/>
  <c r="J204" i="1" s="1"/>
  <c r="J198" i="1" s="1"/>
  <c r="I194" i="1"/>
  <c r="I116" i="1"/>
  <c r="I154" i="1"/>
  <c r="I133" i="1" s="1"/>
  <c r="I109" i="1"/>
  <c r="I99" i="1" s="1"/>
  <c r="I131" i="1"/>
  <c r="I118" i="1" s="1"/>
  <c r="I52" i="1"/>
  <c r="I33" i="1" s="1"/>
  <c r="I187" i="1"/>
  <c r="I156" i="1" s="1"/>
  <c r="I31" i="1"/>
  <c r="J31" i="1" s="1"/>
  <c r="J20" i="1" s="1"/>
  <c r="I85" i="1"/>
  <c r="J85" i="1" s="1"/>
  <c r="J54" i="1" s="1"/>
  <c r="I94" i="1"/>
  <c r="I87" i="1" s="1"/>
  <c r="I6" i="1"/>
  <c r="J13" i="1"/>
  <c r="J6" i="1" s="1"/>
  <c r="J116" i="1"/>
  <c r="J111" i="1" s="1"/>
  <c r="I111" i="1"/>
  <c r="I189" i="1"/>
  <c r="J194" i="1"/>
  <c r="J189" i="1" s="1"/>
  <c r="I20" i="1"/>
  <c r="I206" i="1"/>
  <c r="J210" i="1"/>
  <c r="J206" i="1" s="1"/>
  <c r="J18" i="1"/>
  <c r="J15" i="1" s="1"/>
  <c r="E4" i="1"/>
  <c r="E206" i="1"/>
  <c r="G208" i="1"/>
  <c r="F210" i="1" s="1"/>
  <c r="E198" i="1"/>
  <c r="G202" i="1"/>
  <c r="G200" i="1"/>
  <c r="F204" i="1" s="1"/>
  <c r="E98" i="1"/>
  <c r="E189" i="1"/>
  <c r="G192" i="1"/>
  <c r="G190" i="1"/>
  <c r="E156" i="1"/>
  <c r="G185" i="1"/>
  <c r="G183" i="1"/>
  <c r="G181" i="1"/>
  <c r="G179" i="1"/>
  <c r="G177" i="1"/>
  <c r="G175" i="1"/>
  <c r="G173" i="1"/>
  <c r="G171" i="1"/>
  <c r="G169" i="1"/>
  <c r="G167" i="1"/>
  <c r="G165" i="1"/>
  <c r="G163" i="1"/>
  <c r="G161" i="1"/>
  <c r="G159" i="1"/>
  <c r="G157" i="1"/>
  <c r="E133" i="1"/>
  <c r="G152" i="1"/>
  <c r="G150" i="1"/>
  <c r="G148" i="1"/>
  <c r="G146" i="1"/>
  <c r="G144" i="1"/>
  <c r="G142" i="1"/>
  <c r="G140" i="1"/>
  <c r="G138" i="1"/>
  <c r="G136" i="1"/>
  <c r="G134" i="1"/>
  <c r="E118" i="1"/>
  <c r="G129" i="1"/>
  <c r="G127" i="1"/>
  <c r="G125" i="1"/>
  <c r="G123" i="1"/>
  <c r="G121" i="1"/>
  <c r="G119" i="1"/>
  <c r="E111" i="1"/>
  <c r="G114" i="1"/>
  <c r="G112" i="1"/>
  <c r="E99" i="1"/>
  <c r="G107" i="1"/>
  <c r="G105" i="1"/>
  <c r="G103" i="1"/>
  <c r="G101" i="1"/>
  <c r="E5" i="1"/>
  <c r="E87" i="1"/>
  <c r="G92" i="1"/>
  <c r="G90" i="1"/>
  <c r="G88" i="1"/>
  <c r="E54" i="1"/>
  <c r="G83" i="1"/>
  <c r="G81" i="1"/>
  <c r="G79" i="1"/>
  <c r="G77" i="1"/>
  <c r="G75" i="1"/>
  <c r="G73" i="1"/>
  <c r="G71" i="1"/>
  <c r="G69" i="1"/>
  <c r="G67" i="1"/>
  <c r="G65" i="1"/>
  <c r="G63" i="1"/>
  <c r="G61" i="1"/>
  <c r="G59" i="1"/>
  <c r="G57" i="1"/>
  <c r="G55" i="1"/>
  <c r="E33" i="1"/>
  <c r="G50" i="1"/>
  <c r="G48" i="1"/>
  <c r="G46" i="1"/>
  <c r="G44" i="1"/>
  <c r="G42" i="1"/>
  <c r="G40" i="1"/>
  <c r="G38" i="1"/>
  <c r="G36" i="1"/>
  <c r="G34" i="1"/>
  <c r="E20" i="1"/>
  <c r="G29" i="1"/>
  <c r="G27" i="1"/>
  <c r="G25" i="1"/>
  <c r="G23" i="1"/>
  <c r="G21" i="1"/>
  <c r="E15" i="1"/>
  <c r="G16" i="1"/>
  <c r="F18" i="1" s="1"/>
  <c r="E6" i="1"/>
  <c r="G11" i="1"/>
  <c r="G9" i="1"/>
  <c r="G7" i="1"/>
  <c r="I198" i="1" l="1"/>
  <c r="J109" i="1"/>
  <c r="J99" i="1" s="1"/>
  <c r="F94" i="1"/>
  <c r="J154" i="1"/>
  <c r="J133" i="1" s="1"/>
  <c r="J52" i="1"/>
  <c r="J33" i="1" s="1"/>
  <c r="I96" i="1" s="1"/>
  <c r="J94" i="1"/>
  <c r="J87" i="1" s="1"/>
  <c r="J131" i="1"/>
  <c r="J118" i="1" s="1"/>
  <c r="I54" i="1"/>
  <c r="J187" i="1"/>
  <c r="J156" i="1" s="1"/>
  <c r="I196" i="1" s="1"/>
  <c r="J196" i="1" s="1"/>
  <c r="J98" i="1" s="1"/>
  <c r="F194" i="1"/>
  <c r="F116" i="1"/>
  <c r="F111" i="1" s="1"/>
  <c r="F187" i="1"/>
  <c r="F156" i="1" s="1"/>
  <c r="F154" i="1"/>
  <c r="F133" i="1" s="1"/>
  <c r="F131" i="1"/>
  <c r="G131" i="1" s="1"/>
  <c r="G118" i="1" s="1"/>
  <c r="F109" i="1"/>
  <c r="G109" i="1" s="1"/>
  <c r="G99" i="1" s="1"/>
  <c r="F85" i="1"/>
  <c r="F54" i="1" s="1"/>
  <c r="F52" i="1"/>
  <c r="F33" i="1" s="1"/>
  <c r="F31" i="1"/>
  <c r="G31" i="1" s="1"/>
  <c r="G20" i="1" s="1"/>
  <c r="F13" i="1"/>
  <c r="G194" i="1"/>
  <c r="G189" i="1" s="1"/>
  <c r="F189" i="1"/>
  <c r="F87" i="1"/>
  <c r="G94" i="1"/>
  <c r="G87" i="1" s="1"/>
  <c r="F99" i="1"/>
  <c r="G204" i="1"/>
  <c r="G198" i="1" s="1"/>
  <c r="F198" i="1"/>
  <c r="F6" i="1"/>
  <c r="G13" i="1"/>
  <c r="G6" i="1" s="1"/>
  <c r="F15" i="1"/>
  <c r="G18" i="1"/>
  <c r="G15" i="1" s="1"/>
  <c r="G116" i="1"/>
  <c r="G111" i="1" s="1"/>
  <c r="F206" i="1"/>
  <c r="G210" i="1"/>
  <c r="G206" i="1" s="1"/>
  <c r="I98" i="1" l="1"/>
  <c r="G187" i="1"/>
  <c r="G156" i="1" s="1"/>
  <c r="J96" i="1"/>
  <c r="J5" i="1" s="1"/>
  <c r="I212" i="1" s="1"/>
  <c r="I5" i="1"/>
  <c r="G154" i="1"/>
  <c r="G133" i="1" s="1"/>
  <c r="F118" i="1"/>
  <c r="G85" i="1"/>
  <c r="G54" i="1" s="1"/>
  <c r="G52" i="1"/>
  <c r="G33" i="1" s="1"/>
  <c r="F20" i="1"/>
  <c r="F196" i="1" l="1"/>
  <c r="F98" i="1" s="1"/>
  <c r="I4" i="1"/>
  <c r="J212" i="1"/>
  <c r="J4" i="1" s="1"/>
  <c r="I214" i="1" s="1"/>
  <c r="J214" i="1" s="1"/>
  <c r="J216" i="1" s="1"/>
  <c r="F96" i="1"/>
  <c r="G96" i="1" s="1"/>
  <c r="G5" i="1" s="1"/>
  <c r="G196" i="1" l="1"/>
  <c r="G98" i="1" s="1"/>
  <c r="F212" i="1" s="1"/>
  <c r="G212" i="1" s="1"/>
  <c r="G4" i="1" s="1"/>
  <c r="F214" i="1" s="1"/>
  <c r="G214" i="1" s="1"/>
  <c r="G216" i="1" s="1"/>
  <c r="G217" i="1" s="1"/>
  <c r="G218" i="1" s="1"/>
  <c r="G219" i="1" s="1"/>
  <c r="G220" i="1" s="1"/>
  <c r="J217" i="1"/>
  <c r="J218" i="1" s="1"/>
  <c r="J219" i="1" s="1"/>
  <c r="J220" i="1" s="1"/>
  <c r="F5" i="1"/>
  <c r="F4" i="1" l="1"/>
</calcChain>
</file>

<file path=xl/comments1.xml><?xml version="1.0" encoding="utf-8"?>
<comments xmlns="http://schemas.openxmlformats.org/spreadsheetml/2006/main">
  <authors>
    <author>Villa González, María</author>
    <author>Cárdaba Prada, Luis María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en el presupuesto</t>
        </r>
      </text>
    </comment>
    <comment ref="J3" authorId="0" shapeId="0">
      <text>
        <r>
          <rPr>
            <b/>
            <sz val="9"/>
            <color indexed="81"/>
            <rFont val="Tahoma"/>
            <family val="2"/>
          </rPr>
          <t>Importe del presupuesto</t>
        </r>
      </text>
    </comment>
    <comment ref="D218" authorId="1" shapeId="0">
      <text>
        <r>
          <rPr>
            <sz val="9"/>
            <color indexed="81"/>
            <rFont val="Tahoma"/>
            <family val="2"/>
          </rPr>
          <t>IVA no incluido</t>
        </r>
      </text>
    </comment>
    <comment ref="D220" authorId="1" shapeId="0">
      <text>
        <r>
          <rPr>
            <sz val="9"/>
            <color indexed="81"/>
            <rFont val="Tahoma"/>
            <family val="2"/>
          </rPr>
          <t>IVA incluido</t>
        </r>
      </text>
    </comment>
  </commentList>
</comments>
</file>

<file path=xl/sharedStrings.xml><?xml version="1.0" encoding="utf-8"?>
<sst xmlns="http://schemas.openxmlformats.org/spreadsheetml/2006/main" count="506" uniqueCount="224">
  <si>
    <t>OB_18_012_MEJORA CLIMÁTICA ESTACIONES</t>
  </si>
  <si>
    <t>Presupuesto</t>
  </si>
  <si>
    <t>Código</t>
  </si>
  <si>
    <t>Nat</t>
  </si>
  <si>
    <t>Ud</t>
  </si>
  <si>
    <t>Resumen</t>
  </si>
  <si>
    <t>CanPres</t>
  </si>
  <si>
    <t>Pres</t>
  </si>
  <si>
    <t>ImpPres</t>
  </si>
  <si>
    <t>LOTE1</t>
  </si>
  <si>
    <t>Capítulo</t>
  </si>
  <si>
    <t/>
  </si>
  <si>
    <t>LOTE1_BATAN Y FUENCARRAL</t>
  </si>
  <si>
    <t>1</t>
  </si>
  <si>
    <t>ESTACIÓN DE BATÁN</t>
  </si>
  <si>
    <t>01.01</t>
  </si>
  <si>
    <t>DESMONTAJES Y DEMOLICIONES</t>
  </si>
  <si>
    <t>ED0120</t>
  </si>
  <si>
    <t>Partida</t>
  </si>
  <si>
    <t>m</t>
  </si>
  <si>
    <t>DESMONTAJE DE BARANDILLA. (NOCTURNO)</t>
  </si>
  <si>
    <t>Desmontaje de barandilla metálica, i/ acopio en obra para posterior instalación, o carga y transporte a vertedero, en horario nocturno.</t>
  </si>
  <si>
    <t>ED0530</t>
  </si>
  <si>
    <t>ud</t>
  </si>
  <si>
    <t>DESMONTAJE DE MÁQUINA DE PRODUCTOS ALIMENTICIOS. (NOCTURNO)</t>
  </si>
  <si>
    <t>Desmontaje de máquina de comidas, sándwiches, etc., Incluso desconexión eléctrica, acopio y custodia en obra para su posterior reutilización, en horario nocturno.</t>
  </si>
  <si>
    <t>EL0450</t>
  </si>
  <si>
    <t>m2</t>
  </si>
  <si>
    <t>DEMOLICIÓN DE SOLADO DE TERRAZO O CERÁMICO (NOCTURNO)</t>
  </si>
  <si>
    <t>Demolición de solado de terrazo o baldosa cerámica incluso material de agarre, por medios mecánicos, incluso limpieza, carga y transporte de escombros al vertedero y con p.p. de medios auxiliares, en horario nocturno.</t>
  </si>
  <si>
    <t>Total 01.01</t>
  </si>
  <si>
    <t>01.02</t>
  </si>
  <si>
    <t>ALBAÑILERÍA</t>
  </si>
  <si>
    <t>EP0370</t>
  </si>
  <si>
    <t>SOLADO DE TERRAZO U/INTENSO MICROGRANO 40X40 (NOCTURNO)</t>
  </si>
  <si>
    <t>Suministro y colocación de solado de terrazo interior micrograno, uso intensivo, de alta resistencia, s/norma une 127020, de 40x40x3,3 cm., Con pulido inicial en fábrica para pulido y abrillantado final en obra, con marca aenor o en posesión de ensayos de tipo, en ambos casos con ensayos de tipo para la resistencia al deslizamiento/resbalamiento, recibida con mortero de cemento cem ii/b-p 32,5 n y arena mezcla de miga y río (m-5), i/cama de arena de 2 cm. De espesor, rejuntado con pasta para juntas, i/limpieza, medido en superficie realmente ejecutada. (Nocturno).</t>
  </si>
  <si>
    <t>Total 01.02</t>
  </si>
  <si>
    <t>01.03</t>
  </si>
  <si>
    <t>CERRAJERÍA Y VIDRIERIA</t>
  </si>
  <si>
    <t>EHI0170M</t>
  </si>
  <si>
    <t>PUERTA CORTAVIENTOS EN ACCESOS Y CAÑONES (NOCTURNO)</t>
  </si>
  <si>
    <t>Suministro y montaje de unidad de puerta cortavientos,  realizada con carpintería de acero inoxidable calidad aisi-304, acabado superficial astm-a-480, nº 4 (mate) ó nº 8 (brillo), en su color, compuesto por una unidad de puerta de hoja pivotante de 2,10mx0,82m a 2,10m x 1,00m, sistema s-600, modelo 630 de la firma grupsa o equivalente, doble apertura interior-exterior, con tiradores verticales de tubo de acero inoxidable de 40 mm de diámetro, cierra puertas de marco,  retenedor empotrado homologado a 500.000 Ciclos mínimos, en canto de hoja,dorma rts 85 o equivalente, y burletes de seguridad, vidrio laminar 5+5 mm, incoloro, escuadras y espesores de la carpintería según planos de detalle, sobre cerco de acero inoxidable de igual calidad,con instalación de tope embutidos en el suelo para fijar la ud de puerta mampara, según plano de detalle, i. P.P.  De pórtico para sustentación formado por dos pilares upn-100 y larguero de 2 upn-120, forrados en chapa de acero inoxidable aisi 304, y p.P de fijos ciegos a base de chapa de acero inoxidable aisi304 para regularizar la posible diferencia de medida entre hueco existente y dimensiones de hojas instaladas, y cerramiento superior,  i. Replanteo y p/p de herrajes de colgar, cierre, seguridad y zonas ciegas, así como desmontaje y adaptación de revestimiento y canaleta existente. Totalmente instalada en horario nocturno.</t>
  </si>
  <si>
    <t>APOD03</t>
  </si>
  <si>
    <t>m²</t>
  </si>
  <si>
    <t>SUMINISTRO Y MONTAJE DE REMATES FIJOS DE MAMPARAS CORTAVIENTOS (NOCTURNO)</t>
  </si>
  <si>
    <t>Suministro y montaje de remates fijos para puertas cortavientos, realizada con carpintería de acero inoxidable calidad aisi-304, acabado superficial astm-a-480, nº 4 (mate) ó nº 8 (brillo), en su color de mampara cortaviento realizado en los siguientes materiales:
Chapa de acero inoxidable de 1,50 mm, con refuerzos interiores y repaso de soldaduras, incluida estructura en acero galvanizado.
Se sellará perfectamente el plano que forman las mamparas, los elementos fijos y el luneto de modo que no transcurra viento a través de dichos elementos.
Incluye replanteo y p/p de herrajes de colgar, cierre, seguridad y zonas ciegas, así como desmontaje y adaptación de revestimiento y canaleta existente. Totalmente instalada en horario nocturno.</t>
  </si>
  <si>
    <t>VIDRIO01</t>
  </si>
  <si>
    <t>CERRAMIENTO FIJO ACRISTALADO SOBRE ESTRUCTURA DE ACERO INOXIDABLE (NOCTURNO)</t>
  </si>
  <si>
    <t>Suministro e instalación de cerramiento acristalado fijo realizado en perfilería de acero inoxidable calidad aisi 304 con acabado superficial según norma astm-a-480, nº 4 (mate) ó nº 8 (brillo), compuesto por:
-Vidrio laminar de seguridad stadip compuesto por dos vidrios de 6+6 mm de espesor unidos mediante lámina de butiral transparente de polivinilo translúcido de 0,38 mml. Fijado sobre carpintería con acuñado mediante calzos de apoyo perimetrales y laterales y sellado en frío con silicona neutra y colocación de junquillos, debe adaptarse a la forma geométrica de los pilares;
-Carpintería perimetral de tubo de 60 x 60 mm. Con junquillos de 20 x 20 mm.
-Carpintería interior a modo de partelunas formado por tubos 60 x 40 mm. Con junquillos de 20 x 20 mm. 
Incluso replanteo y p/p de herrajes de colgar, cierre, seguridad y zonas ciegas, así como desmontaje y adaptación de revestimiento y la geometría existente. Todo de acero inoxidable aisi 304. Totalmente instalado en horario nocturno.</t>
  </si>
  <si>
    <t>VIDRIOclim</t>
  </si>
  <si>
    <t>CERRAMIENTO FIJO ACRISTALADO/CLIM SB ESTRUCTURA DE ACERO INOXIDABLE (NOCTURNO)</t>
  </si>
  <si>
    <t>Suministro e instalación de cerramiento acristalado de seguridad stadip (ambas caras) fijo realizado en perfilería de acero inoxidable calidad aisi 304 con acabado superficial según norma astm-a-480, nº 4 (mate) ó nº 8 (brillo), compuesto por:
-Triple acristalamiento formado por vidrio exterior laminar de seguridad de 6+6 mm de espesor, con capa de baja emisividad térmica incorporada en el interior, unidos mediante una lámina de butiral incolora de polivinilo translúcido de mínimo 0,38 mml, dos cámaras deshidratadas rellenas de gas argón. Fijado sobre carpintería con acuñado mediante calzos de apoyo perimetrales y laterales y sellado en frío con silicona neutra y colocación de junquillos, debe adaptarse a la forma geométrica de los pilares;
-Carpintería perimetral de tubo de 60 x 60 mm. Con junquillos de 20 x 20 mm.
-Carpintería interior a modo de partelunas formado por tubos 60 x 40 mm. Con junquillos de 20 x 20 mm. 
Incluso replanteo y p/p de herrajes de colgar, cierre, seguridad y zonas ciegas, así como desmontaje y adaptación de revestimiento y la geometría existente. Todo de acero inoxidable aisi 304. Totalmente instalado en horario nocturno.</t>
  </si>
  <si>
    <t>EW0060</t>
  </si>
  <si>
    <t>FALSO TECHO DE POLIESTER A BASE DE LAMAS TIPO BREMEN O EQUIVALENTE.</t>
  </si>
  <si>
    <t>Falso techo de poliéster a base de lamas tipo bremen o equivalente b-s2,d0, fabricada con fibra de vidrio y resinas modificadas, totalmente colocado y anclado al techo. I/perfilería de acero galvanizado y elementos de cuelgue, incluso remates perimetrales y de esquina, y medios auxiliares necesarios para su montaje.</t>
  </si>
  <si>
    <t>Total 01.03</t>
  </si>
  <si>
    <t>01.04</t>
  </si>
  <si>
    <t>ADECUACIÓN DE INSTALACIONES</t>
  </si>
  <si>
    <t>MV2</t>
  </si>
  <si>
    <t>u</t>
  </si>
  <si>
    <t>ADECUACIÓN DE CANALETA DE SANEAMIENTO LATERAL</t>
  </si>
  <si>
    <t>Pa de adecuación de canaleta de saneamiento en cañones. Esto es:
-Adecuación de canaleta en los dos cañones de acceso a andenes,para dejarlo completamente instalado y funcionando. Partida a definir por la dirección facultativa.
En horario nocturno.</t>
  </si>
  <si>
    <t>MV1.2</t>
  </si>
  <si>
    <t>REPOSICIÓN DE INSTALACIONES AFECTADAS</t>
  </si>
  <si>
    <t>Reposición de instalaciones electricas y de comunicaciones que se vean afectadas por la instalacion/desistalación de mamparas cortavientos, a definir por la dirección facultativa.</t>
  </si>
  <si>
    <t>04.01</t>
  </si>
  <si>
    <t>DESMONTAJE Y REINSTALACIÓN DE CÁMARA DEL SISTEMA DE CCTV. (NOCTURNO)</t>
  </si>
  <si>
    <t>Desmontaje y reinstalación de equipamiento de cámara de cctv en su nueva ubicación horario nocturno, incluyendo:
- Adecuación provisional del sistema (cableado, cámaras, soportes, material auxiliar, etc.) Durante la ejecución de la obra, que permita el mantemiento en servicio del mismo y faciliten los trabajos de obra civil.
- Retirada y custodia de aquellos elementos (principalmente, cámaras y sus soportes) que no puedan mantener su funcionalidad.
- Adecuación del cableado existente a las nuevas canalizaciones y/o luminarias que se instalen.
- Reinstalación del equipamiento en su situación definitiva.
- Suministro e instalación de pequeño material de conexión o fijación a techo o luminaria. 
Pruebas y puesta a punto.
Totalmente terminada la unidad con p.p. de medios auxiliares y costes indirectos, en horario nocturno.</t>
  </si>
  <si>
    <t>04.02</t>
  </si>
  <si>
    <t>CABLE COAXIAL RG-59, (NOCTURNO)</t>
  </si>
  <si>
    <t>Suministro y tendido de cable coaxial rg-59 por canaleta o tubo, totalmente terminada la unidad con p.P. De medios auxiliares, costes indirectos y retirada del viejo cableado, en horario nocturno.</t>
  </si>
  <si>
    <t>04.03</t>
  </si>
  <si>
    <t>TUBO DE ACERO TRAQUEAL O RÍGIDO.</t>
  </si>
  <si>
    <t>Suministro, instalación y montaje de tubo de acero traqueal o rígido, para la acometida de equipos, incluidos racores y elementos de fijación. Totalmente instalado.</t>
  </si>
  <si>
    <t>04.04</t>
  </si>
  <si>
    <t>INGENIERÍA, PRUEBAS Y PUESTA A PUNTO SISTEMA DE CCTV. (NOCTURNO)</t>
  </si>
  <si>
    <t>Ingeniería, pruebas, puesta a punto y documentación del sistema de cctv.
Totalmente terminada la unidad con p.p. de medios auxiliares y costes indirectos, en horario nocturno.</t>
  </si>
  <si>
    <t>04.05</t>
  </si>
  <si>
    <t>SUMINISTRO E INSTALACIÓN DE LUMINARIA DE SEÑALIZACIÓN Y EMERGENCIA, ESTANCA, COMUNICABLES EQUIPADAS CON UN FLUORESCENTE DE, AL M</t>
  </si>
  <si>
    <t>Suministro e instalación de luminaria de señalización y emergencia, estanca, comunicables equipadas con un fluorescente de, al menos, 300 lúmenes y autonomia de 1 horas, con base abs autoextinguible en color blanco y difusor de policarbonato opalino, para servicio de emergencia en caso de fallo de corriente, con parte proporcional de cable, tubo, cajas de derivación, autotest, etc..
Totalmente instalada y conexionada con p.p. De medios auxiliares y costes indirectos, en horario nocturno.</t>
  </si>
  <si>
    <t>ELE.01</t>
  </si>
  <si>
    <t>SUMINISTRO E INSTALACIÓN DE INTERRUPTOR AUTOMÁTICO DE 16 A</t>
  </si>
  <si>
    <t>Interruptor automático magnetotérmico, de 2 módulos, bipolar (2p), con 6 ka de poder de corte, de 16 a de intensidad nominal, curva c, incluso p/p de accesorios de montaje. Según une-en 60898-1, con p.p. De medios auxiliares, totalmente terminada la unidad en horario nocturno.
Se abonará en función de las unidades de obra realmente ejecutadas, incluida la organización del trabajo por parte del responsable de la empresa adjudicataria, así como limpieza profunda de la zona de actuación de los trabajos. A la finalización de trabajo, la zona de actuación debe quedar totalmente limpia y en servicio.</t>
  </si>
  <si>
    <t>ELE.02</t>
  </si>
  <si>
    <t>SUMINISTRO E INSTALACIÓN DE CIRCUITO PARA USOS VARIOS 16 A (C2, C5)</t>
  </si>
  <si>
    <t>Circuito para tomas de uso general, por conductores unipolares de cobre aislados h07v-k 3x2,5 mm2, para una tensión nominal de 450/750 v, realizado con tubo pvc corrugado m20/gp5 empotrado, en sistema monofásico (fase, neutro y protección). Instalación y conexionado; Según rebt, itc-bt-25, con p.P. De medios auxiliares, totalmente terminada la unidad en horario nocturno.
Se abonará en función de las unidades de obra realmente ejecutadas, incluida la organización del trabajo por parte del responsable de la empresa adjudicataria, así como limpieza profunda de la zona de actuación de los trabajos. A la finalización de trabajo, la zona de actuación debe quedar totalmente limpia y en servicio.</t>
  </si>
  <si>
    <t>Total 01.04</t>
  </si>
  <si>
    <t>01.05</t>
  </si>
  <si>
    <t>ACCESIBILIDAD Y SEÑALÉTICA</t>
  </si>
  <si>
    <t>D11FPX001-d1</t>
  </si>
  <si>
    <t>SUMINISTRO Y COLOCACIÓN DE BALIZAMIENTO FOTOLUMINISCENTE PLACA DE 6 CMS SOBRE PERFIL (NOCTURNO)</t>
  </si>
  <si>
    <t>Suministro e instalación de balizamiento fotoluminiscente formada por placa de alta luminiscencia de 6 cm de ancho montada sobre perfil de aluminio, incluso p.P. De serigrafía de unidades modulares de flechas direccionales, perfil de aluminio, accesorios y pequeño material,  totalmente instalado, en horario nocturno.</t>
  </si>
  <si>
    <t>CARTELOBRA-1</t>
  </si>
  <si>
    <t>SUMINISTRO Y MONTAJE DE CARTEL METÁLICO SEÑALIZACIÓN OBRA (NOCTURNO)</t>
  </si>
  <si>
    <t>Suministro y montaje de cartel en chapa de aluminio de 1,2 mm de espesor, de dimensiones 1000x700 mm, con matado de arista, decorado mediante vinilo en impresión digital para exterior incluyendo medios auxiliares, pequeño material necesario y medio de transporte, totalmente terminado y limpia la zona de actuación. En horario nocturno.</t>
  </si>
  <si>
    <t>CER.04.1</t>
  </si>
  <si>
    <t>SUMINISTRO E INSTALACIÓN DE POSTE PARA PULSADOR ACCESIBLE</t>
  </si>
  <si>
    <t>Suministro e instalción de poste de acero inoxidable para pulsador accesible. poste realizado en perfilería de acero inoxidable calidad aisi 316 con acabado superficial según norma astm a-480 nº 8  brillo. medidas y diseño a definir por la dirección facultativa, i/ medios auxiliares, mecánicos, manuales y de protección, medio de transporte, limpieza y retirada del material sobrante, carga y transporte a vertedero autorizado o a lugar definido por la dirección facultativa, i/ canon de vertido y tasas. totalmente instalado, funcionando y terminada la unidad. en horario nocturno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</si>
  <si>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</si>
  <si>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</si>
  <si>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</si>
  <si>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</si>
  <si>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</si>
  <si>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</si>
  <si>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</si>
  <si>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</si>
  <si>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</si>
  <si>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</si>
  <si>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</si>
  <si>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</si>
  <si>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</si>
  <si>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</si>
  <si>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</si>
  <si>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</si>
  <si>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</si>
  <si>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</si>
  <si>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</si>
  <si>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</si>
  <si>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</si>
  <si>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</si>
  <si>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</si>
  <si>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</si>
  <si>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</si>
  <si>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</si>
  <si>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</si>
  <si>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SÑ 19.008 4</t>
  </si>
  <si>
    <t>DESMONTAJE DE VINILOS SEÑALIZACIÓN BATERÍA 4 PUERTAS MAMPARA (NOCTURNO)</t>
  </si>
  <si>
    <t xml:space="preserve">Puertas mampara: Suministro e instalación de vinilos adhesivos de puertas de mampara, incluyendo limpieza y preparación de superficies, incluyendo medios auxiliares, pequeño material necesario . Totalmente terminado y limpia la zona de actuación. Precio por juego completo de pegatinas de cada una de las puertas mampara. En horario nocturno.
 </t>
  </si>
  <si>
    <t>SÑ 19.008 4M</t>
  </si>
  <si>
    <t>MONTAJE DE VINILOS SEÑALIZACIÓN BATERÍA 4 PUERTAS MAMPARA (NOCTURNO)</t>
  </si>
  <si>
    <t xml:space="preserve">Desmontaje de vinilos y materiales plásticos en puertas de mampara, y suministro y reposición de los mismos en batería de 4 puertas cortavientos, incluida pequeña herramienta y vinilos. En horario nocturno.
   Prohibido fumar (vinilo a dos caras)     2,000 Ud 
   Madrid excelente (vinilo a dos caras)  2,000 Ud 
   Prohibido globos (vinilo a dos caras)    1,000 Ud 
   Entrada(azul)/no pasar (vinilo a dos caras) 2,000 Ud 
   Salida(verde)/no pasar (vinilo a dos caras) 2,000 Ud  
   Cámaras de vigilancia (vinilo a dos caras) 2,000 Ud </t>
  </si>
  <si>
    <t>SÑL.01</t>
  </si>
  <si>
    <t>LAMINADO DE PROTECCIÓN VIDRIO ANTI-GRAFITI, ANTI-RAYADO</t>
  </si>
  <si>
    <t>Suministro y colocación de lámina de protección de seguridad de los cristales/vidrios anti-grafiti y anti-rayado en templetes exteriores de estaciones, armarios informativos de andenes y vestíbulos, cabinas de andenes y otras ubicaciones similares explotadas por metro de madrid, s.A. Según características definidas en el ppt, mediante medios manuales y/o mecánicos, incluso retirada de los restos de la lámina deteriorada mediante acuchillado de los mismos, incluyendo acabado final de limpieza del cristal/vidrio con jabón neutro y secado del mismo, para instalación de la lámina nueva. Queda incluido la recogida del material en lugar a definir por el responsable de señalética de metro,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metro cuadrado.</t>
  </si>
  <si>
    <t>Total 01.05</t>
  </si>
  <si>
    <t>01.06</t>
  </si>
  <si>
    <t>VARIOS</t>
  </si>
  <si>
    <t>09-02</t>
  </si>
  <si>
    <t>CUADRO ELÉCTRICO DE OBRA (NOCTURNO)</t>
  </si>
  <si>
    <t>Suministro y montaje de cuadro eléctrico de obra, i.P.P. De medios auxiliares y costes indirectos.En horario nocturno.</t>
  </si>
  <si>
    <t>05M01</t>
  </si>
  <si>
    <t>LIMPIEZA GENERAL (NOCTURNO)</t>
  </si>
  <si>
    <t>Limpieza general de todas las zona de actuación y zonas utilizadas para acopios, limpieza del polvo generado, suciedad generalizada, barrido de residuos, limpieza de paramento etc, todos los elementos nuevos instalados se deberan dejar perfectamente limpios. Incluso retirada carga y transporte de escombro a vertedero autorizado, medios auxiliares y p.P. Costes indirectos. En horario nocturno.</t>
  </si>
  <si>
    <t>ED1210</t>
  </si>
  <si>
    <t>CERRAMIENTO PROVISIONAL DE OBRA PARA INTERIOR DE PLACAS DE CARTÓN-YESO PINTADO EN AZUL (NOCTURNO)</t>
  </si>
  <si>
    <t>Suministro y colocación de cerramiento provisional de obra en el interior de la estación a base de placas de yeso laminado tipo pladur o equivalente, incluidos montantes tanto horizontales (canales) como verticales (montantes colocados cada 40cm) a base de perfiles de acero galvanizado.  incluida parte proporcional de puertas de paso de acero galvanizado de acceso a la zona de obra y acabadas en el mismo color que el cerramiento. incluido aislamiento acústico a base de paneles de lana de roca en zona interior de obras. acabado en color azul (pantone 293).totalmente estanco el conjunto contra techo para evitar el paso de polvo y ruido como consecuencia de las obras. totalmente terminada la unidad, instalada en horario nocturno. incluso posterior desmontaje y retirada a vertedero incluyendo gastos de vertido</t>
  </si>
  <si>
    <t>Total 01.06</t>
  </si>
  <si>
    <t>Total 1</t>
  </si>
  <si>
    <t>2</t>
  </si>
  <si>
    <t>ESTACIÓN DE FUENCARRAL</t>
  </si>
  <si>
    <t>02.01</t>
  </si>
  <si>
    <t>Pa de seguridad y salud</t>
  </si>
  <si>
    <t>ED0460</t>
  </si>
  <si>
    <t>DESMONTAJE DE MAMPARA CORTAVIENTOS.  JORNADA 2:00 - 6:00 A.M.</t>
  </si>
  <si>
    <t>Desmontaje de mampara cortavientos, incluso retirada, carga y transporte al almacén de metro, vertedero o acopio en obra para su posterior reutilización, en horario nocturno de estación.</t>
  </si>
  <si>
    <t>ED0070</t>
  </si>
  <si>
    <t>DESMONTAJE DE ATRIL SITUADO EN EL VESTÍBULO</t>
  </si>
  <si>
    <t>Desmontaje de atril de acero inoxidable situado en el vestíbulo de la estación, incluyendo el acopio y custodia en la obra para su posterior colocación o transporte a almacén de metro.</t>
  </si>
  <si>
    <t>ED0150</t>
  </si>
  <si>
    <t>DESMONTAJE DE CARPINTERÍA METÁLICA ACRISTALADA</t>
  </si>
  <si>
    <t>Desmontaje de carpintería metálica acristalada con cercos, herrajes,etc. Incluso retirada, carga y transporte a almacén o lugar de acopio para su posterior instalación, incluso onstalación de la misma o trasladado a vertedero incluso canon de vertido.</t>
  </si>
  <si>
    <t>Total 02.01</t>
  </si>
  <si>
    <t>02.02</t>
  </si>
  <si>
    <t>EP0350</t>
  </si>
  <si>
    <t>SOLADO DE GRES PORCELÁNICO 40X40 CM (NOCTURNO)</t>
  </si>
  <si>
    <t>Suministro y colocación de  recubrimiento cerámico mediante el método de colocación en capa fina,  rectificado y biselado de formato nominal de 40x40 cm., Espesor  de 14,5±0,7mm, con modulo de rotura mayor de 45n/mm2 y fuerza de rotura mayor de 4500n. Con una  absorción de agua muy baja inferior a 0,05%, y con resistencia al resbalamiento clase 1 según cte su1, recibidas con adhesivo cementoso mejorado con tiempo abierto ampliado, rapimax, de butech, c2e según, y rejuntadas con mortero de juntas cementoso colorstuk 0-4, de butech, tipo cg2,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 En horario nocturno.</t>
  </si>
  <si>
    <t>EP0205</t>
  </si>
  <si>
    <t>RODAPIÉ DE GRES PORCELÁNICO  30X40 (NOCTURNO)</t>
  </si>
  <si>
    <t>Suministro y colocación de rodapié de formado por baldosa venis de porcelanosa de 40 x 30 cm. De altura y 1,5 cm. De espesor, o equivalente, con las siguientes características: Resistencia al deslizamiento 1,2 ó 3, resistencia al manchado 5, resistencia al ataque químico ga/gla/gha0, resistencia a la flexión &gt;5000 y uso alto transito.  Pegado directamente sobre ladrillo  con pegamento bettor, incluso enlechado de juntas y limpieza. En horario nocturno.</t>
  </si>
  <si>
    <t>Total 02.02</t>
  </si>
  <si>
    <t>02.03</t>
  </si>
  <si>
    <t>APOD08</t>
  </si>
  <si>
    <t>TAPA DE CANALETA VITRIFICADA SOBRE MAMPARA CORTAVIENTOS (NOCTURNO)</t>
  </si>
  <si>
    <t>Suministro y colocación de tapa de canaleta vitrificada sobre mampara cortavientos, de igual medida y características que la existente, incluso p/p de bisagra contínua en parte inferior y elementos de cierre en la estructura portante y elementos de remate, incluida p/p de estructura tubular de acero galvanizado. Totalmente terminada la unidad en horario nocturno.</t>
  </si>
  <si>
    <t>EK0040</t>
  </si>
  <si>
    <t>MONTAJE DE ATRIL PROCEDENTE, NOCTURNO</t>
  </si>
  <si>
    <t>Montaje de atril procedente acopio en obra, incluso replanteo y anclajes mecánicos, en horario nocturno.</t>
  </si>
  <si>
    <t>Total 02.03</t>
  </si>
  <si>
    <t>02.04</t>
  </si>
  <si>
    <t>05.01</t>
  </si>
  <si>
    <t>DESMONTAJE Y REINSTALACIÓN DE LECTOR DE LA TELECANCELA.</t>
  </si>
  <si>
    <t>Desmontaje y reinstalación de lector de telecancela en la misma posición que ocupa actualmente el "falso lector", incluyendo:
- Suministro e instalación de embellecedor de aprox. 5 Cm para el lector existente.
- Sumistro e instalación de placa de acero para reparar el agujero dejado por el actual lector y su marco, pintada en color similar.
- Reinstalación del lector en su situación definitiva.
- Suministro e instalación de pequeño material de sujección y conexión del lector, incluyendo parte proporcional de cableado necesario.
Pruebas y puesta en servicio.Totalmente terminada la unidad con p.P. De medios auxiliares y costes indirectos, en horario nocturno.</t>
  </si>
  <si>
    <t>COM 03</t>
  </si>
  <si>
    <t>ud.</t>
  </si>
  <si>
    <t>DESCONEXIÓN Y REINSTALACIÓN DE MÁQUINAS DE VENTA.</t>
  </si>
  <si>
    <t>Desconexión de máquina automática de venta (comunicaciones, alimentación, interfonía y anti-intrusión), incluyendo desplazamiento de la misma para facilitar la colocación de los paneles vitrificados y posterior colocación y conexionado en su posición definitiva. Se considera que el cableado se reaprovechará en su totalidad.</t>
  </si>
  <si>
    <t>Total 02.04</t>
  </si>
  <si>
    <t>02.05</t>
  </si>
  <si>
    <t>Total 02.05</t>
  </si>
  <si>
    <t>02.06</t>
  </si>
  <si>
    <t>Total 02.06</t>
  </si>
  <si>
    <t>Total 2</t>
  </si>
  <si>
    <t>3</t>
  </si>
  <si>
    <t>GESTIÓN DE RESISUOS</t>
  </si>
  <si>
    <t>Pa de gestión de residuos</t>
  </si>
  <si>
    <t>GR1</t>
  </si>
  <si>
    <t>GESTIÓN MEDIOAMBIENTAL LOTE 1</t>
  </si>
  <si>
    <t>PA gestión de residuos</t>
  </si>
  <si>
    <t>GR4</t>
  </si>
  <si>
    <t>GESTIÓN MEDIOAMBIENTAL LOTE 4</t>
  </si>
  <si>
    <t>Total 3</t>
  </si>
  <si>
    <t>4</t>
  </si>
  <si>
    <t>SEGURIDAD Y SALUD</t>
  </si>
  <si>
    <t>SYS1</t>
  </si>
  <si>
    <t>PA Seguridad y Salud</t>
  </si>
  <si>
    <t>Total 4</t>
  </si>
  <si>
    <t>Total LOTE1</t>
  </si>
  <si>
    <t>Total 0</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</si>
  <si>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</si>
  <si>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</si>
  <si>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</si>
  <si>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</si>
  <si>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</si>
  <si>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</si>
  <si>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</si>
  <si>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</si>
  <si>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</si>
  <si>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</si>
  <si>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</si>
  <si>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</si>
  <si>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</si>
  <si>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</si>
  <si>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</si>
  <si>
    <t>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</si>
</sst>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b/>
      <sz val="8"/>
      <color rgb="FF00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sz val="14"/>
      <color theme="1"/>
      <name val="Calibri"/>
      <family val="2"/>
      <scheme val="minor"/>
    </font>
    <font>
      <sz val="8"/>
      <name val="Calibri"/>
      <family val="2"/>
      <scheme val="minor"/>
    </font>
    <font>
      <sz val="9"/>
      <color indexed="81"/>
      <name val="Tahoma"/>
      <family val="2"/>
    </font>
    <font>
      <sz val="8"/>
      <color rgb="FFFF0000"/>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theme="7" tint="0.79998168889431442"/>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74">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9" fontId="7" fillId="3" borderId="0" xfId="0" applyNumberFormat="1"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49" fontId="7" fillId="4" borderId="0" xfId="0" applyNumberFormat="1" applyFont="1" applyFill="1" applyAlignment="1">
      <alignment vertical="top"/>
    </xf>
    <xf numFmtId="4" fontId="6" fillId="4" borderId="0" xfId="0" applyNumberFormat="1" applyFont="1" applyFill="1" applyAlignment="1">
      <alignment vertical="top"/>
    </xf>
    <xf numFmtId="49" fontId="8" fillId="5" borderId="0" xfId="0" applyNumberFormat="1" applyFont="1" applyFill="1" applyAlignment="1">
      <alignment vertical="top"/>
    </xf>
    <xf numFmtId="49" fontId="8" fillId="0" borderId="0" xfId="0" applyNumberFormat="1" applyFont="1" applyAlignment="1">
      <alignment vertical="top"/>
    </xf>
    <xf numFmtId="4" fontId="8" fillId="0" borderId="0" xfId="0" applyNumberFormat="1" applyFont="1" applyAlignment="1">
      <alignment vertical="top"/>
    </xf>
    <xf numFmtId="4" fontId="9" fillId="0" borderId="0" xfId="0" applyNumberFormat="1" applyFont="1" applyAlignment="1">
      <alignment vertical="top"/>
    </xf>
    <xf numFmtId="0" fontId="8" fillId="0" borderId="0" xfId="0" applyFont="1" applyAlignment="1">
      <alignment vertical="top"/>
    </xf>
    <xf numFmtId="4" fontId="6" fillId="0" borderId="0" xfId="0" applyNumberFormat="1" applyFont="1" applyAlignment="1">
      <alignment vertical="top"/>
    </xf>
    <xf numFmtId="0" fontId="8" fillId="6" borderId="0" xfId="0" applyFont="1" applyFill="1" applyAlignment="1">
      <alignment vertical="top"/>
    </xf>
    <xf numFmtId="49" fontId="8" fillId="0" borderId="0" xfId="0" applyNumberFormat="1" applyFont="1" applyAlignment="1">
      <alignment vertical="top" wrapText="1"/>
    </xf>
    <xf numFmtId="3" fontId="8"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49" fontId="5" fillId="0" borderId="0" xfId="0" applyNumberFormat="1" applyFont="1" applyAlignment="1">
      <alignment vertical="top" wrapText="1"/>
    </xf>
    <xf numFmtId="0" fontId="8" fillId="6" borderId="0" xfId="0" applyFont="1" applyFill="1" applyAlignment="1">
      <alignment vertical="top" wrapText="1"/>
    </xf>
    <xf numFmtId="0" fontId="0" fillId="7" borderId="1" xfId="0" applyFill="1" applyBorder="1"/>
    <xf numFmtId="0" fontId="0" fillId="7" borderId="2" xfId="0" applyFill="1" applyBorder="1"/>
    <xf numFmtId="49" fontId="5" fillId="7" borderId="2" xfId="0" applyNumberFormat="1" applyFont="1" applyFill="1" applyBorder="1" applyAlignment="1">
      <alignment vertical="top" wrapText="1"/>
    </xf>
    <xf numFmtId="4" fontId="6" fillId="7" borderId="3" xfId="0" applyNumberFormat="1" applyFont="1" applyFill="1" applyBorder="1" applyAlignment="1">
      <alignment vertical="top"/>
    </xf>
    <xf numFmtId="0" fontId="0" fillId="7" borderId="4" xfId="0" applyFill="1" applyBorder="1"/>
    <xf numFmtId="0" fontId="0" fillId="7" borderId="0" xfId="0" applyFill="1" applyBorder="1"/>
    <xf numFmtId="49" fontId="5" fillId="7" borderId="0" xfId="0" applyNumberFormat="1" applyFont="1" applyFill="1" applyBorder="1" applyAlignment="1">
      <alignment vertical="top" wrapText="1"/>
    </xf>
    <xf numFmtId="9" fontId="8" fillId="7" borderId="4" xfId="0" applyNumberFormat="1" applyFont="1" applyFill="1" applyBorder="1" applyAlignment="1">
      <alignment vertical="top"/>
    </xf>
    <xf numFmtId="4" fontId="6" fillId="7" borderId="5" xfId="0" applyNumberFormat="1" applyFont="1" applyFill="1" applyBorder="1" applyAlignment="1">
      <alignment vertical="top"/>
    </xf>
    <xf numFmtId="4" fontId="8" fillId="7" borderId="0" xfId="0" applyNumberFormat="1" applyFont="1" applyFill="1" applyBorder="1" applyAlignment="1" applyProtection="1">
      <alignment vertical="top"/>
      <protection locked="0"/>
    </xf>
    <xf numFmtId="9" fontId="8" fillId="0" borderId="4" xfId="0" applyNumberFormat="1" applyFont="1" applyFill="1" applyBorder="1" applyAlignment="1" applyProtection="1">
      <alignment vertical="top"/>
      <protection locked="0"/>
    </xf>
    <xf numFmtId="0" fontId="0" fillId="7" borderId="6" xfId="0" applyFill="1" applyBorder="1"/>
    <xf numFmtId="0" fontId="0" fillId="7" borderId="7" xfId="0" applyFill="1" applyBorder="1"/>
    <xf numFmtId="49" fontId="5" fillId="7" borderId="8" xfId="0" applyNumberFormat="1" applyFont="1" applyFill="1" applyBorder="1" applyAlignment="1">
      <alignment vertical="top"/>
    </xf>
    <xf numFmtId="4" fontId="6" fillId="7" borderId="8" xfId="0" applyNumberFormat="1" applyFont="1" applyFill="1" applyBorder="1" applyAlignment="1">
      <alignment vertical="top"/>
    </xf>
    <xf numFmtId="0" fontId="0" fillId="0" borderId="0" xfId="0" applyFill="1" applyBorder="1"/>
    <xf numFmtId="49" fontId="5"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10" fillId="0" borderId="0" xfId="0" applyNumberFormat="1" applyFont="1" applyAlignment="1">
      <alignment vertical="top"/>
    </xf>
    <xf numFmtId="49" fontId="1" fillId="0" borderId="0" xfId="0" applyNumberFormat="1" applyFont="1" applyFill="1" applyBorder="1" applyAlignment="1">
      <alignment vertical="top"/>
    </xf>
    <xf numFmtId="49" fontId="10" fillId="0" borderId="0" xfId="0" applyNumberFormat="1" applyFont="1" applyFill="1" applyBorder="1" applyAlignment="1">
      <alignment horizontal="left" vertical="center"/>
    </xf>
    <xf numFmtId="4" fontId="8"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49" fontId="5" fillId="8" borderId="2" xfId="0" applyNumberFormat="1" applyFont="1" applyFill="1" applyBorder="1" applyAlignment="1">
      <alignment vertical="top"/>
    </xf>
    <xf numFmtId="49" fontId="2" fillId="8" borderId="2" xfId="0" applyNumberFormat="1" applyFont="1" applyFill="1" applyBorder="1" applyAlignment="1">
      <alignment vertical="top"/>
    </xf>
    <xf numFmtId="49" fontId="2" fillId="8" borderId="2" xfId="0" applyNumberFormat="1" applyFont="1" applyFill="1" applyBorder="1" applyAlignment="1">
      <alignment horizontal="left" vertical="center"/>
    </xf>
    <xf numFmtId="4" fontId="11" fillId="8" borderId="2" xfId="0" applyNumberFormat="1" applyFont="1" applyFill="1" applyBorder="1" applyAlignment="1" applyProtection="1">
      <alignment vertical="top"/>
      <protection locked="0"/>
    </xf>
    <xf numFmtId="4" fontId="2" fillId="8" borderId="3" xfId="0" applyNumberFormat="1" applyFont="1" applyFill="1" applyBorder="1" applyAlignment="1" applyProtection="1">
      <alignment horizontal="right" vertical="center"/>
    </xf>
    <xf numFmtId="49" fontId="5" fillId="8" borderId="0" xfId="0" applyNumberFormat="1" applyFont="1" applyFill="1" applyBorder="1" applyAlignment="1">
      <alignment vertical="top"/>
    </xf>
    <xf numFmtId="49" fontId="2" fillId="8" borderId="0" xfId="0" applyNumberFormat="1" applyFont="1" applyFill="1" applyBorder="1" applyAlignment="1">
      <alignment vertical="top"/>
    </xf>
    <xf numFmtId="49" fontId="2" fillId="8" borderId="0" xfId="0" applyNumberFormat="1" applyFont="1" applyFill="1" applyBorder="1" applyAlignment="1">
      <alignment horizontal="left" vertical="center"/>
    </xf>
    <xf numFmtId="4" fontId="11" fillId="8" borderId="0" xfId="0" applyNumberFormat="1" applyFont="1" applyFill="1" applyBorder="1" applyAlignment="1" applyProtection="1">
      <alignment vertical="top"/>
      <protection locked="0"/>
    </xf>
    <xf numFmtId="4" fontId="2" fillId="8" borderId="5" xfId="0" applyNumberFormat="1" applyFont="1" applyFill="1" applyBorder="1" applyAlignment="1" applyProtection="1">
      <alignment horizontal="right" vertical="center"/>
    </xf>
    <xf numFmtId="49" fontId="5" fillId="8" borderId="7" xfId="0" applyNumberFormat="1" applyFont="1" applyFill="1" applyBorder="1" applyAlignment="1">
      <alignment vertical="top"/>
    </xf>
    <xf numFmtId="49" fontId="2" fillId="8" borderId="7" xfId="0" applyNumberFormat="1" applyFont="1" applyFill="1" applyBorder="1" applyAlignment="1">
      <alignment vertical="top"/>
    </xf>
    <xf numFmtId="49" fontId="2" fillId="8" borderId="7" xfId="0" applyNumberFormat="1" applyFont="1" applyFill="1" applyBorder="1" applyAlignment="1">
      <alignment horizontal="left" vertical="center"/>
    </xf>
    <xf numFmtId="4" fontId="11" fillId="8" borderId="7" xfId="0" applyNumberFormat="1" applyFont="1" applyFill="1" applyBorder="1" applyAlignment="1" applyProtection="1">
      <alignment vertical="top"/>
      <protection locked="0"/>
    </xf>
    <xf numFmtId="4" fontId="2" fillId="8" borderId="8" xfId="0" applyNumberFormat="1" applyFont="1" applyFill="1" applyBorder="1" applyAlignment="1" applyProtection="1">
      <alignment horizontal="right" vertical="center"/>
    </xf>
    <xf numFmtId="49" fontId="4" fillId="0" borderId="0" xfId="0" applyNumberFormat="1" applyFont="1" applyFill="1" applyBorder="1" applyAlignment="1">
      <alignment vertical="top"/>
    </xf>
    <xf numFmtId="4" fontId="8" fillId="0" borderId="0" xfId="0" applyNumberFormat="1" applyFont="1" applyAlignment="1" applyProtection="1">
      <alignment vertical="top"/>
      <protection locked="0"/>
    </xf>
    <xf numFmtId="4" fontId="14" fillId="0" borderId="0" xfId="0" applyNumberFormat="1" applyFont="1" applyAlignment="1" applyProtection="1">
      <alignment vertical="top"/>
    </xf>
    <xf numFmtId="0" fontId="12" fillId="0" borderId="9" xfId="0" applyFont="1" applyBorder="1" applyAlignment="1" applyProtection="1">
      <alignment horizontal="left"/>
      <protection locked="0"/>
    </xf>
    <xf numFmtId="0" fontId="12" fillId="0" borderId="9" xfId="0" applyFont="1" applyFill="1" applyBorder="1" applyAlignment="1">
      <alignment horizontal="left" wrapText="1"/>
    </xf>
    <xf numFmtId="0" fontId="12" fillId="0" borderId="9" xfId="0" applyFont="1" applyFill="1" applyBorder="1" applyAlignment="1" applyProtection="1">
      <alignment horizontal="center"/>
      <protection locked="0"/>
    </xf>
    <xf numFmtId="0" fontId="12" fillId="0" borderId="9" xfId="0" applyFont="1" applyFill="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37"/>
  <sheetViews>
    <sheetView tabSelected="1" workbookViewId="0">
      <pane xSplit="4" ySplit="3" topLeftCell="E203" activePane="bottomRight" state="frozen"/>
      <selection pane="topRight" activeCell="E1" sqref="E1"/>
      <selection pane="bottomLeft" activeCell="A4" sqref="A4"/>
      <selection pane="bottomRight" activeCell="I208" sqref="I208"/>
    </sheetView>
  </sheetViews>
  <sheetFormatPr baseColWidth="10" defaultRowHeight="15" x14ac:dyDescent="0.25"/>
  <cols>
    <col min="1" max="1" width="10.85546875" customWidth="1"/>
    <col min="2" max="2" width="6.5703125" customWidth="1"/>
    <col min="3" max="3" width="3.7109375" customWidth="1"/>
    <col min="4" max="4" width="32.85546875" customWidth="1"/>
    <col min="5" max="5" width="7.85546875" customWidth="1"/>
    <col min="6" max="7" width="8.7109375" customWidth="1"/>
    <col min="8" max="8" width="7.85546875" hidden="1" customWidth="1"/>
    <col min="9" max="10" width="8.7109375"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23" t="s">
        <v>5</v>
      </c>
      <c r="E3" s="4" t="s">
        <v>6</v>
      </c>
      <c r="F3" s="4" t="s">
        <v>7</v>
      </c>
      <c r="G3" s="4" t="s">
        <v>8</v>
      </c>
      <c r="H3" s="4" t="s">
        <v>6</v>
      </c>
      <c r="I3" s="4" t="s">
        <v>7</v>
      </c>
      <c r="J3" s="4" t="s">
        <v>8</v>
      </c>
    </row>
    <row r="4" spans="1:10" x14ac:dyDescent="0.25">
      <c r="A4" s="5" t="s">
        <v>9</v>
      </c>
      <c r="B4" s="5" t="s">
        <v>10</v>
      </c>
      <c r="C4" s="5" t="s">
        <v>11</v>
      </c>
      <c r="D4" s="24" t="s">
        <v>12</v>
      </c>
      <c r="E4" s="6">
        <f t="shared" ref="E4:J4" si="0">E212</f>
        <v>1</v>
      </c>
      <c r="F4" s="7">
        <f t="shared" si="0"/>
        <v>183843.93</v>
      </c>
      <c r="G4" s="7">
        <f t="shared" si="0"/>
        <v>183843.93</v>
      </c>
      <c r="H4" s="6">
        <f t="shared" si="0"/>
        <v>1</v>
      </c>
      <c r="I4" s="7">
        <f t="shared" si="0"/>
        <v>4691.76</v>
      </c>
      <c r="J4" s="7">
        <f t="shared" si="0"/>
        <v>4691.76</v>
      </c>
    </row>
    <row r="5" spans="1:10" x14ac:dyDescent="0.25">
      <c r="A5" s="8" t="s">
        <v>13</v>
      </c>
      <c r="B5" s="9" t="s">
        <v>10</v>
      </c>
      <c r="C5" s="8" t="s">
        <v>11</v>
      </c>
      <c r="D5" s="25" t="s">
        <v>14</v>
      </c>
      <c r="E5" s="10">
        <f t="shared" ref="E5:J5" si="1">E96</f>
        <v>1</v>
      </c>
      <c r="F5" s="10">
        <f t="shared" si="1"/>
        <v>105616.26</v>
      </c>
      <c r="G5" s="10">
        <f t="shared" si="1"/>
        <v>105616.26</v>
      </c>
      <c r="H5" s="10">
        <f t="shared" si="1"/>
        <v>1</v>
      </c>
      <c r="I5" s="10">
        <f t="shared" si="1"/>
        <v>0</v>
      </c>
      <c r="J5" s="10">
        <f t="shared" si="1"/>
        <v>0</v>
      </c>
    </row>
    <row r="6" spans="1:10" x14ac:dyDescent="0.25">
      <c r="A6" s="11" t="s">
        <v>15</v>
      </c>
      <c r="B6" s="12" t="s">
        <v>10</v>
      </c>
      <c r="C6" s="11" t="s">
        <v>11</v>
      </c>
      <c r="D6" s="26" t="s">
        <v>16</v>
      </c>
      <c r="E6" s="13">
        <f t="shared" ref="E6:J6" si="2">E13</f>
        <v>1</v>
      </c>
      <c r="F6" s="13">
        <f t="shared" si="2"/>
        <v>571.1</v>
      </c>
      <c r="G6" s="13">
        <f t="shared" si="2"/>
        <v>571.1</v>
      </c>
      <c r="H6" s="13">
        <f t="shared" si="2"/>
        <v>1</v>
      </c>
      <c r="I6" s="13">
        <f t="shared" si="2"/>
        <v>0</v>
      </c>
      <c r="J6" s="13">
        <f t="shared" si="2"/>
        <v>0</v>
      </c>
    </row>
    <row r="7" spans="1:10" x14ac:dyDescent="0.25">
      <c r="A7" s="14" t="s">
        <v>17</v>
      </c>
      <c r="B7" s="15" t="s">
        <v>18</v>
      </c>
      <c r="C7" s="15" t="s">
        <v>19</v>
      </c>
      <c r="D7" s="21" t="s">
        <v>20</v>
      </c>
      <c r="E7" s="16">
        <v>17.7</v>
      </c>
      <c r="F7" s="16">
        <v>9.9</v>
      </c>
      <c r="G7" s="17">
        <f>ROUND(E7*F7,2)</f>
        <v>175.23</v>
      </c>
      <c r="H7" s="16">
        <v>17.7</v>
      </c>
      <c r="I7" s="68">
        <v>0</v>
      </c>
      <c r="J7" s="17">
        <f>ROUND(H7*I7,2)</f>
        <v>0</v>
      </c>
    </row>
    <row r="8" spans="1:10" ht="33.75" x14ac:dyDescent="0.25">
      <c r="A8" s="18"/>
      <c r="B8" s="18"/>
      <c r="C8" s="18"/>
      <c r="D8" s="21" t="s">
        <v>21</v>
      </c>
      <c r="E8" s="18"/>
      <c r="F8" s="18"/>
      <c r="G8" s="18"/>
      <c r="H8" s="18"/>
      <c r="I8" s="18"/>
      <c r="J8" s="18"/>
    </row>
    <row r="9" spans="1:10" ht="22.5" x14ac:dyDescent="0.25">
      <c r="A9" s="14" t="s">
        <v>22</v>
      </c>
      <c r="B9" s="15" t="s">
        <v>18</v>
      </c>
      <c r="C9" s="15" t="s">
        <v>23</v>
      </c>
      <c r="D9" s="21" t="s">
        <v>24</v>
      </c>
      <c r="E9" s="16">
        <v>1</v>
      </c>
      <c r="F9" s="16">
        <v>117.57</v>
      </c>
      <c r="G9" s="17">
        <f>ROUND(E9*F9,2)</f>
        <v>117.57</v>
      </c>
      <c r="H9" s="16">
        <v>1</v>
      </c>
      <c r="I9" s="68">
        <v>0</v>
      </c>
      <c r="J9" s="17">
        <f>ROUND(H9*I9,2)</f>
        <v>0</v>
      </c>
    </row>
    <row r="10" spans="1:10" ht="45" x14ac:dyDescent="0.25">
      <c r="A10" s="18"/>
      <c r="B10" s="18"/>
      <c r="C10" s="18"/>
      <c r="D10" s="21" t="s">
        <v>25</v>
      </c>
      <c r="E10" s="18"/>
      <c r="F10" s="18"/>
      <c r="G10" s="18"/>
      <c r="H10" s="18"/>
      <c r="I10" s="18"/>
      <c r="J10" s="18"/>
    </row>
    <row r="11" spans="1:10" ht="22.5" x14ac:dyDescent="0.25">
      <c r="A11" s="14" t="s">
        <v>26</v>
      </c>
      <c r="B11" s="15" t="s">
        <v>18</v>
      </c>
      <c r="C11" s="15" t="s">
        <v>27</v>
      </c>
      <c r="D11" s="21" t="s">
        <v>28</v>
      </c>
      <c r="E11" s="16">
        <v>23</v>
      </c>
      <c r="F11" s="16">
        <v>12.1</v>
      </c>
      <c r="G11" s="17">
        <f>ROUND(E11*F11,2)</f>
        <v>278.3</v>
      </c>
      <c r="H11" s="16">
        <v>23</v>
      </c>
      <c r="I11" s="68">
        <v>0</v>
      </c>
      <c r="J11" s="17">
        <f>ROUND(H11*I11,2)</f>
        <v>0</v>
      </c>
    </row>
    <row r="12" spans="1:10" ht="67.5" x14ac:dyDescent="0.25">
      <c r="A12" s="18"/>
      <c r="B12" s="18"/>
      <c r="C12" s="18"/>
      <c r="D12" s="21" t="s">
        <v>29</v>
      </c>
      <c r="E12" s="18"/>
      <c r="F12" s="18"/>
      <c r="G12" s="18"/>
      <c r="H12" s="18"/>
      <c r="I12" s="18"/>
      <c r="J12" s="18"/>
    </row>
    <row r="13" spans="1:10" x14ac:dyDescent="0.25">
      <c r="A13" s="18"/>
      <c r="B13" s="18"/>
      <c r="C13" s="18"/>
      <c r="D13" s="27" t="s">
        <v>30</v>
      </c>
      <c r="E13" s="16">
        <v>1</v>
      </c>
      <c r="F13" s="19">
        <f>G7+G9+G11</f>
        <v>571.1</v>
      </c>
      <c r="G13" s="19">
        <f>ROUND(E13*F13,2)</f>
        <v>571.1</v>
      </c>
      <c r="H13" s="16">
        <v>1</v>
      </c>
      <c r="I13" s="19">
        <f>J7+J9+J11</f>
        <v>0</v>
      </c>
      <c r="J13" s="19">
        <f>ROUND(H13*I13,2)</f>
        <v>0</v>
      </c>
    </row>
    <row r="14" spans="1:10" ht="0.95" customHeight="1" x14ac:dyDescent="0.25">
      <c r="A14" s="20"/>
      <c r="B14" s="20"/>
      <c r="C14" s="20"/>
      <c r="D14" s="28"/>
      <c r="E14" s="20"/>
      <c r="F14" s="20"/>
      <c r="G14" s="20"/>
      <c r="H14" s="20"/>
      <c r="I14" s="20"/>
      <c r="J14" s="20"/>
    </row>
    <row r="15" spans="1:10" x14ac:dyDescent="0.25">
      <c r="A15" s="11" t="s">
        <v>31</v>
      </c>
      <c r="B15" s="12" t="s">
        <v>10</v>
      </c>
      <c r="C15" s="11" t="s">
        <v>11</v>
      </c>
      <c r="D15" s="26" t="s">
        <v>32</v>
      </c>
      <c r="E15" s="13">
        <f t="shared" ref="E15:J15" si="3">E18</f>
        <v>1</v>
      </c>
      <c r="F15" s="13">
        <f t="shared" si="3"/>
        <v>696.9</v>
      </c>
      <c r="G15" s="13">
        <f t="shared" si="3"/>
        <v>696.9</v>
      </c>
      <c r="H15" s="13">
        <f t="shared" si="3"/>
        <v>1</v>
      </c>
      <c r="I15" s="13">
        <f t="shared" si="3"/>
        <v>0</v>
      </c>
      <c r="J15" s="13">
        <f t="shared" si="3"/>
        <v>0</v>
      </c>
    </row>
    <row r="16" spans="1:10" ht="22.5" x14ac:dyDescent="0.25">
      <c r="A16" s="14" t="s">
        <v>33</v>
      </c>
      <c r="B16" s="15" t="s">
        <v>18</v>
      </c>
      <c r="C16" s="15" t="s">
        <v>27</v>
      </c>
      <c r="D16" s="21" t="s">
        <v>34</v>
      </c>
      <c r="E16" s="16">
        <v>23</v>
      </c>
      <c r="F16" s="16">
        <v>30.3</v>
      </c>
      <c r="G16" s="17">
        <f>ROUND(E16*F16,2)</f>
        <v>696.9</v>
      </c>
      <c r="H16" s="16">
        <v>23</v>
      </c>
      <c r="I16" s="68">
        <v>0</v>
      </c>
      <c r="J16" s="17">
        <f>ROUND(H16*I16,2)</f>
        <v>0</v>
      </c>
    </row>
    <row r="17" spans="1:10" ht="157.5" x14ac:dyDescent="0.25">
      <c r="A17" s="18"/>
      <c r="B17" s="18"/>
      <c r="C17" s="18"/>
      <c r="D17" s="21" t="s">
        <v>35</v>
      </c>
      <c r="E17" s="18"/>
      <c r="F17" s="18"/>
      <c r="G17" s="18"/>
      <c r="H17" s="18"/>
      <c r="I17" s="18"/>
      <c r="J17" s="18"/>
    </row>
    <row r="18" spans="1:10" x14ac:dyDescent="0.25">
      <c r="A18" s="18"/>
      <c r="B18" s="18"/>
      <c r="C18" s="18"/>
      <c r="D18" s="27" t="s">
        <v>36</v>
      </c>
      <c r="E18" s="16">
        <v>1</v>
      </c>
      <c r="F18" s="19">
        <f>G16</f>
        <v>696.9</v>
      </c>
      <c r="G18" s="19">
        <f>ROUND(E18*F18,2)</f>
        <v>696.9</v>
      </c>
      <c r="H18" s="16">
        <v>1</v>
      </c>
      <c r="I18" s="19">
        <f>J16</f>
        <v>0</v>
      </c>
      <c r="J18" s="19">
        <f>ROUND(H18*I18,2)</f>
        <v>0</v>
      </c>
    </row>
    <row r="19" spans="1:10" ht="0.95" customHeight="1" x14ac:dyDescent="0.25">
      <c r="A19" s="20"/>
      <c r="B19" s="20"/>
      <c r="C19" s="20"/>
      <c r="D19" s="28"/>
      <c r="E19" s="20"/>
      <c r="F19" s="20"/>
      <c r="G19" s="20"/>
      <c r="H19" s="20"/>
      <c r="I19" s="20"/>
      <c r="J19" s="20"/>
    </row>
    <row r="20" spans="1:10" x14ac:dyDescent="0.25">
      <c r="A20" s="11" t="s">
        <v>37</v>
      </c>
      <c r="B20" s="12" t="s">
        <v>10</v>
      </c>
      <c r="C20" s="11" t="s">
        <v>11</v>
      </c>
      <c r="D20" s="26" t="s">
        <v>38</v>
      </c>
      <c r="E20" s="13">
        <f t="shared" ref="E20:J20" si="4">E31</f>
        <v>1</v>
      </c>
      <c r="F20" s="13">
        <f t="shared" si="4"/>
        <v>85349.86</v>
      </c>
      <c r="G20" s="13">
        <f t="shared" si="4"/>
        <v>85349.86</v>
      </c>
      <c r="H20" s="13">
        <f t="shared" si="4"/>
        <v>1</v>
      </c>
      <c r="I20" s="13">
        <f t="shared" si="4"/>
        <v>0</v>
      </c>
      <c r="J20" s="13">
        <f t="shared" si="4"/>
        <v>0</v>
      </c>
    </row>
    <row r="21" spans="1:10" ht="22.5" x14ac:dyDescent="0.25">
      <c r="A21" s="14" t="s">
        <v>39</v>
      </c>
      <c r="B21" s="15" t="s">
        <v>18</v>
      </c>
      <c r="C21" s="15" t="s">
        <v>23</v>
      </c>
      <c r="D21" s="21" t="s">
        <v>40</v>
      </c>
      <c r="E21" s="16">
        <v>11</v>
      </c>
      <c r="F21" s="16">
        <v>1797.32</v>
      </c>
      <c r="G21" s="17">
        <f>ROUND(E21*F21,2)</f>
        <v>19770.52</v>
      </c>
      <c r="H21" s="16">
        <v>11</v>
      </c>
      <c r="I21" s="68">
        <v>0</v>
      </c>
      <c r="J21" s="17">
        <f>ROUND(H21*I21,2)</f>
        <v>0</v>
      </c>
    </row>
    <row r="22" spans="1:10" ht="360" x14ac:dyDescent="0.25">
      <c r="A22" s="18"/>
      <c r="B22" s="18"/>
      <c r="C22" s="18"/>
      <c r="D22" s="21" t="s">
        <v>41</v>
      </c>
      <c r="E22" s="18"/>
      <c r="F22" s="18"/>
      <c r="G22" s="18"/>
      <c r="H22" s="18"/>
      <c r="I22" s="18"/>
      <c r="J22" s="18"/>
    </row>
    <row r="23" spans="1:10" ht="22.5" x14ac:dyDescent="0.25">
      <c r="A23" s="14" t="s">
        <v>42</v>
      </c>
      <c r="B23" s="15" t="s">
        <v>18</v>
      </c>
      <c r="C23" s="15" t="s">
        <v>43</v>
      </c>
      <c r="D23" s="21" t="s">
        <v>44</v>
      </c>
      <c r="E23" s="16">
        <v>22.76</v>
      </c>
      <c r="F23" s="16">
        <v>524.37</v>
      </c>
      <c r="G23" s="17">
        <f>ROUND(E23*F23,2)</f>
        <v>11934.66</v>
      </c>
      <c r="H23" s="16">
        <v>22.76</v>
      </c>
      <c r="I23" s="68">
        <v>0</v>
      </c>
      <c r="J23" s="17">
        <f>ROUND(H23*I23,2)</f>
        <v>0</v>
      </c>
    </row>
    <row r="24" spans="1:10" ht="213.75" x14ac:dyDescent="0.25">
      <c r="A24" s="18"/>
      <c r="B24" s="18"/>
      <c r="C24" s="18"/>
      <c r="D24" s="21" t="s">
        <v>45</v>
      </c>
      <c r="E24" s="18"/>
      <c r="F24" s="18"/>
      <c r="G24" s="18"/>
      <c r="H24" s="18"/>
      <c r="I24" s="18"/>
      <c r="J24" s="18"/>
    </row>
    <row r="25" spans="1:10" ht="33.75" x14ac:dyDescent="0.25">
      <c r="A25" s="14" t="s">
        <v>46</v>
      </c>
      <c r="B25" s="15" t="s">
        <v>18</v>
      </c>
      <c r="C25" s="15" t="s">
        <v>43</v>
      </c>
      <c r="D25" s="21" t="s">
        <v>47</v>
      </c>
      <c r="E25" s="16">
        <v>8</v>
      </c>
      <c r="F25" s="16">
        <v>547.67999999999995</v>
      </c>
      <c r="G25" s="17">
        <f>ROUND(E25*F25,2)</f>
        <v>4381.4399999999996</v>
      </c>
      <c r="H25" s="16">
        <v>8</v>
      </c>
      <c r="I25" s="68">
        <v>0</v>
      </c>
      <c r="J25" s="17">
        <f>ROUND(H25*I25,2)</f>
        <v>0</v>
      </c>
    </row>
    <row r="26" spans="1:10" ht="281.25" x14ac:dyDescent="0.25">
      <c r="A26" s="18"/>
      <c r="B26" s="18"/>
      <c r="C26" s="18"/>
      <c r="D26" s="21" t="s">
        <v>48</v>
      </c>
      <c r="E26" s="18"/>
      <c r="F26" s="18"/>
      <c r="G26" s="18"/>
      <c r="H26" s="18"/>
      <c r="I26" s="18"/>
      <c r="J26" s="18"/>
    </row>
    <row r="27" spans="1:10" ht="33.75" x14ac:dyDescent="0.25">
      <c r="A27" s="14" t="s">
        <v>49</v>
      </c>
      <c r="B27" s="15" t="s">
        <v>18</v>
      </c>
      <c r="C27" s="15" t="s">
        <v>27</v>
      </c>
      <c r="D27" s="21" t="s">
        <v>50</v>
      </c>
      <c r="E27" s="16">
        <v>62.52</v>
      </c>
      <c r="F27" s="16">
        <v>778.21</v>
      </c>
      <c r="G27" s="17">
        <f>ROUND(E27*F27,2)</f>
        <v>48653.69</v>
      </c>
      <c r="H27" s="16">
        <v>62.52</v>
      </c>
      <c r="I27" s="68">
        <v>0</v>
      </c>
      <c r="J27" s="17">
        <f>ROUND(H27*I27,2)</f>
        <v>0</v>
      </c>
    </row>
    <row r="28" spans="1:10" ht="326.25" x14ac:dyDescent="0.25">
      <c r="A28" s="18"/>
      <c r="B28" s="18"/>
      <c r="C28" s="18"/>
      <c r="D28" s="21" t="s">
        <v>51</v>
      </c>
      <c r="E28" s="18"/>
      <c r="F28" s="18"/>
      <c r="G28" s="18"/>
      <c r="H28" s="18"/>
      <c r="I28" s="18"/>
      <c r="J28" s="18"/>
    </row>
    <row r="29" spans="1:10" ht="22.5" x14ac:dyDescent="0.25">
      <c r="A29" s="14" t="s">
        <v>52</v>
      </c>
      <c r="B29" s="15" t="s">
        <v>18</v>
      </c>
      <c r="C29" s="15" t="s">
        <v>27</v>
      </c>
      <c r="D29" s="21" t="s">
        <v>53</v>
      </c>
      <c r="E29" s="16">
        <v>5.4</v>
      </c>
      <c r="F29" s="16">
        <v>112.88</v>
      </c>
      <c r="G29" s="17">
        <f>ROUND(E29*F29,2)</f>
        <v>609.54999999999995</v>
      </c>
      <c r="H29" s="16">
        <v>5.4</v>
      </c>
      <c r="I29" s="68">
        <v>0</v>
      </c>
      <c r="J29" s="17">
        <f>ROUND(H29*I29,2)</f>
        <v>0</v>
      </c>
    </row>
    <row r="30" spans="1:10" ht="90" x14ac:dyDescent="0.25">
      <c r="A30" s="18"/>
      <c r="B30" s="18"/>
      <c r="C30" s="18"/>
      <c r="D30" s="21" t="s">
        <v>54</v>
      </c>
      <c r="E30" s="18"/>
      <c r="F30" s="18"/>
      <c r="G30" s="18"/>
      <c r="H30" s="18"/>
      <c r="I30" s="18"/>
      <c r="J30" s="18"/>
    </row>
    <row r="31" spans="1:10" x14ac:dyDescent="0.25">
      <c r="A31" s="18"/>
      <c r="B31" s="18"/>
      <c r="C31" s="18"/>
      <c r="D31" s="27" t="s">
        <v>55</v>
      </c>
      <c r="E31" s="16">
        <v>1</v>
      </c>
      <c r="F31" s="19">
        <f>G21+G23+G25+G27+G29</f>
        <v>85349.86</v>
      </c>
      <c r="G31" s="19">
        <f>ROUND(E31*F31,2)</f>
        <v>85349.86</v>
      </c>
      <c r="H31" s="16">
        <v>1</v>
      </c>
      <c r="I31" s="19">
        <f>J21+J23+J25+J27+J29</f>
        <v>0</v>
      </c>
      <c r="J31" s="19">
        <f>ROUND(H31*I31,2)</f>
        <v>0</v>
      </c>
    </row>
    <row r="32" spans="1:10" ht="0.95" customHeight="1" x14ac:dyDescent="0.25">
      <c r="A32" s="20"/>
      <c r="B32" s="20"/>
      <c r="C32" s="20"/>
      <c r="D32" s="28"/>
      <c r="E32" s="20"/>
      <c r="F32" s="20"/>
      <c r="G32" s="20"/>
      <c r="H32" s="20"/>
      <c r="I32" s="20"/>
      <c r="J32" s="20"/>
    </row>
    <row r="33" spans="1:10" x14ac:dyDescent="0.25">
      <c r="A33" s="11" t="s">
        <v>56</v>
      </c>
      <c r="B33" s="11" t="s">
        <v>10</v>
      </c>
      <c r="C33" s="11" t="s">
        <v>11</v>
      </c>
      <c r="D33" s="26" t="s">
        <v>57</v>
      </c>
      <c r="E33" s="13">
        <f t="shared" ref="E33:J33" si="5">E52</f>
        <v>1</v>
      </c>
      <c r="F33" s="13">
        <f t="shared" si="5"/>
        <v>4647.8100000000004</v>
      </c>
      <c r="G33" s="13">
        <f t="shared" si="5"/>
        <v>4647.8100000000004</v>
      </c>
      <c r="H33" s="13">
        <f t="shared" si="5"/>
        <v>1</v>
      </c>
      <c r="I33" s="13">
        <f t="shared" si="5"/>
        <v>0</v>
      </c>
      <c r="J33" s="13">
        <f t="shared" si="5"/>
        <v>0</v>
      </c>
    </row>
    <row r="34" spans="1:10" ht="22.5" x14ac:dyDescent="0.25">
      <c r="A34" s="14" t="s">
        <v>58</v>
      </c>
      <c r="B34" s="15" t="s">
        <v>18</v>
      </c>
      <c r="C34" s="15" t="s">
        <v>59</v>
      </c>
      <c r="D34" s="21" t="s">
        <v>60</v>
      </c>
      <c r="E34" s="16">
        <v>1</v>
      </c>
      <c r="F34" s="16">
        <v>708.81</v>
      </c>
      <c r="G34" s="17">
        <f>ROUND(E34*F34,2)</f>
        <v>708.81</v>
      </c>
      <c r="H34" s="16">
        <v>1</v>
      </c>
      <c r="I34" s="68">
        <v>0</v>
      </c>
      <c r="J34" s="17">
        <f>ROUND(H34*I34,2)</f>
        <v>0</v>
      </c>
    </row>
    <row r="35" spans="1:10" ht="78.75" x14ac:dyDescent="0.25">
      <c r="A35" s="18"/>
      <c r="B35" s="18"/>
      <c r="C35" s="18"/>
      <c r="D35" s="21" t="s">
        <v>61</v>
      </c>
      <c r="E35" s="18"/>
      <c r="F35" s="18"/>
      <c r="G35" s="18"/>
      <c r="H35" s="18"/>
      <c r="I35" s="18"/>
      <c r="J35" s="18"/>
    </row>
    <row r="36" spans="1:10" x14ac:dyDescent="0.25">
      <c r="A36" s="14" t="s">
        <v>62</v>
      </c>
      <c r="B36" s="15" t="s">
        <v>18</v>
      </c>
      <c r="C36" s="15" t="s">
        <v>59</v>
      </c>
      <c r="D36" s="21" t="s">
        <v>63</v>
      </c>
      <c r="E36" s="16">
        <v>1</v>
      </c>
      <c r="F36" s="16">
        <v>1205.6500000000001</v>
      </c>
      <c r="G36" s="17">
        <f>ROUND(E36*F36,2)</f>
        <v>1205.6500000000001</v>
      </c>
      <c r="H36" s="16">
        <v>1</v>
      </c>
      <c r="I36" s="68">
        <v>0</v>
      </c>
      <c r="J36" s="17">
        <f>ROUND(H36*I36,2)</f>
        <v>0</v>
      </c>
    </row>
    <row r="37" spans="1:10" ht="56.25" x14ac:dyDescent="0.25">
      <c r="A37" s="18"/>
      <c r="B37" s="18"/>
      <c r="C37" s="18"/>
      <c r="D37" s="21" t="s">
        <v>64</v>
      </c>
      <c r="E37" s="18"/>
      <c r="F37" s="18"/>
      <c r="G37" s="18"/>
      <c r="H37" s="18"/>
      <c r="I37" s="18"/>
      <c r="J37" s="18"/>
    </row>
    <row r="38" spans="1:10" ht="22.5" x14ac:dyDescent="0.25">
      <c r="A38" s="14" t="s">
        <v>65</v>
      </c>
      <c r="B38" s="15" t="s">
        <v>18</v>
      </c>
      <c r="C38" s="15" t="s">
        <v>23</v>
      </c>
      <c r="D38" s="21" t="s">
        <v>66</v>
      </c>
      <c r="E38" s="16">
        <v>1</v>
      </c>
      <c r="F38" s="16">
        <v>229.22</v>
      </c>
      <c r="G38" s="17">
        <f>ROUND(E38*F38,2)</f>
        <v>229.22</v>
      </c>
      <c r="H38" s="16">
        <v>1</v>
      </c>
      <c r="I38" s="68">
        <v>0</v>
      </c>
      <c r="J38" s="17">
        <f>ROUND(H38*I38,2)</f>
        <v>0</v>
      </c>
    </row>
    <row r="39" spans="1:10" ht="258.75" x14ac:dyDescent="0.25">
      <c r="A39" s="18"/>
      <c r="B39" s="18"/>
      <c r="C39" s="18"/>
      <c r="D39" s="21" t="s">
        <v>67</v>
      </c>
      <c r="E39" s="18"/>
      <c r="F39" s="18"/>
      <c r="G39" s="18"/>
      <c r="H39" s="18"/>
      <c r="I39" s="18"/>
      <c r="J39" s="18"/>
    </row>
    <row r="40" spans="1:10" x14ac:dyDescent="0.25">
      <c r="A40" s="14" t="s">
        <v>68</v>
      </c>
      <c r="B40" s="15" t="s">
        <v>18</v>
      </c>
      <c r="C40" s="15" t="s">
        <v>19</v>
      </c>
      <c r="D40" s="21" t="s">
        <v>69</v>
      </c>
      <c r="E40" s="16">
        <v>30</v>
      </c>
      <c r="F40" s="16">
        <v>3.3</v>
      </c>
      <c r="G40" s="17">
        <f>ROUND(E40*F40,2)</f>
        <v>99</v>
      </c>
      <c r="H40" s="16">
        <v>30</v>
      </c>
      <c r="I40" s="68">
        <v>0</v>
      </c>
      <c r="J40" s="17">
        <f>ROUND(H40*I40,2)</f>
        <v>0</v>
      </c>
    </row>
    <row r="41" spans="1:10" ht="56.25" x14ac:dyDescent="0.25">
      <c r="A41" s="18"/>
      <c r="B41" s="18"/>
      <c r="C41" s="18"/>
      <c r="D41" s="21" t="s">
        <v>70</v>
      </c>
      <c r="E41" s="18"/>
      <c r="F41" s="18"/>
      <c r="G41" s="18"/>
      <c r="H41" s="18"/>
      <c r="I41" s="18"/>
      <c r="J41" s="18"/>
    </row>
    <row r="42" spans="1:10" x14ac:dyDescent="0.25">
      <c r="A42" s="14" t="s">
        <v>71</v>
      </c>
      <c r="B42" s="15" t="s">
        <v>18</v>
      </c>
      <c r="C42" s="15" t="s">
        <v>19</v>
      </c>
      <c r="D42" s="21" t="s">
        <v>72</v>
      </c>
      <c r="E42" s="16">
        <v>30</v>
      </c>
      <c r="F42" s="16">
        <v>16.78</v>
      </c>
      <c r="G42" s="17">
        <f>ROUND(E42*F42,2)</f>
        <v>503.4</v>
      </c>
      <c r="H42" s="16">
        <v>30</v>
      </c>
      <c r="I42" s="68">
        <v>0</v>
      </c>
      <c r="J42" s="17">
        <f>ROUND(H42*I42,2)</f>
        <v>0</v>
      </c>
    </row>
    <row r="43" spans="1:10" ht="45" x14ac:dyDescent="0.25">
      <c r="A43" s="18"/>
      <c r="B43" s="18"/>
      <c r="C43" s="18"/>
      <c r="D43" s="21" t="s">
        <v>73</v>
      </c>
      <c r="E43" s="18"/>
      <c r="F43" s="18"/>
      <c r="G43" s="18"/>
      <c r="H43" s="18"/>
      <c r="I43" s="18"/>
      <c r="J43" s="18"/>
    </row>
    <row r="44" spans="1:10" ht="22.5" x14ac:dyDescent="0.25">
      <c r="A44" s="14" t="s">
        <v>74</v>
      </c>
      <c r="B44" s="15" t="s">
        <v>18</v>
      </c>
      <c r="C44" s="15" t="s">
        <v>23</v>
      </c>
      <c r="D44" s="21" t="s">
        <v>75</v>
      </c>
      <c r="E44" s="16">
        <v>1</v>
      </c>
      <c r="F44" s="16">
        <v>241.5</v>
      </c>
      <c r="G44" s="17">
        <f>ROUND(E44*F44,2)</f>
        <v>241.5</v>
      </c>
      <c r="H44" s="16">
        <v>1</v>
      </c>
      <c r="I44" s="68">
        <v>0</v>
      </c>
      <c r="J44" s="17">
        <f>ROUND(H44*I44,2)</f>
        <v>0</v>
      </c>
    </row>
    <row r="45" spans="1:10" ht="56.25" x14ac:dyDescent="0.25">
      <c r="A45" s="18"/>
      <c r="B45" s="18"/>
      <c r="C45" s="18"/>
      <c r="D45" s="21" t="s">
        <v>76</v>
      </c>
      <c r="E45" s="18"/>
      <c r="F45" s="18"/>
      <c r="G45" s="18"/>
      <c r="H45" s="18"/>
      <c r="I45" s="18"/>
      <c r="J45" s="18"/>
    </row>
    <row r="46" spans="1:10" ht="45" x14ac:dyDescent="0.25">
      <c r="A46" s="14" t="s">
        <v>77</v>
      </c>
      <c r="B46" s="15" t="s">
        <v>18</v>
      </c>
      <c r="C46" s="15" t="s">
        <v>23</v>
      </c>
      <c r="D46" s="21" t="s">
        <v>78</v>
      </c>
      <c r="E46" s="16">
        <v>4</v>
      </c>
      <c r="F46" s="16">
        <v>85.95</v>
      </c>
      <c r="G46" s="17">
        <f>ROUND(E46*F46,2)</f>
        <v>343.8</v>
      </c>
      <c r="H46" s="16">
        <v>4</v>
      </c>
      <c r="I46" s="68">
        <v>0</v>
      </c>
      <c r="J46" s="17">
        <f>ROUND(H46*I46,2)</f>
        <v>0</v>
      </c>
    </row>
    <row r="47" spans="1:10" ht="135" x14ac:dyDescent="0.25">
      <c r="A47" s="18"/>
      <c r="B47" s="18"/>
      <c r="C47" s="18"/>
      <c r="D47" s="21" t="s">
        <v>79</v>
      </c>
      <c r="E47" s="18"/>
      <c r="F47" s="18"/>
      <c r="G47" s="18"/>
      <c r="H47" s="18"/>
      <c r="I47" s="18"/>
      <c r="J47" s="18"/>
    </row>
    <row r="48" spans="1:10" ht="22.5" x14ac:dyDescent="0.25">
      <c r="A48" s="14" t="s">
        <v>80</v>
      </c>
      <c r="B48" s="15" t="s">
        <v>18</v>
      </c>
      <c r="C48" s="15" t="s">
        <v>59</v>
      </c>
      <c r="D48" s="21" t="s">
        <v>81</v>
      </c>
      <c r="E48" s="16">
        <v>3</v>
      </c>
      <c r="F48" s="16">
        <v>113.81</v>
      </c>
      <c r="G48" s="17">
        <f>ROUND(E48*F48,2)</f>
        <v>341.43</v>
      </c>
      <c r="H48" s="16">
        <v>3</v>
      </c>
      <c r="I48" s="68">
        <v>0</v>
      </c>
      <c r="J48" s="17">
        <f>ROUND(H48*I48,2)</f>
        <v>0</v>
      </c>
    </row>
    <row r="49" spans="1:10" ht="168.75" x14ac:dyDescent="0.25">
      <c r="A49" s="18"/>
      <c r="B49" s="18"/>
      <c r="C49" s="18"/>
      <c r="D49" s="21" t="s">
        <v>82</v>
      </c>
      <c r="E49" s="18"/>
      <c r="F49" s="18"/>
      <c r="G49" s="18"/>
      <c r="H49" s="18"/>
      <c r="I49" s="18"/>
      <c r="J49" s="18"/>
    </row>
    <row r="50" spans="1:10" ht="22.5" x14ac:dyDescent="0.25">
      <c r="A50" s="14" t="s">
        <v>83</v>
      </c>
      <c r="B50" s="15" t="s">
        <v>18</v>
      </c>
      <c r="C50" s="15" t="s">
        <v>19</v>
      </c>
      <c r="D50" s="21" t="s">
        <v>84</v>
      </c>
      <c r="E50" s="16">
        <v>150</v>
      </c>
      <c r="F50" s="16">
        <v>6.5</v>
      </c>
      <c r="G50" s="17">
        <f>ROUND(E50*F50,2)</f>
        <v>975</v>
      </c>
      <c r="H50" s="16">
        <v>150</v>
      </c>
      <c r="I50" s="68">
        <v>0</v>
      </c>
      <c r="J50" s="17">
        <f>ROUND(H50*I50,2)</f>
        <v>0</v>
      </c>
    </row>
    <row r="51" spans="1:10" ht="191.25" x14ac:dyDescent="0.25">
      <c r="A51" s="18"/>
      <c r="B51" s="18"/>
      <c r="C51" s="18"/>
      <c r="D51" s="21" t="s">
        <v>85</v>
      </c>
      <c r="E51" s="18"/>
      <c r="F51" s="18"/>
      <c r="G51" s="18"/>
      <c r="H51" s="18"/>
      <c r="I51" s="18"/>
      <c r="J51" s="18"/>
    </row>
    <row r="52" spans="1:10" x14ac:dyDescent="0.25">
      <c r="A52" s="18"/>
      <c r="B52" s="18"/>
      <c r="C52" s="18"/>
      <c r="D52" s="27" t="s">
        <v>86</v>
      </c>
      <c r="E52" s="16">
        <v>1</v>
      </c>
      <c r="F52" s="19">
        <f>G34+G36+G38+G40+G42+G44+G46+G48+G50</f>
        <v>4647.8100000000004</v>
      </c>
      <c r="G52" s="19">
        <f>ROUND(E52*F52,2)</f>
        <v>4647.8100000000004</v>
      </c>
      <c r="H52" s="16">
        <v>1</v>
      </c>
      <c r="I52" s="19">
        <f>J34+J36+J38+J40+J42+J44+J46+J48+J50</f>
        <v>0</v>
      </c>
      <c r="J52" s="19">
        <f>ROUND(H52*I52,2)</f>
        <v>0</v>
      </c>
    </row>
    <row r="53" spans="1:10" ht="0.95" customHeight="1" x14ac:dyDescent="0.25">
      <c r="A53" s="20"/>
      <c r="B53" s="20"/>
      <c r="C53" s="20"/>
      <c r="D53" s="28"/>
      <c r="E53" s="20"/>
      <c r="F53" s="20"/>
      <c r="G53" s="20"/>
      <c r="H53" s="20"/>
      <c r="I53" s="20"/>
      <c r="J53" s="20"/>
    </row>
    <row r="54" spans="1:10" x14ac:dyDescent="0.25">
      <c r="A54" s="11" t="s">
        <v>87</v>
      </c>
      <c r="B54" s="12" t="s">
        <v>10</v>
      </c>
      <c r="C54" s="11" t="s">
        <v>11</v>
      </c>
      <c r="D54" s="26" t="s">
        <v>88</v>
      </c>
      <c r="E54" s="13">
        <f t="shared" ref="E54:J54" si="6">E85</f>
        <v>1</v>
      </c>
      <c r="F54" s="13">
        <f t="shared" si="6"/>
        <v>12801.84</v>
      </c>
      <c r="G54" s="13">
        <f t="shared" si="6"/>
        <v>12801.84</v>
      </c>
      <c r="H54" s="13">
        <f t="shared" si="6"/>
        <v>1</v>
      </c>
      <c r="I54" s="13">
        <f t="shared" si="6"/>
        <v>0</v>
      </c>
      <c r="J54" s="13">
        <f t="shared" si="6"/>
        <v>0</v>
      </c>
    </row>
    <row r="55" spans="1:10" ht="33.75" x14ac:dyDescent="0.25">
      <c r="A55" s="14" t="s">
        <v>89</v>
      </c>
      <c r="B55" s="15" t="s">
        <v>18</v>
      </c>
      <c r="C55" s="15" t="s">
        <v>19</v>
      </c>
      <c r="D55" s="21" t="s">
        <v>90</v>
      </c>
      <c r="E55" s="16">
        <v>15</v>
      </c>
      <c r="F55" s="16">
        <v>51.71</v>
      </c>
      <c r="G55" s="17">
        <f>ROUND(E55*F55,2)</f>
        <v>775.65</v>
      </c>
      <c r="H55" s="16">
        <v>15</v>
      </c>
      <c r="I55" s="68">
        <v>0</v>
      </c>
      <c r="J55" s="17">
        <f>ROUND(H55*I55,2)</f>
        <v>0</v>
      </c>
    </row>
    <row r="56" spans="1:10" ht="90" x14ac:dyDescent="0.25">
      <c r="A56" s="18"/>
      <c r="B56" s="18"/>
      <c r="C56" s="18"/>
      <c r="D56" s="21" t="s">
        <v>91</v>
      </c>
      <c r="E56" s="18"/>
      <c r="F56" s="18"/>
      <c r="G56" s="18"/>
      <c r="H56" s="18"/>
      <c r="I56" s="18"/>
      <c r="J56" s="18"/>
    </row>
    <row r="57" spans="1:10" ht="22.5" x14ac:dyDescent="0.25">
      <c r="A57" s="14" t="s">
        <v>92</v>
      </c>
      <c r="B57" s="15" t="s">
        <v>18</v>
      </c>
      <c r="C57" s="15" t="s">
        <v>59</v>
      </c>
      <c r="D57" s="21" t="s">
        <v>93</v>
      </c>
      <c r="E57" s="16">
        <v>4</v>
      </c>
      <c r="F57" s="16">
        <v>84.87</v>
      </c>
      <c r="G57" s="17">
        <f>ROUND(E57*F57,2)</f>
        <v>339.48</v>
      </c>
      <c r="H57" s="16">
        <v>4</v>
      </c>
      <c r="I57" s="68">
        <v>0</v>
      </c>
      <c r="J57" s="17">
        <f>ROUND(H57*I57,2)</f>
        <v>0</v>
      </c>
    </row>
    <row r="58" spans="1:10" ht="101.25" x14ac:dyDescent="0.25">
      <c r="A58" s="18"/>
      <c r="B58" s="18"/>
      <c r="C58" s="18"/>
      <c r="D58" s="21" t="s">
        <v>94</v>
      </c>
      <c r="E58" s="18"/>
      <c r="F58" s="18"/>
      <c r="G58" s="18"/>
      <c r="H58" s="18"/>
      <c r="I58" s="18"/>
      <c r="J58" s="18"/>
    </row>
    <row r="59" spans="1:10" ht="22.5" x14ac:dyDescent="0.25">
      <c r="A59" s="14" t="s">
        <v>95</v>
      </c>
      <c r="B59" s="15" t="s">
        <v>18</v>
      </c>
      <c r="C59" s="15" t="s">
        <v>59</v>
      </c>
      <c r="D59" s="21" t="s">
        <v>96</v>
      </c>
      <c r="E59" s="16">
        <v>4</v>
      </c>
      <c r="F59" s="16">
        <v>365.12</v>
      </c>
      <c r="G59" s="17">
        <f>ROUND(E59*F59,2)</f>
        <v>1460.48</v>
      </c>
      <c r="H59" s="16">
        <v>4</v>
      </c>
      <c r="I59" s="68">
        <v>0</v>
      </c>
      <c r="J59" s="17">
        <f>ROUND(H59*I59,2)</f>
        <v>0</v>
      </c>
    </row>
    <row r="60" spans="1:10" ht="157.5" x14ac:dyDescent="0.25">
      <c r="A60" s="18"/>
      <c r="B60" s="18"/>
      <c r="C60" s="18"/>
      <c r="D60" s="21" t="s">
        <v>97</v>
      </c>
      <c r="E60" s="18"/>
      <c r="F60" s="18"/>
      <c r="G60" s="18"/>
      <c r="H60" s="18"/>
      <c r="I60" s="18"/>
      <c r="J60" s="18"/>
    </row>
    <row r="61" spans="1:10" ht="22.5" x14ac:dyDescent="0.25">
      <c r="A61" s="14" t="s">
        <v>98</v>
      </c>
      <c r="B61" s="15" t="s">
        <v>18</v>
      </c>
      <c r="C61" s="15" t="s">
        <v>59</v>
      </c>
      <c r="D61" s="21" t="s">
        <v>99</v>
      </c>
      <c r="E61" s="16">
        <v>4</v>
      </c>
      <c r="F61" s="16">
        <v>1454.25</v>
      </c>
      <c r="G61" s="17">
        <f>ROUND(E61*F61,2)</f>
        <v>5817</v>
      </c>
      <c r="H61" s="16">
        <v>4</v>
      </c>
      <c r="I61" s="68">
        <v>0</v>
      </c>
      <c r="J61" s="17">
        <f>ROUND(H61*I61,2)</f>
        <v>0</v>
      </c>
    </row>
    <row r="62" spans="1:10" ht="348.75" x14ac:dyDescent="0.25">
      <c r="A62" s="18"/>
      <c r="B62" s="18"/>
      <c r="C62" s="18"/>
      <c r="D62" s="21" t="s">
        <v>100</v>
      </c>
      <c r="E62" s="18"/>
      <c r="F62" s="18"/>
      <c r="G62" s="18"/>
      <c r="H62" s="18"/>
      <c r="I62" s="18"/>
      <c r="J62" s="18"/>
    </row>
    <row r="63" spans="1:10" ht="22.5" x14ac:dyDescent="0.25">
      <c r="A63" s="14" t="s">
        <v>101</v>
      </c>
      <c r="B63" s="15" t="s">
        <v>18</v>
      </c>
      <c r="C63" s="15" t="s">
        <v>59</v>
      </c>
      <c r="D63" s="21" t="s">
        <v>102</v>
      </c>
      <c r="E63" s="16">
        <v>4</v>
      </c>
      <c r="F63" s="16">
        <v>180.89</v>
      </c>
      <c r="G63" s="17">
        <f>ROUND(E63*F63,2)</f>
        <v>723.56</v>
      </c>
      <c r="H63" s="16">
        <v>4</v>
      </c>
      <c r="I63" s="68">
        <v>0</v>
      </c>
      <c r="J63" s="17">
        <f>ROUND(H63*I63,2)</f>
        <v>0</v>
      </c>
    </row>
    <row r="64" spans="1:10" ht="371.25" x14ac:dyDescent="0.25">
      <c r="A64" s="18"/>
      <c r="B64" s="18"/>
      <c r="C64" s="18"/>
      <c r="D64" s="21" t="s">
        <v>103</v>
      </c>
      <c r="E64" s="18"/>
      <c r="F64" s="18"/>
      <c r="G64" s="18"/>
      <c r="H64" s="18"/>
      <c r="I64" s="18"/>
      <c r="J64" s="18"/>
    </row>
    <row r="65" spans="1:10" ht="22.5" x14ac:dyDescent="0.25">
      <c r="A65" s="14" t="s">
        <v>104</v>
      </c>
      <c r="B65" s="15" t="s">
        <v>18</v>
      </c>
      <c r="C65" s="15" t="s">
        <v>59</v>
      </c>
      <c r="D65" s="21" t="s">
        <v>105</v>
      </c>
      <c r="E65" s="16">
        <v>4</v>
      </c>
      <c r="F65" s="16">
        <v>105.24</v>
      </c>
      <c r="G65" s="17">
        <f>ROUND(E65*F65,2)</f>
        <v>420.96</v>
      </c>
      <c r="H65" s="16">
        <v>4</v>
      </c>
      <c r="I65" s="68">
        <v>0</v>
      </c>
      <c r="J65" s="17">
        <f>ROUND(H65*I65,2)</f>
        <v>0</v>
      </c>
    </row>
    <row r="66" spans="1:10" ht="247.5" x14ac:dyDescent="0.25">
      <c r="A66" s="18"/>
      <c r="B66" s="18"/>
      <c r="C66" s="18"/>
      <c r="D66" s="21" t="s">
        <v>106</v>
      </c>
      <c r="E66" s="18"/>
      <c r="F66" s="18"/>
      <c r="G66" s="18"/>
      <c r="H66" s="18"/>
      <c r="I66" s="18"/>
      <c r="J66" s="18"/>
    </row>
    <row r="67" spans="1:10" ht="33.75" x14ac:dyDescent="0.25">
      <c r="A67" s="14" t="s">
        <v>107</v>
      </c>
      <c r="B67" s="15" t="s">
        <v>18</v>
      </c>
      <c r="C67" s="15" t="s">
        <v>59</v>
      </c>
      <c r="D67" s="21" t="s">
        <v>108</v>
      </c>
      <c r="E67" s="16">
        <v>4</v>
      </c>
      <c r="F67" s="16">
        <v>12.82</v>
      </c>
      <c r="G67" s="17">
        <f>ROUND(E67*F67,2)</f>
        <v>51.28</v>
      </c>
      <c r="H67" s="16">
        <v>4</v>
      </c>
      <c r="I67" s="68">
        <v>0</v>
      </c>
      <c r="J67" s="17">
        <f>ROUND(H67*I67,2)</f>
        <v>0</v>
      </c>
    </row>
    <row r="68" spans="1:10" ht="247.5" x14ac:dyDescent="0.25">
      <c r="A68" s="18"/>
      <c r="B68" s="18"/>
      <c r="C68" s="18"/>
      <c r="D68" s="21" t="s">
        <v>109</v>
      </c>
      <c r="E68" s="18"/>
      <c r="F68" s="18"/>
      <c r="G68" s="18"/>
      <c r="H68" s="18"/>
      <c r="I68" s="18"/>
      <c r="J68" s="18"/>
    </row>
    <row r="69" spans="1:10" ht="33.75" x14ac:dyDescent="0.25">
      <c r="A69" s="14" t="s">
        <v>110</v>
      </c>
      <c r="B69" s="15" t="s">
        <v>18</v>
      </c>
      <c r="C69" s="15" t="s">
        <v>59</v>
      </c>
      <c r="D69" s="21" t="s">
        <v>111</v>
      </c>
      <c r="E69" s="16">
        <v>4</v>
      </c>
      <c r="F69" s="16">
        <v>12.82</v>
      </c>
      <c r="G69" s="17">
        <f>ROUND(E69*F69,2)</f>
        <v>51.28</v>
      </c>
      <c r="H69" s="16">
        <v>4</v>
      </c>
      <c r="I69" s="68">
        <v>0</v>
      </c>
      <c r="J69" s="17">
        <f>ROUND(H69*I69,2)</f>
        <v>0</v>
      </c>
    </row>
    <row r="70" spans="1:10" ht="247.5" x14ac:dyDescent="0.25">
      <c r="A70" s="18"/>
      <c r="B70" s="18"/>
      <c r="C70" s="18"/>
      <c r="D70" s="21" t="s">
        <v>112</v>
      </c>
      <c r="E70" s="18"/>
      <c r="F70" s="18"/>
      <c r="G70" s="18"/>
      <c r="H70" s="18"/>
      <c r="I70" s="18"/>
      <c r="J70" s="18"/>
    </row>
    <row r="71" spans="1:10" ht="33.75" x14ac:dyDescent="0.25">
      <c r="A71" s="14" t="s">
        <v>113</v>
      </c>
      <c r="B71" s="15" t="s">
        <v>18</v>
      </c>
      <c r="C71" s="15" t="s">
        <v>59</v>
      </c>
      <c r="D71" s="21" t="s">
        <v>114</v>
      </c>
      <c r="E71" s="16">
        <v>4</v>
      </c>
      <c r="F71" s="16">
        <v>17.190000000000001</v>
      </c>
      <c r="G71" s="17">
        <f>ROUND(E71*F71,2)</f>
        <v>68.760000000000005</v>
      </c>
      <c r="H71" s="16">
        <v>4</v>
      </c>
      <c r="I71" s="68">
        <v>0</v>
      </c>
      <c r="J71" s="17">
        <f>ROUND(H71*I71,2)</f>
        <v>0</v>
      </c>
    </row>
    <row r="72" spans="1:10" ht="247.5" x14ac:dyDescent="0.25">
      <c r="A72" s="18"/>
      <c r="B72" s="18"/>
      <c r="C72" s="18"/>
      <c r="D72" s="21" t="s">
        <v>115</v>
      </c>
      <c r="E72" s="18"/>
      <c r="F72" s="18"/>
      <c r="G72" s="18"/>
      <c r="H72" s="18"/>
      <c r="I72" s="18"/>
      <c r="J72" s="18"/>
    </row>
    <row r="73" spans="1:10" ht="33.75" x14ac:dyDescent="0.25">
      <c r="A73" s="14" t="s">
        <v>116</v>
      </c>
      <c r="B73" s="15" t="s">
        <v>18</v>
      </c>
      <c r="C73" s="15" t="s">
        <v>59</v>
      </c>
      <c r="D73" s="21" t="s">
        <v>117</v>
      </c>
      <c r="E73" s="16">
        <v>4</v>
      </c>
      <c r="F73" s="16">
        <v>40.39</v>
      </c>
      <c r="G73" s="17">
        <f>ROUND(E73*F73,2)</f>
        <v>161.56</v>
      </c>
      <c r="H73" s="16">
        <v>4</v>
      </c>
      <c r="I73" s="68">
        <v>0</v>
      </c>
      <c r="J73" s="17">
        <f>ROUND(H73*I73,2)</f>
        <v>0</v>
      </c>
    </row>
    <row r="74" spans="1:10" ht="258.75" x14ac:dyDescent="0.25">
      <c r="A74" s="18"/>
      <c r="B74" s="18"/>
      <c r="C74" s="18"/>
      <c r="D74" s="21" t="s">
        <v>118</v>
      </c>
      <c r="E74" s="18"/>
      <c r="F74" s="18"/>
      <c r="G74" s="18"/>
      <c r="H74" s="18"/>
      <c r="I74" s="18"/>
      <c r="J74" s="18"/>
    </row>
    <row r="75" spans="1:10" ht="33.75" x14ac:dyDescent="0.25">
      <c r="A75" s="14" t="s">
        <v>119</v>
      </c>
      <c r="B75" s="15" t="s">
        <v>18</v>
      </c>
      <c r="C75" s="15" t="s">
        <v>59</v>
      </c>
      <c r="D75" s="21" t="s">
        <v>120</v>
      </c>
      <c r="E75" s="16">
        <v>4</v>
      </c>
      <c r="F75" s="16">
        <v>20.97</v>
      </c>
      <c r="G75" s="17">
        <f>ROUND(E75*F75,2)</f>
        <v>83.88</v>
      </c>
      <c r="H75" s="16">
        <v>4</v>
      </c>
      <c r="I75" s="68">
        <v>0</v>
      </c>
      <c r="J75" s="17">
        <f>ROUND(H75*I75,2)</f>
        <v>0</v>
      </c>
    </row>
    <row r="76" spans="1:10" ht="258.75" x14ac:dyDescent="0.25">
      <c r="A76" s="18"/>
      <c r="B76" s="18"/>
      <c r="C76" s="18"/>
      <c r="D76" s="21" t="s">
        <v>121</v>
      </c>
      <c r="E76" s="18"/>
      <c r="F76" s="18"/>
      <c r="G76" s="18"/>
      <c r="H76" s="18"/>
      <c r="I76" s="18"/>
      <c r="J76" s="18"/>
    </row>
    <row r="77" spans="1:10" ht="22.5" x14ac:dyDescent="0.25">
      <c r="A77" s="14" t="s">
        <v>122</v>
      </c>
      <c r="B77" s="15" t="s">
        <v>18</v>
      </c>
      <c r="C77" s="15" t="s">
        <v>59</v>
      </c>
      <c r="D77" s="21" t="s">
        <v>123</v>
      </c>
      <c r="E77" s="16">
        <v>4</v>
      </c>
      <c r="F77" s="16">
        <v>19.920000000000002</v>
      </c>
      <c r="G77" s="17">
        <f>ROUND(E77*F77,2)</f>
        <v>79.680000000000007</v>
      </c>
      <c r="H77" s="16">
        <v>4</v>
      </c>
      <c r="I77" s="68">
        <v>0</v>
      </c>
      <c r="J77" s="17">
        <f>ROUND(H77*I77,2)</f>
        <v>0</v>
      </c>
    </row>
    <row r="78" spans="1:10" ht="236.25" x14ac:dyDescent="0.25">
      <c r="A78" s="18"/>
      <c r="B78" s="18"/>
      <c r="C78" s="18"/>
      <c r="D78" s="21" t="s">
        <v>124</v>
      </c>
      <c r="E78" s="18"/>
      <c r="F78" s="18"/>
      <c r="G78" s="18"/>
      <c r="H78" s="18"/>
      <c r="I78" s="18"/>
      <c r="J78" s="18"/>
    </row>
    <row r="79" spans="1:10" ht="22.5" x14ac:dyDescent="0.25">
      <c r="A79" s="14" t="s">
        <v>125</v>
      </c>
      <c r="B79" s="15" t="s">
        <v>18</v>
      </c>
      <c r="C79" s="15" t="s">
        <v>23</v>
      </c>
      <c r="D79" s="21" t="s">
        <v>126</v>
      </c>
      <c r="E79" s="16">
        <v>1</v>
      </c>
      <c r="F79" s="16">
        <v>85.38</v>
      </c>
      <c r="G79" s="17">
        <f>ROUND(E79*F79,2)</f>
        <v>85.38</v>
      </c>
      <c r="H79" s="16">
        <v>1</v>
      </c>
      <c r="I79" s="68">
        <v>0</v>
      </c>
      <c r="J79" s="17">
        <f>ROUND(H79*I79,2)</f>
        <v>0</v>
      </c>
    </row>
    <row r="80" spans="1:10" ht="123.75" x14ac:dyDescent="0.25">
      <c r="A80" s="18"/>
      <c r="B80" s="18"/>
      <c r="C80" s="18"/>
      <c r="D80" s="21" t="s">
        <v>127</v>
      </c>
      <c r="E80" s="18"/>
      <c r="F80" s="18"/>
      <c r="G80" s="18"/>
      <c r="H80" s="18"/>
      <c r="I80" s="18"/>
      <c r="J80" s="18"/>
    </row>
    <row r="81" spans="1:10" ht="22.5" x14ac:dyDescent="0.25">
      <c r="A81" s="14" t="s">
        <v>128</v>
      </c>
      <c r="B81" s="15" t="s">
        <v>18</v>
      </c>
      <c r="C81" s="15" t="s">
        <v>23</v>
      </c>
      <c r="D81" s="21" t="s">
        <v>129</v>
      </c>
      <c r="E81" s="16">
        <v>4</v>
      </c>
      <c r="F81" s="16">
        <v>85.38</v>
      </c>
      <c r="G81" s="17">
        <f>ROUND(E81*F81,2)</f>
        <v>341.52</v>
      </c>
      <c r="H81" s="16">
        <v>4</v>
      </c>
      <c r="I81" s="68">
        <v>0</v>
      </c>
      <c r="J81" s="17">
        <f>ROUND(H81*I81,2)</f>
        <v>0</v>
      </c>
    </row>
    <row r="82" spans="1:10" ht="202.5" x14ac:dyDescent="0.25">
      <c r="A82" s="18"/>
      <c r="B82" s="18"/>
      <c r="C82" s="18"/>
      <c r="D82" s="21" t="s">
        <v>130</v>
      </c>
      <c r="E82" s="18"/>
      <c r="F82" s="18"/>
      <c r="G82" s="18"/>
      <c r="H82" s="18"/>
      <c r="I82" s="18"/>
      <c r="J82" s="18"/>
    </row>
    <row r="83" spans="1:10" ht="22.5" x14ac:dyDescent="0.25">
      <c r="A83" s="14" t="s">
        <v>131</v>
      </c>
      <c r="B83" s="15" t="s">
        <v>18</v>
      </c>
      <c r="C83" s="15" t="s">
        <v>43</v>
      </c>
      <c r="D83" s="21" t="s">
        <v>132</v>
      </c>
      <c r="E83" s="16">
        <v>62.52</v>
      </c>
      <c r="F83" s="16">
        <v>37.450000000000003</v>
      </c>
      <c r="G83" s="17">
        <f>ROUND(E83*F83,2)</f>
        <v>2341.37</v>
      </c>
      <c r="H83" s="16">
        <v>62.52</v>
      </c>
      <c r="I83" s="68">
        <v>0</v>
      </c>
      <c r="J83" s="17">
        <f>ROUND(H83*I83,2)</f>
        <v>0</v>
      </c>
    </row>
    <row r="84" spans="1:10" ht="281.25" x14ac:dyDescent="0.25">
      <c r="A84" s="18"/>
      <c r="B84" s="18"/>
      <c r="C84" s="18"/>
      <c r="D84" s="21" t="s">
        <v>133</v>
      </c>
      <c r="E84" s="18"/>
      <c r="F84" s="18"/>
      <c r="G84" s="18"/>
      <c r="H84" s="18"/>
      <c r="I84" s="18"/>
      <c r="J84" s="18"/>
    </row>
    <row r="85" spans="1:10" x14ac:dyDescent="0.25">
      <c r="A85" s="18"/>
      <c r="B85" s="18"/>
      <c r="C85" s="18"/>
      <c r="D85" s="27" t="s">
        <v>134</v>
      </c>
      <c r="E85" s="16">
        <v>1</v>
      </c>
      <c r="F85" s="19">
        <f>G55+G57+G59+G61+G63+G65+G67+G69+G71+G73+G75+G77+G79+G81+G83</f>
        <v>12801.84</v>
      </c>
      <c r="G85" s="19">
        <f>ROUND(E85*F85,2)</f>
        <v>12801.84</v>
      </c>
      <c r="H85" s="16">
        <v>1</v>
      </c>
      <c r="I85" s="19">
        <f>J55+J57+J59+J61+J63+J65+J67+J69+J71+J73+J75+J77+J79+J81+J83</f>
        <v>0</v>
      </c>
      <c r="J85" s="19">
        <f>ROUND(H85*I85,2)</f>
        <v>0</v>
      </c>
    </row>
    <row r="86" spans="1:10" ht="0.95" customHeight="1" x14ac:dyDescent="0.25">
      <c r="A86" s="20"/>
      <c r="B86" s="20"/>
      <c r="C86" s="20"/>
      <c r="D86" s="28"/>
      <c r="E86" s="20"/>
      <c r="F86" s="20"/>
      <c r="G86" s="20"/>
      <c r="H86" s="20"/>
      <c r="I86" s="20"/>
      <c r="J86" s="20"/>
    </row>
    <row r="87" spans="1:10" x14ac:dyDescent="0.25">
      <c r="A87" s="11" t="s">
        <v>135</v>
      </c>
      <c r="B87" s="12" t="s">
        <v>10</v>
      </c>
      <c r="C87" s="11" t="s">
        <v>11</v>
      </c>
      <c r="D87" s="26" t="s">
        <v>136</v>
      </c>
      <c r="E87" s="13">
        <f t="shared" ref="E87:J87" si="7">E94</f>
        <v>1</v>
      </c>
      <c r="F87" s="13">
        <f t="shared" si="7"/>
        <v>1548.75</v>
      </c>
      <c r="G87" s="13">
        <f t="shared" si="7"/>
        <v>1548.75</v>
      </c>
      <c r="H87" s="13">
        <f t="shared" si="7"/>
        <v>1</v>
      </c>
      <c r="I87" s="13">
        <f t="shared" si="7"/>
        <v>0</v>
      </c>
      <c r="J87" s="13">
        <f t="shared" si="7"/>
        <v>0</v>
      </c>
    </row>
    <row r="88" spans="1:10" x14ac:dyDescent="0.25">
      <c r="A88" s="14" t="s">
        <v>137</v>
      </c>
      <c r="B88" s="15" t="s">
        <v>18</v>
      </c>
      <c r="C88" s="15" t="s">
        <v>23</v>
      </c>
      <c r="D88" s="21" t="s">
        <v>138</v>
      </c>
      <c r="E88" s="16">
        <v>1</v>
      </c>
      <c r="F88" s="16">
        <v>262.5</v>
      </c>
      <c r="G88" s="17">
        <f>ROUND(E88*F88,2)</f>
        <v>262.5</v>
      </c>
      <c r="H88" s="16">
        <v>1</v>
      </c>
      <c r="I88" s="68">
        <v>0</v>
      </c>
      <c r="J88" s="17">
        <f>ROUND(H88*I88,2)</f>
        <v>0</v>
      </c>
    </row>
    <row r="89" spans="1:10" ht="33.75" x14ac:dyDescent="0.25">
      <c r="A89" s="18"/>
      <c r="B89" s="18"/>
      <c r="C89" s="18"/>
      <c r="D89" s="21" t="s">
        <v>139</v>
      </c>
      <c r="E89" s="18"/>
      <c r="F89" s="18"/>
      <c r="G89" s="18"/>
      <c r="H89" s="18"/>
      <c r="I89" s="18"/>
      <c r="J89" s="18"/>
    </row>
    <row r="90" spans="1:10" x14ac:dyDescent="0.25">
      <c r="A90" s="14" t="s">
        <v>140</v>
      </c>
      <c r="B90" s="15" t="s">
        <v>18</v>
      </c>
      <c r="C90" s="15" t="s">
        <v>23</v>
      </c>
      <c r="D90" s="21" t="s">
        <v>141</v>
      </c>
      <c r="E90" s="16">
        <v>1</v>
      </c>
      <c r="F90" s="16">
        <v>315</v>
      </c>
      <c r="G90" s="17">
        <f>ROUND(E90*F90,2)</f>
        <v>315</v>
      </c>
      <c r="H90" s="16">
        <v>1</v>
      </c>
      <c r="I90" s="68">
        <v>0</v>
      </c>
      <c r="J90" s="17">
        <f>ROUND(H90*I90,2)</f>
        <v>0</v>
      </c>
    </row>
    <row r="91" spans="1:10" ht="112.5" x14ac:dyDescent="0.25">
      <c r="A91" s="18"/>
      <c r="B91" s="18"/>
      <c r="C91" s="18"/>
      <c r="D91" s="21" t="s">
        <v>142</v>
      </c>
      <c r="E91" s="18"/>
      <c r="F91" s="18"/>
      <c r="G91" s="18"/>
      <c r="H91" s="18"/>
      <c r="I91" s="18"/>
      <c r="J91" s="18"/>
    </row>
    <row r="92" spans="1:10" ht="33.75" x14ac:dyDescent="0.25">
      <c r="A92" s="14" t="s">
        <v>143</v>
      </c>
      <c r="B92" s="15" t="s">
        <v>18</v>
      </c>
      <c r="C92" s="15" t="s">
        <v>27</v>
      </c>
      <c r="D92" s="21" t="s">
        <v>144</v>
      </c>
      <c r="E92" s="16">
        <v>25</v>
      </c>
      <c r="F92" s="16">
        <v>38.85</v>
      </c>
      <c r="G92" s="17">
        <f>ROUND(E92*F92,2)</f>
        <v>971.25</v>
      </c>
      <c r="H92" s="16">
        <v>25</v>
      </c>
      <c r="I92" s="68">
        <v>0</v>
      </c>
      <c r="J92" s="17">
        <f>ROUND(H92*I92,2)</f>
        <v>0</v>
      </c>
    </row>
    <row r="93" spans="1:10" ht="225" x14ac:dyDescent="0.25">
      <c r="A93" s="18"/>
      <c r="B93" s="18"/>
      <c r="C93" s="18"/>
      <c r="D93" s="21" t="s">
        <v>145</v>
      </c>
      <c r="E93" s="18"/>
      <c r="F93" s="18"/>
      <c r="G93" s="18"/>
      <c r="H93" s="18"/>
      <c r="I93" s="18"/>
      <c r="J93" s="18"/>
    </row>
    <row r="94" spans="1:10" x14ac:dyDescent="0.25">
      <c r="A94" s="18"/>
      <c r="B94" s="18"/>
      <c r="C94" s="18"/>
      <c r="D94" s="27" t="s">
        <v>146</v>
      </c>
      <c r="E94" s="16">
        <v>1</v>
      </c>
      <c r="F94" s="19">
        <f>G88+G90+G92</f>
        <v>1548.75</v>
      </c>
      <c r="G94" s="19">
        <f>ROUND(E94*F94,2)</f>
        <v>1548.75</v>
      </c>
      <c r="H94" s="16">
        <v>1</v>
      </c>
      <c r="I94" s="19">
        <f>J88+J90+J92</f>
        <v>0</v>
      </c>
      <c r="J94" s="19">
        <f>ROUND(H94*I94,2)</f>
        <v>0</v>
      </c>
    </row>
    <row r="95" spans="1:10" ht="0.95" customHeight="1" x14ac:dyDescent="0.25">
      <c r="A95" s="20"/>
      <c r="B95" s="20"/>
      <c r="C95" s="20"/>
      <c r="D95" s="28"/>
      <c r="E95" s="20"/>
      <c r="F95" s="20"/>
      <c r="G95" s="20"/>
      <c r="H95" s="20"/>
      <c r="I95" s="20"/>
      <c r="J95" s="20"/>
    </row>
    <row r="96" spans="1:10" x14ac:dyDescent="0.25">
      <c r="A96" s="18"/>
      <c r="B96" s="18"/>
      <c r="C96" s="18"/>
      <c r="D96" s="27" t="s">
        <v>147</v>
      </c>
      <c r="E96" s="16">
        <v>1</v>
      </c>
      <c r="F96" s="19">
        <f>G6+G15+G20+G33+G54+G87</f>
        <v>105616.26</v>
      </c>
      <c r="G96" s="19">
        <f>ROUND(E96*F96,2)</f>
        <v>105616.26</v>
      </c>
      <c r="H96" s="16">
        <v>1</v>
      </c>
      <c r="I96" s="19">
        <f>J6+J15+J20+J33+J54+J87</f>
        <v>0</v>
      </c>
      <c r="J96" s="19">
        <f>ROUND(H96*I96,2)</f>
        <v>0</v>
      </c>
    </row>
    <row r="97" spans="1:10" ht="0.95" customHeight="1" x14ac:dyDescent="0.25">
      <c r="A97" s="20"/>
      <c r="B97" s="20"/>
      <c r="C97" s="20"/>
      <c r="D97" s="28"/>
      <c r="E97" s="20"/>
      <c r="F97" s="20"/>
      <c r="G97" s="20"/>
      <c r="H97" s="20"/>
      <c r="I97" s="20"/>
      <c r="J97" s="20"/>
    </row>
    <row r="98" spans="1:10" x14ac:dyDescent="0.25">
      <c r="A98" s="8" t="s">
        <v>148</v>
      </c>
      <c r="B98" s="9" t="s">
        <v>10</v>
      </c>
      <c r="C98" s="8" t="s">
        <v>11</v>
      </c>
      <c r="D98" s="25" t="s">
        <v>149</v>
      </c>
      <c r="E98" s="10">
        <f t="shared" ref="E98:J98" si="8">E196</f>
        <v>1</v>
      </c>
      <c r="F98" s="10">
        <f t="shared" si="8"/>
        <v>73535.91</v>
      </c>
      <c r="G98" s="10">
        <f t="shared" si="8"/>
        <v>73535.91</v>
      </c>
      <c r="H98" s="10">
        <f t="shared" si="8"/>
        <v>1</v>
      </c>
      <c r="I98" s="10">
        <f t="shared" si="8"/>
        <v>0</v>
      </c>
      <c r="J98" s="10">
        <f t="shared" si="8"/>
        <v>0</v>
      </c>
    </row>
    <row r="99" spans="1:10" x14ac:dyDescent="0.25">
      <c r="A99" s="11" t="s">
        <v>150</v>
      </c>
      <c r="B99" s="12" t="s">
        <v>10</v>
      </c>
      <c r="C99" s="11" t="s">
        <v>11</v>
      </c>
      <c r="D99" s="26" t="s">
        <v>16</v>
      </c>
      <c r="E99" s="13">
        <f t="shared" ref="E99:J99" si="9">E109</f>
        <v>1</v>
      </c>
      <c r="F99" s="13">
        <f t="shared" si="9"/>
        <v>1811.01</v>
      </c>
      <c r="G99" s="13">
        <f t="shared" si="9"/>
        <v>1811.01</v>
      </c>
      <c r="H99" s="13">
        <f t="shared" si="9"/>
        <v>1</v>
      </c>
      <c r="I99" s="13">
        <f t="shared" si="9"/>
        <v>0</v>
      </c>
      <c r="J99" s="13">
        <f t="shared" si="9"/>
        <v>0</v>
      </c>
    </row>
    <row r="100" spans="1:10" x14ac:dyDescent="0.25">
      <c r="A100" s="18"/>
      <c r="B100" s="18"/>
      <c r="C100" s="18"/>
      <c r="D100" s="21" t="s">
        <v>151</v>
      </c>
      <c r="E100" s="18"/>
      <c r="F100" s="18"/>
      <c r="G100" s="18"/>
      <c r="H100" s="18"/>
      <c r="I100" s="18"/>
      <c r="J100" s="18"/>
    </row>
    <row r="101" spans="1:10" ht="22.5" x14ac:dyDescent="0.25">
      <c r="A101" s="14" t="s">
        <v>152</v>
      </c>
      <c r="B101" s="15" t="s">
        <v>18</v>
      </c>
      <c r="C101" s="15" t="s">
        <v>27</v>
      </c>
      <c r="D101" s="21" t="s">
        <v>153</v>
      </c>
      <c r="E101" s="16">
        <v>17.55</v>
      </c>
      <c r="F101" s="16">
        <v>68.459999999999994</v>
      </c>
      <c r="G101" s="17">
        <f>ROUND(E101*F101,2)</f>
        <v>1201.47</v>
      </c>
      <c r="H101" s="16">
        <v>17.55</v>
      </c>
      <c r="I101" s="68">
        <v>0</v>
      </c>
      <c r="J101" s="17">
        <f>ROUND(H101*I101,2)</f>
        <v>0</v>
      </c>
    </row>
    <row r="102" spans="1:10" ht="56.25" x14ac:dyDescent="0.25">
      <c r="A102" s="18"/>
      <c r="B102" s="18"/>
      <c r="C102" s="18"/>
      <c r="D102" s="21" t="s">
        <v>154</v>
      </c>
      <c r="E102" s="18"/>
      <c r="F102" s="18"/>
      <c r="G102" s="18"/>
      <c r="H102" s="18"/>
      <c r="I102" s="18"/>
      <c r="J102" s="18"/>
    </row>
    <row r="103" spans="1:10" ht="22.5" x14ac:dyDescent="0.25">
      <c r="A103" s="14" t="s">
        <v>26</v>
      </c>
      <c r="B103" s="15" t="s">
        <v>18</v>
      </c>
      <c r="C103" s="15" t="s">
        <v>27</v>
      </c>
      <c r="D103" s="21" t="s">
        <v>28</v>
      </c>
      <c r="E103" s="16">
        <v>40.25</v>
      </c>
      <c r="F103" s="16">
        <v>12.1</v>
      </c>
      <c r="G103" s="17">
        <f>ROUND(E103*F103,2)</f>
        <v>487.03</v>
      </c>
      <c r="H103" s="16">
        <v>40.25</v>
      </c>
      <c r="I103" s="68">
        <v>0</v>
      </c>
      <c r="J103" s="17">
        <f>ROUND(H103*I103,2)</f>
        <v>0</v>
      </c>
    </row>
    <row r="104" spans="1:10" ht="67.5" x14ac:dyDescent="0.25">
      <c r="A104" s="18"/>
      <c r="B104" s="18"/>
      <c r="C104" s="18"/>
      <c r="D104" s="21" t="s">
        <v>29</v>
      </c>
      <c r="E104" s="18"/>
      <c r="F104" s="18"/>
      <c r="G104" s="18"/>
      <c r="H104" s="18"/>
      <c r="I104" s="18"/>
      <c r="J104" s="18"/>
    </row>
    <row r="105" spans="1:10" ht="22.5" x14ac:dyDescent="0.25">
      <c r="A105" s="14" t="s">
        <v>155</v>
      </c>
      <c r="B105" s="15" t="s">
        <v>18</v>
      </c>
      <c r="C105" s="15" t="s">
        <v>23</v>
      </c>
      <c r="D105" s="21" t="s">
        <v>156</v>
      </c>
      <c r="E105" s="16">
        <v>1</v>
      </c>
      <c r="F105" s="16">
        <v>10.82</v>
      </c>
      <c r="G105" s="17">
        <f>ROUND(E105*F105,2)</f>
        <v>10.82</v>
      </c>
      <c r="H105" s="16">
        <v>1</v>
      </c>
      <c r="I105" s="68">
        <v>0</v>
      </c>
      <c r="J105" s="17">
        <f>ROUND(H105*I105,2)</f>
        <v>0</v>
      </c>
    </row>
    <row r="106" spans="1:10" ht="56.25" x14ac:dyDescent="0.25">
      <c r="A106" s="18"/>
      <c r="B106" s="18"/>
      <c r="C106" s="18"/>
      <c r="D106" s="21" t="s">
        <v>157</v>
      </c>
      <c r="E106" s="18"/>
      <c r="F106" s="18"/>
      <c r="G106" s="18"/>
      <c r="H106" s="18"/>
      <c r="I106" s="18"/>
      <c r="J106" s="18"/>
    </row>
    <row r="107" spans="1:10" ht="22.5" x14ac:dyDescent="0.25">
      <c r="A107" s="14" t="s">
        <v>158</v>
      </c>
      <c r="B107" s="15" t="s">
        <v>18</v>
      </c>
      <c r="C107" s="15" t="s">
        <v>27</v>
      </c>
      <c r="D107" s="21" t="s">
        <v>159</v>
      </c>
      <c r="E107" s="16">
        <v>6.11</v>
      </c>
      <c r="F107" s="16">
        <v>18.28</v>
      </c>
      <c r="G107" s="17">
        <f>ROUND(E107*F107,2)</f>
        <v>111.69</v>
      </c>
      <c r="H107" s="16">
        <v>6.11</v>
      </c>
      <c r="I107" s="68">
        <v>0</v>
      </c>
      <c r="J107" s="17">
        <f>ROUND(H107*I107,2)</f>
        <v>0</v>
      </c>
    </row>
    <row r="108" spans="1:10" ht="67.5" x14ac:dyDescent="0.25">
      <c r="A108" s="18"/>
      <c r="B108" s="18"/>
      <c r="C108" s="18"/>
      <c r="D108" s="21" t="s">
        <v>160</v>
      </c>
      <c r="E108" s="18"/>
      <c r="F108" s="18"/>
      <c r="G108" s="18"/>
      <c r="H108" s="18"/>
      <c r="I108" s="18"/>
      <c r="J108" s="18"/>
    </row>
    <row r="109" spans="1:10" x14ac:dyDescent="0.25">
      <c r="A109" s="18"/>
      <c r="B109" s="18"/>
      <c r="C109" s="18"/>
      <c r="D109" s="27" t="s">
        <v>161</v>
      </c>
      <c r="E109" s="16">
        <v>1</v>
      </c>
      <c r="F109" s="19">
        <f>G101+G103+G105+G107</f>
        <v>1811.01</v>
      </c>
      <c r="G109" s="19">
        <f>ROUND(E109*F109,2)</f>
        <v>1811.01</v>
      </c>
      <c r="H109" s="16">
        <v>1</v>
      </c>
      <c r="I109" s="19">
        <f>J101+J103+J105+J107</f>
        <v>0</v>
      </c>
      <c r="J109" s="19">
        <f>ROUND(H109*I109,2)</f>
        <v>0</v>
      </c>
    </row>
    <row r="110" spans="1:10" ht="0.95" customHeight="1" x14ac:dyDescent="0.25">
      <c r="A110" s="20"/>
      <c r="B110" s="20"/>
      <c r="C110" s="20"/>
      <c r="D110" s="28"/>
      <c r="E110" s="20"/>
      <c r="F110" s="20"/>
      <c r="G110" s="20"/>
      <c r="H110" s="20"/>
      <c r="I110" s="20"/>
      <c r="J110" s="20"/>
    </row>
    <row r="111" spans="1:10" x14ac:dyDescent="0.25">
      <c r="A111" s="11" t="s">
        <v>162</v>
      </c>
      <c r="B111" s="12" t="s">
        <v>10</v>
      </c>
      <c r="C111" s="11" t="s">
        <v>11</v>
      </c>
      <c r="D111" s="26" t="s">
        <v>32</v>
      </c>
      <c r="E111" s="13">
        <f t="shared" ref="E111:J111" si="10">E116</f>
        <v>1</v>
      </c>
      <c r="F111" s="13">
        <f t="shared" si="10"/>
        <v>1940.25</v>
      </c>
      <c r="G111" s="13">
        <f t="shared" si="10"/>
        <v>1940.25</v>
      </c>
      <c r="H111" s="13">
        <f t="shared" si="10"/>
        <v>1</v>
      </c>
      <c r="I111" s="13">
        <f t="shared" si="10"/>
        <v>0</v>
      </c>
      <c r="J111" s="13">
        <f t="shared" si="10"/>
        <v>0</v>
      </c>
    </row>
    <row r="112" spans="1:10" ht="22.5" x14ac:dyDescent="0.25">
      <c r="A112" s="14" t="s">
        <v>163</v>
      </c>
      <c r="B112" s="15" t="s">
        <v>18</v>
      </c>
      <c r="C112" s="15" t="s">
        <v>27</v>
      </c>
      <c r="D112" s="21" t="s">
        <v>164</v>
      </c>
      <c r="E112" s="16">
        <v>42.5</v>
      </c>
      <c r="F112" s="16">
        <v>42.9</v>
      </c>
      <c r="G112" s="17">
        <f>ROUND(E112*F112,2)</f>
        <v>1823.25</v>
      </c>
      <c r="H112" s="16">
        <v>42.5</v>
      </c>
      <c r="I112" s="68">
        <v>0</v>
      </c>
      <c r="J112" s="17">
        <f>ROUND(H112*I112,2)</f>
        <v>0</v>
      </c>
    </row>
    <row r="113" spans="1:10" ht="337.5" x14ac:dyDescent="0.25">
      <c r="A113" s="18"/>
      <c r="B113" s="18"/>
      <c r="C113" s="18"/>
      <c r="D113" s="21" t="s">
        <v>165</v>
      </c>
      <c r="E113" s="18"/>
      <c r="F113" s="18"/>
      <c r="G113" s="18"/>
      <c r="H113" s="18"/>
      <c r="I113" s="18"/>
      <c r="J113" s="18"/>
    </row>
    <row r="114" spans="1:10" ht="22.5" x14ac:dyDescent="0.25">
      <c r="A114" s="14" t="s">
        <v>166</v>
      </c>
      <c r="B114" s="15" t="s">
        <v>18</v>
      </c>
      <c r="C114" s="15" t="s">
        <v>19</v>
      </c>
      <c r="D114" s="21" t="s">
        <v>167</v>
      </c>
      <c r="E114" s="16">
        <v>4</v>
      </c>
      <c r="F114" s="16">
        <v>29.25</v>
      </c>
      <c r="G114" s="17">
        <f>ROUND(E114*F114,2)</f>
        <v>117</v>
      </c>
      <c r="H114" s="16">
        <v>4</v>
      </c>
      <c r="I114" s="68">
        <v>0</v>
      </c>
      <c r="J114" s="17">
        <f>ROUND(H114*I114,2)</f>
        <v>0</v>
      </c>
    </row>
    <row r="115" spans="1:10" ht="123.75" x14ac:dyDescent="0.25">
      <c r="A115" s="18"/>
      <c r="B115" s="18"/>
      <c r="C115" s="18"/>
      <c r="D115" s="21" t="s">
        <v>168</v>
      </c>
      <c r="E115" s="18"/>
      <c r="F115" s="18"/>
      <c r="G115" s="18"/>
      <c r="H115" s="18"/>
      <c r="I115" s="18"/>
      <c r="J115" s="18"/>
    </row>
    <row r="116" spans="1:10" x14ac:dyDescent="0.25">
      <c r="A116" s="18"/>
      <c r="B116" s="18"/>
      <c r="C116" s="18"/>
      <c r="D116" s="27" t="s">
        <v>169</v>
      </c>
      <c r="E116" s="16">
        <v>1</v>
      </c>
      <c r="F116" s="19">
        <f>G112+G114</f>
        <v>1940.25</v>
      </c>
      <c r="G116" s="19">
        <f>ROUND(E116*F116,2)</f>
        <v>1940.25</v>
      </c>
      <c r="H116" s="16">
        <v>1</v>
      </c>
      <c r="I116" s="19">
        <f>J112+J114</f>
        <v>0</v>
      </c>
      <c r="J116" s="19">
        <f>ROUND(H116*I116,2)</f>
        <v>0</v>
      </c>
    </row>
    <row r="117" spans="1:10" ht="0.95" customHeight="1" x14ac:dyDescent="0.25">
      <c r="A117" s="20"/>
      <c r="B117" s="20"/>
      <c r="C117" s="20"/>
      <c r="D117" s="28"/>
      <c r="E117" s="20"/>
      <c r="F117" s="20"/>
      <c r="G117" s="20"/>
      <c r="H117" s="20"/>
      <c r="I117" s="20"/>
      <c r="J117" s="20"/>
    </row>
    <row r="118" spans="1:10" x14ac:dyDescent="0.25">
      <c r="A118" s="11" t="s">
        <v>170</v>
      </c>
      <c r="B118" s="12" t="s">
        <v>10</v>
      </c>
      <c r="C118" s="11" t="s">
        <v>11</v>
      </c>
      <c r="D118" s="26" t="s">
        <v>38</v>
      </c>
      <c r="E118" s="13">
        <f t="shared" ref="E118:J118" si="11">E131</f>
        <v>1</v>
      </c>
      <c r="F118" s="13">
        <f t="shared" si="11"/>
        <v>51446.77</v>
      </c>
      <c r="G118" s="13">
        <f t="shared" si="11"/>
        <v>51446.77</v>
      </c>
      <c r="H118" s="13">
        <f t="shared" si="11"/>
        <v>1</v>
      </c>
      <c r="I118" s="13">
        <f t="shared" si="11"/>
        <v>0</v>
      </c>
      <c r="J118" s="13">
        <f t="shared" si="11"/>
        <v>0</v>
      </c>
    </row>
    <row r="119" spans="1:10" ht="22.5" x14ac:dyDescent="0.25">
      <c r="A119" s="14" t="s">
        <v>39</v>
      </c>
      <c r="B119" s="15" t="s">
        <v>18</v>
      </c>
      <c r="C119" s="15" t="s">
        <v>23</v>
      </c>
      <c r="D119" s="21" t="s">
        <v>40</v>
      </c>
      <c r="E119" s="16">
        <v>14</v>
      </c>
      <c r="F119" s="16">
        <v>1797.32</v>
      </c>
      <c r="G119" s="17">
        <f>ROUND(E119*F119,2)</f>
        <v>25162.48</v>
      </c>
      <c r="H119" s="16">
        <v>14</v>
      </c>
      <c r="I119" s="68">
        <v>0</v>
      </c>
      <c r="J119" s="17">
        <f>ROUND(H119*I119,2)</f>
        <v>0</v>
      </c>
    </row>
    <row r="120" spans="1:10" ht="360" x14ac:dyDescent="0.25">
      <c r="A120" s="18"/>
      <c r="B120" s="18"/>
      <c r="C120" s="18"/>
      <c r="D120" s="21" t="s">
        <v>41</v>
      </c>
      <c r="E120" s="18"/>
      <c r="F120" s="18"/>
      <c r="G120" s="18"/>
      <c r="H120" s="18"/>
      <c r="I120" s="18"/>
      <c r="J120" s="18"/>
    </row>
    <row r="121" spans="1:10" ht="22.5" x14ac:dyDescent="0.25">
      <c r="A121" s="14" t="s">
        <v>42</v>
      </c>
      <c r="B121" s="15" t="s">
        <v>18</v>
      </c>
      <c r="C121" s="15" t="s">
        <v>43</v>
      </c>
      <c r="D121" s="21" t="s">
        <v>44</v>
      </c>
      <c r="E121" s="16">
        <v>21.21</v>
      </c>
      <c r="F121" s="16">
        <v>524.37</v>
      </c>
      <c r="G121" s="17">
        <f>ROUND(E121*F121,2)</f>
        <v>11121.89</v>
      </c>
      <c r="H121" s="16">
        <v>21.21</v>
      </c>
      <c r="I121" s="68">
        <v>0</v>
      </c>
      <c r="J121" s="17">
        <f>ROUND(H121*I121,2)</f>
        <v>0</v>
      </c>
    </row>
    <row r="122" spans="1:10" ht="213.75" x14ac:dyDescent="0.25">
      <c r="A122" s="18"/>
      <c r="B122" s="18"/>
      <c r="C122" s="18"/>
      <c r="D122" s="21" t="s">
        <v>45</v>
      </c>
      <c r="E122" s="18"/>
      <c r="F122" s="18"/>
      <c r="G122" s="18"/>
      <c r="H122" s="18"/>
      <c r="I122" s="18"/>
      <c r="J122" s="18"/>
    </row>
    <row r="123" spans="1:10" ht="33.75" x14ac:dyDescent="0.25">
      <c r="A123" s="14" t="s">
        <v>46</v>
      </c>
      <c r="B123" s="15" t="s">
        <v>18</v>
      </c>
      <c r="C123" s="15" t="s">
        <v>43</v>
      </c>
      <c r="D123" s="21" t="s">
        <v>47</v>
      </c>
      <c r="E123" s="16">
        <v>22.4</v>
      </c>
      <c r="F123" s="16">
        <v>547.67999999999995</v>
      </c>
      <c r="G123" s="17">
        <f>ROUND(E123*F123,2)</f>
        <v>12268.03</v>
      </c>
      <c r="H123" s="16">
        <v>22.4</v>
      </c>
      <c r="I123" s="68">
        <v>0</v>
      </c>
      <c r="J123" s="17">
        <f>ROUND(H123*I123,2)</f>
        <v>0</v>
      </c>
    </row>
    <row r="124" spans="1:10" ht="281.25" x14ac:dyDescent="0.25">
      <c r="A124" s="18"/>
      <c r="B124" s="18"/>
      <c r="C124" s="18"/>
      <c r="D124" s="21" t="s">
        <v>48</v>
      </c>
      <c r="E124" s="18"/>
      <c r="F124" s="18"/>
      <c r="G124" s="18"/>
      <c r="H124" s="18"/>
      <c r="I124" s="18"/>
      <c r="J124" s="18"/>
    </row>
    <row r="125" spans="1:10" ht="22.5" x14ac:dyDescent="0.25">
      <c r="A125" s="14" t="s">
        <v>171</v>
      </c>
      <c r="B125" s="15" t="s">
        <v>18</v>
      </c>
      <c r="C125" s="15" t="s">
        <v>43</v>
      </c>
      <c r="D125" s="21" t="s">
        <v>172</v>
      </c>
      <c r="E125" s="16">
        <v>4.4800000000000004</v>
      </c>
      <c r="F125" s="16">
        <v>168.51</v>
      </c>
      <c r="G125" s="17">
        <f>ROUND(E125*F125,2)</f>
        <v>754.92</v>
      </c>
      <c r="H125" s="16">
        <v>4.4800000000000004</v>
      </c>
      <c r="I125" s="68">
        <v>0</v>
      </c>
      <c r="J125" s="17">
        <f>ROUND(H125*I125,2)</f>
        <v>0</v>
      </c>
    </row>
    <row r="126" spans="1:10" ht="101.25" x14ac:dyDescent="0.25">
      <c r="A126" s="18"/>
      <c r="B126" s="18"/>
      <c r="C126" s="18"/>
      <c r="D126" s="21" t="s">
        <v>173</v>
      </c>
      <c r="E126" s="18"/>
      <c r="F126" s="18"/>
      <c r="G126" s="18"/>
      <c r="H126" s="18"/>
      <c r="I126" s="18"/>
      <c r="J126" s="18"/>
    </row>
    <row r="127" spans="1:10" ht="22.5" x14ac:dyDescent="0.25">
      <c r="A127" s="14" t="s">
        <v>52</v>
      </c>
      <c r="B127" s="15" t="s">
        <v>18</v>
      </c>
      <c r="C127" s="15" t="s">
        <v>27</v>
      </c>
      <c r="D127" s="21" t="s">
        <v>53</v>
      </c>
      <c r="E127" s="16">
        <v>18.62</v>
      </c>
      <c r="F127" s="16">
        <v>112.88</v>
      </c>
      <c r="G127" s="17">
        <f>ROUND(E127*F127,2)</f>
        <v>2101.83</v>
      </c>
      <c r="H127" s="16">
        <v>18.62</v>
      </c>
      <c r="I127" s="68">
        <v>0</v>
      </c>
      <c r="J127" s="17">
        <f>ROUND(H127*I127,2)</f>
        <v>0</v>
      </c>
    </row>
    <row r="128" spans="1:10" ht="90" x14ac:dyDescent="0.25">
      <c r="A128" s="18"/>
      <c r="B128" s="18"/>
      <c r="C128" s="18"/>
      <c r="D128" s="21" t="s">
        <v>54</v>
      </c>
      <c r="E128" s="18"/>
      <c r="F128" s="18"/>
      <c r="G128" s="18"/>
      <c r="H128" s="18"/>
      <c r="I128" s="18"/>
      <c r="J128" s="18"/>
    </row>
    <row r="129" spans="1:10" x14ac:dyDescent="0.25">
      <c r="A129" s="14" t="s">
        <v>174</v>
      </c>
      <c r="B129" s="15" t="s">
        <v>18</v>
      </c>
      <c r="C129" s="15" t="s">
        <v>23</v>
      </c>
      <c r="D129" s="21" t="s">
        <v>175</v>
      </c>
      <c r="E129" s="16">
        <v>1</v>
      </c>
      <c r="F129" s="16">
        <v>37.619999999999997</v>
      </c>
      <c r="G129" s="17">
        <f>ROUND(E129*F129,2)</f>
        <v>37.619999999999997</v>
      </c>
      <c r="H129" s="16">
        <v>1</v>
      </c>
      <c r="I129" s="68">
        <v>0</v>
      </c>
      <c r="J129" s="17">
        <f>ROUND(H129*I129,2)</f>
        <v>0</v>
      </c>
    </row>
    <row r="130" spans="1:10" ht="33.75" x14ac:dyDescent="0.25">
      <c r="A130" s="18"/>
      <c r="B130" s="18"/>
      <c r="C130" s="18"/>
      <c r="D130" s="21" t="s">
        <v>176</v>
      </c>
      <c r="E130" s="18"/>
      <c r="F130" s="18"/>
      <c r="G130" s="18"/>
      <c r="H130" s="18"/>
      <c r="I130" s="18"/>
      <c r="J130" s="18"/>
    </row>
    <row r="131" spans="1:10" x14ac:dyDescent="0.25">
      <c r="A131" s="18"/>
      <c r="B131" s="18"/>
      <c r="C131" s="18"/>
      <c r="D131" s="27" t="s">
        <v>177</v>
      </c>
      <c r="E131" s="16">
        <v>1</v>
      </c>
      <c r="F131" s="19">
        <f>G119+G121+G123+G125+G127+G129</f>
        <v>51446.77</v>
      </c>
      <c r="G131" s="19">
        <f>ROUND(E131*F131,2)</f>
        <v>51446.77</v>
      </c>
      <c r="H131" s="16">
        <v>1</v>
      </c>
      <c r="I131" s="19">
        <f>J119+J121+J123+J125+J127+J129</f>
        <v>0</v>
      </c>
      <c r="J131" s="19">
        <f>ROUND(H131*I131,2)</f>
        <v>0</v>
      </c>
    </row>
    <row r="132" spans="1:10" ht="0.95" customHeight="1" x14ac:dyDescent="0.25">
      <c r="A132" s="20"/>
      <c r="B132" s="20"/>
      <c r="C132" s="20"/>
      <c r="D132" s="28"/>
      <c r="E132" s="20"/>
      <c r="F132" s="20"/>
      <c r="G132" s="20"/>
      <c r="H132" s="20"/>
      <c r="I132" s="20"/>
      <c r="J132" s="20"/>
    </row>
    <row r="133" spans="1:10" x14ac:dyDescent="0.25">
      <c r="A133" s="11" t="s">
        <v>178</v>
      </c>
      <c r="B133" s="11" t="s">
        <v>10</v>
      </c>
      <c r="C133" s="11" t="s">
        <v>11</v>
      </c>
      <c r="D133" s="26" t="s">
        <v>57</v>
      </c>
      <c r="E133" s="13">
        <f t="shared" ref="E133:J133" si="12">E154</f>
        <v>1</v>
      </c>
      <c r="F133" s="13">
        <f t="shared" si="12"/>
        <v>6013.5</v>
      </c>
      <c r="G133" s="13">
        <f t="shared" si="12"/>
        <v>6013.5</v>
      </c>
      <c r="H133" s="13">
        <f t="shared" si="12"/>
        <v>1</v>
      </c>
      <c r="I133" s="13">
        <f t="shared" si="12"/>
        <v>0</v>
      </c>
      <c r="J133" s="13">
        <f t="shared" si="12"/>
        <v>0</v>
      </c>
    </row>
    <row r="134" spans="1:10" ht="22.5" x14ac:dyDescent="0.25">
      <c r="A134" s="14" t="s">
        <v>179</v>
      </c>
      <c r="B134" s="15" t="s">
        <v>18</v>
      </c>
      <c r="C134" s="15" t="s">
        <v>23</v>
      </c>
      <c r="D134" s="21" t="s">
        <v>180</v>
      </c>
      <c r="E134" s="16">
        <v>1</v>
      </c>
      <c r="F134" s="16">
        <v>498.75</v>
      </c>
      <c r="G134" s="17">
        <f>ROUND(E134*F134,2)</f>
        <v>498.75</v>
      </c>
      <c r="H134" s="16">
        <v>1</v>
      </c>
      <c r="I134" s="68">
        <v>0</v>
      </c>
      <c r="J134" s="17">
        <f>ROUND(H134*I134,2)</f>
        <v>0</v>
      </c>
    </row>
    <row r="135" spans="1:10" ht="202.5" x14ac:dyDescent="0.25">
      <c r="A135" s="18"/>
      <c r="B135" s="18"/>
      <c r="C135" s="18"/>
      <c r="D135" s="21" t="s">
        <v>181</v>
      </c>
      <c r="E135" s="18"/>
      <c r="F135" s="18"/>
      <c r="G135" s="18"/>
      <c r="H135" s="18"/>
      <c r="I135" s="18"/>
      <c r="J135" s="18"/>
    </row>
    <row r="136" spans="1:10" x14ac:dyDescent="0.25">
      <c r="A136" s="14" t="s">
        <v>62</v>
      </c>
      <c r="B136" s="15" t="s">
        <v>18</v>
      </c>
      <c r="C136" s="15" t="s">
        <v>59</v>
      </c>
      <c r="D136" s="21" t="s">
        <v>63</v>
      </c>
      <c r="E136" s="16">
        <v>1</v>
      </c>
      <c r="F136" s="16">
        <v>1205.6500000000001</v>
      </c>
      <c r="G136" s="17">
        <f>ROUND(E136*F136,2)</f>
        <v>1205.6500000000001</v>
      </c>
      <c r="H136" s="16">
        <v>1</v>
      </c>
      <c r="I136" s="68">
        <v>0</v>
      </c>
      <c r="J136" s="17">
        <f>ROUND(H136*I136,2)</f>
        <v>0</v>
      </c>
    </row>
    <row r="137" spans="1:10" ht="56.25" x14ac:dyDescent="0.25">
      <c r="A137" s="18"/>
      <c r="B137" s="18"/>
      <c r="C137" s="18"/>
      <c r="D137" s="21" t="s">
        <v>64</v>
      </c>
      <c r="E137" s="18"/>
      <c r="F137" s="18"/>
      <c r="G137" s="18"/>
      <c r="H137" s="18"/>
      <c r="I137" s="18"/>
      <c r="J137" s="18"/>
    </row>
    <row r="138" spans="1:10" ht="22.5" x14ac:dyDescent="0.25">
      <c r="A138" s="14" t="s">
        <v>65</v>
      </c>
      <c r="B138" s="15" t="s">
        <v>18</v>
      </c>
      <c r="C138" s="15" t="s">
        <v>23</v>
      </c>
      <c r="D138" s="21" t="s">
        <v>66</v>
      </c>
      <c r="E138" s="16">
        <v>1</v>
      </c>
      <c r="F138" s="16">
        <v>229.22</v>
      </c>
      <c r="G138" s="17">
        <f>ROUND(E138*F138,2)</f>
        <v>229.22</v>
      </c>
      <c r="H138" s="16">
        <v>1</v>
      </c>
      <c r="I138" s="68">
        <v>0</v>
      </c>
      <c r="J138" s="17">
        <f>ROUND(H138*I138,2)</f>
        <v>0</v>
      </c>
    </row>
    <row r="139" spans="1:10" ht="258.75" x14ac:dyDescent="0.25">
      <c r="A139" s="18"/>
      <c r="B139" s="18"/>
      <c r="C139" s="18"/>
      <c r="D139" s="21" t="s">
        <v>67</v>
      </c>
      <c r="E139" s="18"/>
      <c r="F139" s="18"/>
      <c r="G139" s="18"/>
      <c r="H139" s="18"/>
      <c r="I139" s="18"/>
      <c r="J139" s="18"/>
    </row>
    <row r="140" spans="1:10" x14ac:dyDescent="0.25">
      <c r="A140" s="14" t="s">
        <v>68</v>
      </c>
      <c r="B140" s="15" t="s">
        <v>18</v>
      </c>
      <c r="C140" s="15" t="s">
        <v>19</v>
      </c>
      <c r="D140" s="21" t="s">
        <v>69</v>
      </c>
      <c r="E140" s="16">
        <v>30</v>
      </c>
      <c r="F140" s="16">
        <v>3.3</v>
      </c>
      <c r="G140" s="17">
        <f>ROUND(E140*F140,2)</f>
        <v>99</v>
      </c>
      <c r="H140" s="16">
        <v>30</v>
      </c>
      <c r="I140" s="68">
        <v>0</v>
      </c>
      <c r="J140" s="17">
        <f>ROUND(H140*I140,2)</f>
        <v>0</v>
      </c>
    </row>
    <row r="141" spans="1:10" ht="56.25" x14ac:dyDescent="0.25">
      <c r="A141" s="18"/>
      <c r="B141" s="18"/>
      <c r="C141" s="18"/>
      <c r="D141" s="21" t="s">
        <v>70</v>
      </c>
      <c r="E141" s="18"/>
      <c r="F141" s="18"/>
      <c r="G141" s="18"/>
      <c r="H141" s="18"/>
      <c r="I141" s="18"/>
      <c r="J141" s="18"/>
    </row>
    <row r="142" spans="1:10" x14ac:dyDescent="0.25">
      <c r="A142" s="14" t="s">
        <v>71</v>
      </c>
      <c r="B142" s="15" t="s">
        <v>18</v>
      </c>
      <c r="C142" s="15" t="s">
        <v>19</v>
      </c>
      <c r="D142" s="21" t="s">
        <v>72</v>
      </c>
      <c r="E142" s="16">
        <v>30</v>
      </c>
      <c r="F142" s="16">
        <v>16.78</v>
      </c>
      <c r="G142" s="17">
        <f>ROUND(E142*F142,2)</f>
        <v>503.4</v>
      </c>
      <c r="H142" s="16">
        <v>30</v>
      </c>
      <c r="I142" s="68">
        <v>0</v>
      </c>
      <c r="J142" s="17">
        <f>ROUND(H142*I142,2)</f>
        <v>0</v>
      </c>
    </row>
    <row r="143" spans="1:10" ht="45" x14ac:dyDescent="0.25">
      <c r="A143" s="18"/>
      <c r="B143" s="18"/>
      <c r="C143" s="18"/>
      <c r="D143" s="21" t="s">
        <v>73</v>
      </c>
      <c r="E143" s="18"/>
      <c r="F143" s="18"/>
      <c r="G143" s="18"/>
      <c r="H143" s="18"/>
      <c r="I143" s="18"/>
      <c r="J143" s="18"/>
    </row>
    <row r="144" spans="1:10" ht="22.5" x14ac:dyDescent="0.25">
      <c r="A144" s="14" t="s">
        <v>74</v>
      </c>
      <c r="B144" s="15" t="s">
        <v>18</v>
      </c>
      <c r="C144" s="15" t="s">
        <v>23</v>
      </c>
      <c r="D144" s="21" t="s">
        <v>75</v>
      </c>
      <c r="E144" s="16">
        <v>1</v>
      </c>
      <c r="F144" s="16">
        <v>241.5</v>
      </c>
      <c r="G144" s="17">
        <f>ROUND(E144*F144,2)</f>
        <v>241.5</v>
      </c>
      <c r="H144" s="16">
        <v>1</v>
      </c>
      <c r="I144" s="68">
        <v>0</v>
      </c>
      <c r="J144" s="17">
        <f>ROUND(H144*I144,2)</f>
        <v>0</v>
      </c>
    </row>
    <row r="145" spans="1:10" ht="56.25" x14ac:dyDescent="0.25">
      <c r="A145" s="18"/>
      <c r="B145" s="18"/>
      <c r="C145" s="18"/>
      <c r="D145" s="21" t="s">
        <v>76</v>
      </c>
      <c r="E145" s="18"/>
      <c r="F145" s="18"/>
      <c r="G145" s="18"/>
      <c r="H145" s="18"/>
      <c r="I145" s="18"/>
      <c r="J145" s="18"/>
    </row>
    <row r="146" spans="1:10" ht="45" x14ac:dyDescent="0.25">
      <c r="A146" s="14" t="s">
        <v>77</v>
      </c>
      <c r="B146" s="15" t="s">
        <v>18</v>
      </c>
      <c r="C146" s="15" t="s">
        <v>23</v>
      </c>
      <c r="D146" s="21" t="s">
        <v>78</v>
      </c>
      <c r="E146" s="16">
        <v>3</v>
      </c>
      <c r="F146" s="16">
        <v>85.95</v>
      </c>
      <c r="G146" s="17">
        <f>ROUND(E146*F146,2)</f>
        <v>257.85000000000002</v>
      </c>
      <c r="H146" s="16">
        <v>3</v>
      </c>
      <c r="I146" s="68">
        <v>0</v>
      </c>
      <c r="J146" s="17">
        <f>ROUND(H146*I146,2)</f>
        <v>0</v>
      </c>
    </row>
    <row r="147" spans="1:10" ht="135" x14ac:dyDescent="0.25">
      <c r="A147" s="18"/>
      <c r="B147" s="18"/>
      <c r="C147" s="18"/>
      <c r="D147" s="21" t="s">
        <v>79</v>
      </c>
      <c r="E147" s="18"/>
      <c r="F147" s="18"/>
      <c r="G147" s="18"/>
      <c r="H147" s="18"/>
      <c r="I147" s="18"/>
      <c r="J147" s="18"/>
    </row>
    <row r="148" spans="1:10" ht="22.5" x14ac:dyDescent="0.25">
      <c r="A148" s="14" t="s">
        <v>182</v>
      </c>
      <c r="B148" s="15" t="s">
        <v>18</v>
      </c>
      <c r="C148" s="15" t="s">
        <v>183</v>
      </c>
      <c r="D148" s="21" t="s">
        <v>184</v>
      </c>
      <c r="E148" s="16">
        <v>3</v>
      </c>
      <c r="F148" s="16">
        <v>553.9</v>
      </c>
      <c r="G148" s="17">
        <f>ROUND(E148*F148,2)</f>
        <v>1661.7</v>
      </c>
      <c r="H148" s="16">
        <v>3</v>
      </c>
      <c r="I148" s="68">
        <v>0</v>
      </c>
      <c r="J148" s="17">
        <f>ROUND(H148*I148,2)</f>
        <v>0</v>
      </c>
    </row>
    <row r="149" spans="1:10" ht="90" x14ac:dyDescent="0.25">
      <c r="A149" s="18"/>
      <c r="B149" s="18"/>
      <c r="C149" s="18"/>
      <c r="D149" s="21" t="s">
        <v>185</v>
      </c>
      <c r="E149" s="18"/>
      <c r="F149" s="18"/>
      <c r="G149" s="18"/>
      <c r="H149" s="18"/>
      <c r="I149" s="18"/>
      <c r="J149" s="18"/>
    </row>
    <row r="150" spans="1:10" ht="22.5" x14ac:dyDescent="0.25">
      <c r="A150" s="14" t="s">
        <v>80</v>
      </c>
      <c r="B150" s="15" t="s">
        <v>18</v>
      </c>
      <c r="C150" s="15" t="s">
        <v>59</v>
      </c>
      <c r="D150" s="21" t="s">
        <v>81</v>
      </c>
      <c r="E150" s="16">
        <v>3</v>
      </c>
      <c r="F150" s="16">
        <v>113.81</v>
      </c>
      <c r="G150" s="17">
        <f>ROUND(E150*F150,2)</f>
        <v>341.43</v>
      </c>
      <c r="H150" s="16">
        <v>3</v>
      </c>
      <c r="I150" s="68">
        <v>0</v>
      </c>
      <c r="J150" s="17">
        <f>ROUND(H150*I150,2)</f>
        <v>0</v>
      </c>
    </row>
    <row r="151" spans="1:10" ht="168.75" x14ac:dyDescent="0.25">
      <c r="A151" s="18"/>
      <c r="B151" s="18"/>
      <c r="C151" s="18"/>
      <c r="D151" s="21" t="s">
        <v>82</v>
      </c>
      <c r="E151" s="18"/>
      <c r="F151" s="18"/>
      <c r="G151" s="18"/>
      <c r="H151" s="18"/>
      <c r="I151" s="18"/>
      <c r="J151" s="18"/>
    </row>
    <row r="152" spans="1:10" ht="22.5" x14ac:dyDescent="0.25">
      <c r="A152" s="14" t="s">
        <v>83</v>
      </c>
      <c r="B152" s="15" t="s">
        <v>18</v>
      </c>
      <c r="C152" s="15" t="s">
        <v>19</v>
      </c>
      <c r="D152" s="21" t="s">
        <v>84</v>
      </c>
      <c r="E152" s="16">
        <v>150</v>
      </c>
      <c r="F152" s="16">
        <v>6.5</v>
      </c>
      <c r="G152" s="17">
        <f>ROUND(E152*F152,2)</f>
        <v>975</v>
      </c>
      <c r="H152" s="16">
        <v>150</v>
      </c>
      <c r="I152" s="68">
        <v>0</v>
      </c>
      <c r="J152" s="17">
        <f>ROUND(H152*I152,2)</f>
        <v>0</v>
      </c>
    </row>
    <row r="153" spans="1:10" ht="191.25" x14ac:dyDescent="0.25">
      <c r="A153" s="18"/>
      <c r="B153" s="18"/>
      <c r="C153" s="18"/>
      <c r="D153" s="21" t="s">
        <v>85</v>
      </c>
      <c r="E153" s="18"/>
      <c r="F153" s="18"/>
      <c r="G153" s="18"/>
      <c r="H153" s="18"/>
      <c r="I153" s="18"/>
      <c r="J153" s="18"/>
    </row>
    <row r="154" spans="1:10" x14ac:dyDescent="0.25">
      <c r="A154" s="18"/>
      <c r="B154" s="18"/>
      <c r="C154" s="18"/>
      <c r="D154" s="27" t="s">
        <v>186</v>
      </c>
      <c r="E154" s="16">
        <v>1</v>
      </c>
      <c r="F154" s="19">
        <f>G134+G136+G138+G140+G142+G144+G146+G148+G150+G152</f>
        <v>6013.5</v>
      </c>
      <c r="G154" s="19">
        <f>ROUND(E154*F154,2)</f>
        <v>6013.5</v>
      </c>
      <c r="H154" s="16">
        <v>1</v>
      </c>
      <c r="I154" s="19">
        <f>J134+J136+J138+J140+J142+J144+J146+J148+J150+J152</f>
        <v>0</v>
      </c>
      <c r="J154" s="19">
        <f>ROUND(H154*I154,2)</f>
        <v>0</v>
      </c>
    </row>
    <row r="155" spans="1:10" ht="0.95" customHeight="1" x14ac:dyDescent="0.25">
      <c r="A155" s="20"/>
      <c r="B155" s="20"/>
      <c r="C155" s="20"/>
      <c r="D155" s="28"/>
      <c r="E155" s="20"/>
      <c r="F155" s="20"/>
      <c r="G155" s="20"/>
      <c r="H155" s="20"/>
      <c r="I155" s="20"/>
      <c r="J155" s="20"/>
    </row>
    <row r="156" spans="1:10" x14ac:dyDescent="0.25">
      <c r="A156" s="11" t="s">
        <v>187</v>
      </c>
      <c r="B156" s="12" t="s">
        <v>10</v>
      </c>
      <c r="C156" s="11" t="s">
        <v>11</v>
      </c>
      <c r="D156" s="26" t="s">
        <v>88</v>
      </c>
      <c r="E156" s="13">
        <f t="shared" ref="E156:J156" si="13">E187</f>
        <v>1</v>
      </c>
      <c r="F156" s="13">
        <f t="shared" si="13"/>
        <v>11746.88</v>
      </c>
      <c r="G156" s="13">
        <f t="shared" si="13"/>
        <v>11746.88</v>
      </c>
      <c r="H156" s="13">
        <f t="shared" si="13"/>
        <v>1</v>
      </c>
      <c r="I156" s="13">
        <f t="shared" si="13"/>
        <v>0</v>
      </c>
      <c r="J156" s="13">
        <f t="shared" si="13"/>
        <v>0</v>
      </c>
    </row>
    <row r="157" spans="1:10" ht="33.75" x14ac:dyDescent="0.25">
      <c r="A157" s="14" t="s">
        <v>89</v>
      </c>
      <c r="B157" s="15" t="s">
        <v>18</v>
      </c>
      <c r="C157" s="15" t="s">
        <v>19</v>
      </c>
      <c r="D157" s="21" t="s">
        <v>90</v>
      </c>
      <c r="E157" s="16">
        <v>15</v>
      </c>
      <c r="F157" s="16">
        <v>51.71</v>
      </c>
      <c r="G157" s="17">
        <f>ROUND(E157*F157,2)</f>
        <v>775.65</v>
      </c>
      <c r="H157" s="16">
        <v>15</v>
      </c>
      <c r="I157" s="68">
        <v>0</v>
      </c>
      <c r="J157" s="17">
        <f>ROUND(H157*I157,2)</f>
        <v>0</v>
      </c>
    </row>
    <row r="158" spans="1:10" ht="90" x14ac:dyDescent="0.25">
      <c r="A158" s="18"/>
      <c r="B158" s="18"/>
      <c r="C158" s="18"/>
      <c r="D158" s="21" t="s">
        <v>91</v>
      </c>
      <c r="E158" s="18"/>
      <c r="F158" s="18"/>
      <c r="G158" s="18"/>
      <c r="H158" s="18"/>
      <c r="I158" s="18"/>
      <c r="J158" s="18"/>
    </row>
    <row r="159" spans="1:10" ht="22.5" x14ac:dyDescent="0.25">
      <c r="A159" s="14" t="s">
        <v>92</v>
      </c>
      <c r="B159" s="15" t="s">
        <v>18</v>
      </c>
      <c r="C159" s="15" t="s">
        <v>59</v>
      </c>
      <c r="D159" s="21" t="s">
        <v>93</v>
      </c>
      <c r="E159" s="16">
        <v>4</v>
      </c>
      <c r="F159" s="16">
        <v>84.87</v>
      </c>
      <c r="G159" s="17">
        <f>ROUND(E159*F159,2)</f>
        <v>339.48</v>
      </c>
      <c r="H159" s="16">
        <v>4</v>
      </c>
      <c r="I159" s="68">
        <v>0</v>
      </c>
      <c r="J159" s="17">
        <f>ROUND(H159*I159,2)</f>
        <v>0</v>
      </c>
    </row>
    <row r="160" spans="1:10" ht="101.25" x14ac:dyDescent="0.25">
      <c r="A160" s="18"/>
      <c r="B160" s="18"/>
      <c r="C160" s="18"/>
      <c r="D160" s="21" t="s">
        <v>94</v>
      </c>
      <c r="E160" s="18"/>
      <c r="F160" s="18"/>
      <c r="G160" s="18"/>
      <c r="H160" s="18"/>
      <c r="I160" s="18"/>
      <c r="J160" s="18"/>
    </row>
    <row r="161" spans="1:10" ht="22.5" x14ac:dyDescent="0.25">
      <c r="A161" s="14" t="s">
        <v>95</v>
      </c>
      <c r="B161" s="15" t="s">
        <v>18</v>
      </c>
      <c r="C161" s="15" t="s">
        <v>59</v>
      </c>
      <c r="D161" s="21" t="s">
        <v>96</v>
      </c>
      <c r="E161" s="16">
        <v>4</v>
      </c>
      <c r="F161" s="16">
        <v>365.12</v>
      </c>
      <c r="G161" s="17">
        <f>ROUND(E161*F161,2)</f>
        <v>1460.48</v>
      </c>
      <c r="H161" s="16">
        <v>4</v>
      </c>
      <c r="I161" s="68">
        <v>0</v>
      </c>
      <c r="J161" s="17">
        <f>ROUND(H161*I161,2)</f>
        <v>0</v>
      </c>
    </row>
    <row r="162" spans="1:10" ht="157.5" x14ac:dyDescent="0.25">
      <c r="A162" s="18"/>
      <c r="B162" s="18"/>
      <c r="C162" s="18"/>
      <c r="D162" s="21" t="s">
        <v>97</v>
      </c>
      <c r="E162" s="18"/>
      <c r="F162" s="18"/>
      <c r="G162" s="18"/>
      <c r="H162" s="18"/>
      <c r="I162" s="18"/>
      <c r="J162" s="18"/>
    </row>
    <row r="163" spans="1:10" ht="22.5" x14ac:dyDescent="0.25">
      <c r="A163" s="14" t="s">
        <v>98</v>
      </c>
      <c r="B163" s="15" t="s">
        <v>18</v>
      </c>
      <c r="C163" s="15" t="s">
        <v>59</v>
      </c>
      <c r="D163" s="21" t="s">
        <v>99</v>
      </c>
      <c r="E163" s="16">
        <v>4</v>
      </c>
      <c r="F163" s="16">
        <v>1454.25</v>
      </c>
      <c r="G163" s="17">
        <f>ROUND(E163*F163,2)</f>
        <v>5817</v>
      </c>
      <c r="H163" s="16">
        <v>4</v>
      </c>
      <c r="I163" s="68">
        <v>0</v>
      </c>
      <c r="J163" s="17">
        <f>ROUND(H163*I163,2)</f>
        <v>0</v>
      </c>
    </row>
    <row r="164" spans="1:10" ht="348.75" x14ac:dyDescent="0.25">
      <c r="A164" s="18"/>
      <c r="B164" s="18"/>
      <c r="C164" s="18"/>
      <c r="D164" s="21" t="s">
        <v>100</v>
      </c>
      <c r="E164" s="18"/>
      <c r="F164" s="18"/>
      <c r="G164" s="18"/>
      <c r="H164" s="18"/>
      <c r="I164" s="18"/>
      <c r="J164" s="18"/>
    </row>
    <row r="165" spans="1:10" ht="22.5" x14ac:dyDescent="0.25">
      <c r="A165" s="14" t="s">
        <v>101</v>
      </c>
      <c r="B165" s="15" t="s">
        <v>18</v>
      </c>
      <c r="C165" s="15" t="s">
        <v>59</v>
      </c>
      <c r="D165" s="21" t="s">
        <v>102</v>
      </c>
      <c r="E165" s="16">
        <v>4</v>
      </c>
      <c r="F165" s="16">
        <v>180.89</v>
      </c>
      <c r="G165" s="17">
        <f>ROUND(E165*F165,2)</f>
        <v>723.56</v>
      </c>
      <c r="H165" s="16">
        <v>4</v>
      </c>
      <c r="I165" s="68">
        <v>0</v>
      </c>
      <c r="J165" s="17">
        <f>ROUND(H165*I165,2)</f>
        <v>0</v>
      </c>
    </row>
    <row r="166" spans="1:10" ht="371.25" x14ac:dyDescent="0.25">
      <c r="A166" s="18"/>
      <c r="B166" s="18"/>
      <c r="C166" s="18"/>
      <c r="D166" s="21" t="s">
        <v>103</v>
      </c>
      <c r="E166" s="18"/>
      <c r="F166" s="18"/>
      <c r="G166" s="18"/>
      <c r="H166" s="18"/>
      <c r="I166" s="18"/>
      <c r="J166" s="18"/>
    </row>
    <row r="167" spans="1:10" ht="22.5" x14ac:dyDescent="0.25">
      <c r="A167" s="14" t="s">
        <v>104</v>
      </c>
      <c r="B167" s="15" t="s">
        <v>18</v>
      </c>
      <c r="C167" s="15" t="s">
        <v>59</v>
      </c>
      <c r="D167" s="21" t="s">
        <v>105</v>
      </c>
      <c r="E167" s="16">
        <v>4</v>
      </c>
      <c r="F167" s="16">
        <v>105.24</v>
      </c>
      <c r="G167" s="17">
        <f>ROUND(E167*F167,2)</f>
        <v>420.96</v>
      </c>
      <c r="H167" s="16">
        <v>4</v>
      </c>
      <c r="I167" s="68">
        <v>0</v>
      </c>
      <c r="J167" s="17">
        <f>ROUND(H167*I167,2)</f>
        <v>0</v>
      </c>
    </row>
    <row r="168" spans="1:10" ht="247.5" x14ac:dyDescent="0.25">
      <c r="A168" s="18"/>
      <c r="B168" s="18"/>
      <c r="C168" s="18"/>
      <c r="D168" s="21" t="s">
        <v>106</v>
      </c>
      <c r="E168" s="18"/>
      <c r="F168" s="18"/>
      <c r="G168" s="18"/>
      <c r="H168" s="18"/>
      <c r="I168" s="18"/>
      <c r="J168" s="18"/>
    </row>
    <row r="169" spans="1:10" ht="33.75" x14ac:dyDescent="0.25">
      <c r="A169" s="14" t="s">
        <v>107</v>
      </c>
      <c r="B169" s="15" t="s">
        <v>18</v>
      </c>
      <c r="C169" s="15" t="s">
        <v>59</v>
      </c>
      <c r="D169" s="21" t="s">
        <v>108</v>
      </c>
      <c r="E169" s="16">
        <v>4</v>
      </c>
      <c r="F169" s="16">
        <v>12.82</v>
      </c>
      <c r="G169" s="17">
        <f>ROUND(E169*F169,2)</f>
        <v>51.28</v>
      </c>
      <c r="H169" s="16">
        <v>4</v>
      </c>
      <c r="I169" s="68">
        <v>0</v>
      </c>
      <c r="J169" s="17">
        <f>ROUND(H169*I169,2)</f>
        <v>0</v>
      </c>
    </row>
    <row r="170" spans="1:10" ht="247.5" x14ac:dyDescent="0.25">
      <c r="A170" s="18"/>
      <c r="B170" s="18"/>
      <c r="C170" s="18"/>
      <c r="D170" s="21" t="s">
        <v>109</v>
      </c>
      <c r="E170" s="18"/>
      <c r="F170" s="18"/>
      <c r="G170" s="18"/>
      <c r="H170" s="18"/>
      <c r="I170" s="18"/>
      <c r="J170" s="18"/>
    </row>
    <row r="171" spans="1:10" ht="33.75" x14ac:dyDescent="0.25">
      <c r="A171" s="14" t="s">
        <v>110</v>
      </c>
      <c r="B171" s="15" t="s">
        <v>18</v>
      </c>
      <c r="C171" s="15" t="s">
        <v>59</v>
      </c>
      <c r="D171" s="21" t="s">
        <v>111</v>
      </c>
      <c r="E171" s="16">
        <v>4</v>
      </c>
      <c r="F171" s="16">
        <v>12.82</v>
      </c>
      <c r="G171" s="17">
        <f>ROUND(E171*F171,2)</f>
        <v>51.28</v>
      </c>
      <c r="H171" s="16">
        <v>4</v>
      </c>
      <c r="I171" s="68">
        <v>0</v>
      </c>
      <c r="J171" s="17">
        <f>ROUND(H171*I171,2)</f>
        <v>0</v>
      </c>
    </row>
    <row r="172" spans="1:10" ht="247.5" x14ac:dyDescent="0.25">
      <c r="A172" s="18"/>
      <c r="B172" s="18"/>
      <c r="C172" s="18"/>
      <c r="D172" s="21" t="s">
        <v>112</v>
      </c>
      <c r="E172" s="18"/>
      <c r="F172" s="18"/>
      <c r="G172" s="18"/>
      <c r="H172" s="18"/>
      <c r="I172" s="18"/>
      <c r="J172" s="18"/>
    </row>
    <row r="173" spans="1:10" ht="33.75" x14ac:dyDescent="0.25">
      <c r="A173" s="14" t="s">
        <v>113</v>
      </c>
      <c r="B173" s="15" t="s">
        <v>18</v>
      </c>
      <c r="C173" s="15" t="s">
        <v>59</v>
      </c>
      <c r="D173" s="21" t="s">
        <v>114</v>
      </c>
      <c r="E173" s="16">
        <v>4</v>
      </c>
      <c r="F173" s="16">
        <v>17.190000000000001</v>
      </c>
      <c r="G173" s="17">
        <f>ROUND(E173*F173,2)</f>
        <v>68.760000000000005</v>
      </c>
      <c r="H173" s="16">
        <v>4</v>
      </c>
      <c r="I173" s="68">
        <v>0</v>
      </c>
      <c r="J173" s="17">
        <f>ROUND(H173*I173,2)</f>
        <v>0</v>
      </c>
    </row>
    <row r="174" spans="1:10" ht="247.5" x14ac:dyDescent="0.25">
      <c r="A174" s="18"/>
      <c r="B174" s="18"/>
      <c r="C174" s="18"/>
      <c r="D174" s="21" t="s">
        <v>115</v>
      </c>
      <c r="E174" s="18"/>
      <c r="F174" s="18"/>
      <c r="G174" s="18"/>
      <c r="H174" s="18"/>
      <c r="I174" s="18"/>
      <c r="J174" s="18"/>
    </row>
    <row r="175" spans="1:10" ht="33.75" x14ac:dyDescent="0.25">
      <c r="A175" s="14" t="s">
        <v>116</v>
      </c>
      <c r="B175" s="15" t="s">
        <v>18</v>
      </c>
      <c r="C175" s="15" t="s">
        <v>59</v>
      </c>
      <c r="D175" s="21" t="s">
        <v>117</v>
      </c>
      <c r="E175" s="16">
        <v>4</v>
      </c>
      <c r="F175" s="16">
        <v>40.39</v>
      </c>
      <c r="G175" s="17">
        <f>ROUND(E175*F175,2)</f>
        <v>161.56</v>
      </c>
      <c r="H175" s="16">
        <v>4</v>
      </c>
      <c r="I175" s="68">
        <v>0</v>
      </c>
      <c r="J175" s="17">
        <f>ROUND(H175*I175,2)</f>
        <v>0</v>
      </c>
    </row>
    <row r="176" spans="1:10" ht="258.75" x14ac:dyDescent="0.25">
      <c r="A176" s="18"/>
      <c r="B176" s="18"/>
      <c r="C176" s="18"/>
      <c r="D176" s="21" t="s">
        <v>118</v>
      </c>
      <c r="E176" s="18"/>
      <c r="F176" s="18"/>
      <c r="G176" s="18"/>
      <c r="H176" s="18"/>
      <c r="I176" s="18"/>
      <c r="J176" s="18"/>
    </row>
    <row r="177" spans="1:10" ht="33.75" x14ac:dyDescent="0.25">
      <c r="A177" s="14" t="s">
        <v>119</v>
      </c>
      <c r="B177" s="15" t="s">
        <v>18</v>
      </c>
      <c r="C177" s="15" t="s">
        <v>59</v>
      </c>
      <c r="D177" s="21" t="s">
        <v>120</v>
      </c>
      <c r="E177" s="16">
        <v>4</v>
      </c>
      <c r="F177" s="16">
        <v>20.97</v>
      </c>
      <c r="G177" s="17">
        <f>ROUND(E177*F177,2)</f>
        <v>83.88</v>
      </c>
      <c r="H177" s="16">
        <v>4</v>
      </c>
      <c r="I177" s="68">
        <v>0</v>
      </c>
      <c r="J177" s="17">
        <f>ROUND(H177*I177,2)</f>
        <v>0</v>
      </c>
    </row>
    <row r="178" spans="1:10" ht="258.75" x14ac:dyDescent="0.25">
      <c r="A178" s="18"/>
      <c r="B178" s="18"/>
      <c r="C178" s="18"/>
      <c r="D178" s="21" t="s">
        <v>121</v>
      </c>
      <c r="E178" s="18"/>
      <c r="F178" s="18"/>
      <c r="G178" s="18"/>
      <c r="H178" s="18"/>
      <c r="I178" s="18"/>
      <c r="J178" s="18"/>
    </row>
    <row r="179" spans="1:10" ht="22.5" x14ac:dyDescent="0.25">
      <c r="A179" s="14" t="s">
        <v>122</v>
      </c>
      <c r="B179" s="15" t="s">
        <v>18</v>
      </c>
      <c r="C179" s="15" t="s">
        <v>59</v>
      </c>
      <c r="D179" s="21" t="s">
        <v>123</v>
      </c>
      <c r="E179" s="16">
        <v>4</v>
      </c>
      <c r="F179" s="16">
        <v>19.920000000000002</v>
      </c>
      <c r="G179" s="17">
        <f>ROUND(E179*F179,2)</f>
        <v>79.680000000000007</v>
      </c>
      <c r="H179" s="16">
        <v>4</v>
      </c>
      <c r="I179" s="68">
        <v>0</v>
      </c>
      <c r="J179" s="17">
        <f>ROUND(H179*I179,2)</f>
        <v>0</v>
      </c>
    </row>
    <row r="180" spans="1:10" ht="236.25" x14ac:dyDescent="0.25">
      <c r="A180" s="18"/>
      <c r="B180" s="18"/>
      <c r="C180" s="18"/>
      <c r="D180" s="21" t="s">
        <v>124</v>
      </c>
      <c r="E180" s="18"/>
      <c r="F180" s="18"/>
      <c r="G180" s="18"/>
      <c r="H180" s="18"/>
      <c r="I180" s="18"/>
      <c r="J180" s="18"/>
    </row>
    <row r="181" spans="1:10" ht="22.5" x14ac:dyDescent="0.25">
      <c r="A181" s="14" t="s">
        <v>131</v>
      </c>
      <c r="B181" s="15" t="s">
        <v>18</v>
      </c>
      <c r="C181" s="15" t="s">
        <v>43</v>
      </c>
      <c r="D181" s="21" t="s">
        <v>132</v>
      </c>
      <c r="E181" s="16">
        <v>34.35</v>
      </c>
      <c r="F181" s="16">
        <v>37.450000000000003</v>
      </c>
      <c r="G181" s="17">
        <f>ROUND(E181*F181,2)</f>
        <v>1286.4100000000001</v>
      </c>
      <c r="H181" s="16">
        <v>34.35</v>
      </c>
      <c r="I181" s="68">
        <v>0</v>
      </c>
      <c r="J181" s="17">
        <f>ROUND(H181*I181,2)</f>
        <v>0</v>
      </c>
    </row>
    <row r="182" spans="1:10" ht="281.25" x14ac:dyDescent="0.25">
      <c r="A182" s="18"/>
      <c r="B182" s="18"/>
      <c r="C182" s="18"/>
      <c r="D182" s="21" t="s">
        <v>133</v>
      </c>
      <c r="E182" s="18"/>
      <c r="F182" s="18"/>
      <c r="G182" s="18"/>
      <c r="H182" s="18"/>
      <c r="I182" s="18"/>
      <c r="J182" s="18"/>
    </row>
    <row r="183" spans="1:10" ht="22.5" x14ac:dyDescent="0.25">
      <c r="A183" s="14" t="s">
        <v>125</v>
      </c>
      <c r="B183" s="15" t="s">
        <v>18</v>
      </c>
      <c r="C183" s="15" t="s">
        <v>23</v>
      </c>
      <c r="D183" s="21" t="s">
        <v>126</v>
      </c>
      <c r="E183" s="16">
        <v>1</v>
      </c>
      <c r="F183" s="16">
        <v>85.38</v>
      </c>
      <c r="G183" s="17">
        <f>ROUND(E183*F183,2)</f>
        <v>85.38</v>
      </c>
      <c r="H183" s="16">
        <v>1</v>
      </c>
      <c r="I183" s="68">
        <v>0</v>
      </c>
      <c r="J183" s="17">
        <f>ROUND(H183*I183,2)</f>
        <v>0</v>
      </c>
    </row>
    <row r="184" spans="1:10" ht="123.75" x14ac:dyDescent="0.25">
      <c r="A184" s="18"/>
      <c r="B184" s="18"/>
      <c r="C184" s="18"/>
      <c r="D184" s="21" t="s">
        <v>127</v>
      </c>
      <c r="E184" s="18"/>
      <c r="F184" s="18"/>
      <c r="G184" s="18"/>
      <c r="H184" s="18"/>
      <c r="I184" s="18"/>
      <c r="J184" s="18"/>
    </row>
    <row r="185" spans="1:10" ht="22.5" x14ac:dyDescent="0.25">
      <c r="A185" s="14" t="s">
        <v>128</v>
      </c>
      <c r="B185" s="15" t="s">
        <v>18</v>
      </c>
      <c r="C185" s="15" t="s">
        <v>23</v>
      </c>
      <c r="D185" s="21" t="s">
        <v>129</v>
      </c>
      <c r="E185" s="16">
        <v>4</v>
      </c>
      <c r="F185" s="16">
        <v>85.38</v>
      </c>
      <c r="G185" s="17">
        <f>ROUND(E185*F185,2)</f>
        <v>341.52</v>
      </c>
      <c r="H185" s="16">
        <v>4</v>
      </c>
      <c r="I185" s="68">
        <v>0</v>
      </c>
      <c r="J185" s="17">
        <f>ROUND(H185*I185,2)</f>
        <v>0</v>
      </c>
    </row>
    <row r="186" spans="1:10" ht="202.5" x14ac:dyDescent="0.25">
      <c r="A186" s="18"/>
      <c r="B186" s="18"/>
      <c r="C186" s="18"/>
      <c r="D186" s="21" t="s">
        <v>130</v>
      </c>
      <c r="E186" s="18"/>
      <c r="F186" s="18"/>
      <c r="G186" s="18"/>
      <c r="H186" s="18"/>
      <c r="I186" s="18"/>
      <c r="J186" s="18"/>
    </row>
    <row r="187" spans="1:10" x14ac:dyDescent="0.25">
      <c r="A187" s="18"/>
      <c r="B187" s="18"/>
      <c r="C187" s="18"/>
      <c r="D187" s="27" t="s">
        <v>188</v>
      </c>
      <c r="E187" s="16">
        <v>1</v>
      </c>
      <c r="F187" s="19">
        <f>G157+G159+G161+G163+G165+G167+G169+G171+G173+G175+G177+G179+G181+G183+G185</f>
        <v>11746.88</v>
      </c>
      <c r="G187" s="19">
        <f>ROUND(E187*F187,2)</f>
        <v>11746.88</v>
      </c>
      <c r="H187" s="16">
        <v>1</v>
      </c>
      <c r="I187" s="19">
        <f>J157+J159+J161+J163+J165+J167+J169+J171+J173+J175+J177+J179+J181+J183+J185</f>
        <v>0</v>
      </c>
      <c r="J187" s="19">
        <f>ROUND(H187*I187,2)</f>
        <v>0</v>
      </c>
    </row>
    <row r="188" spans="1:10" ht="0.95" customHeight="1" x14ac:dyDescent="0.25">
      <c r="A188" s="20"/>
      <c r="B188" s="20"/>
      <c r="C188" s="20"/>
      <c r="D188" s="28"/>
      <c r="E188" s="20"/>
      <c r="F188" s="20"/>
      <c r="G188" s="20"/>
      <c r="H188" s="20"/>
      <c r="I188" s="20"/>
      <c r="J188" s="20"/>
    </row>
    <row r="189" spans="1:10" x14ac:dyDescent="0.25">
      <c r="A189" s="11" t="s">
        <v>189</v>
      </c>
      <c r="B189" s="12" t="s">
        <v>10</v>
      </c>
      <c r="C189" s="11" t="s">
        <v>11</v>
      </c>
      <c r="D189" s="26" t="s">
        <v>136</v>
      </c>
      <c r="E189" s="13">
        <f t="shared" ref="E189:J189" si="14">E194</f>
        <v>1</v>
      </c>
      <c r="F189" s="13">
        <f t="shared" si="14"/>
        <v>577.5</v>
      </c>
      <c r="G189" s="13">
        <f t="shared" si="14"/>
        <v>577.5</v>
      </c>
      <c r="H189" s="13">
        <f t="shared" si="14"/>
        <v>1</v>
      </c>
      <c r="I189" s="13">
        <f t="shared" si="14"/>
        <v>0</v>
      </c>
      <c r="J189" s="13">
        <f t="shared" si="14"/>
        <v>0</v>
      </c>
    </row>
    <row r="190" spans="1:10" x14ac:dyDescent="0.25">
      <c r="A190" s="14" t="s">
        <v>137</v>
      </c>
      <c r="B190" s="15" t="s">
        <v>18</v>
      </c>
      <c r="C190" s="15" t="s">
        <v>23</v>
      </c>
      <c r="D190" s="21" t="s">
        <v>138</v>
      </c>
      <c r="E190" s="16">
        <v>1</v>
      </c>
      <c r="F190" s="16">
        <v>262.5</v>
      </c>
      <c r="G190" s="17">
        <f>ROUND(E190*F190,2)</f>
        <v>262.5</v>
      </c>
      <c r="H190" s="16">
        <v>1</v>
      </c>
      <c r="I190" s="68">
        <v>0</v>
      </c>
      <c r="J190" s="17">
        <f>ROUND(H190*I190,2)</f>
        <v>0</v>
      </c>
    </row>
    <row r="191" spans="1:10" ht="33.75" x14ac:dyDescent="0.25">
      <c r="A191" s="18"/>
      <c r="B191" s="18"/>
      <c r="C191" s="18"/>
      <c r="D191" s="21" t="s">
        <v>139</v>
      </c>
      <c r="E191" s="18"/>
      <c r="F191" s="18"/>
      <c r="G191" s="18"/>
      <c r="H191" s="18"/>
      <c r="I191" s="18"/>
      <c r="J191" s="18"/>
    </row>
    <row r="192" spans="1:10" x14ac:dyDescent="0.25">
      <c r="A192" s="14" t="s">
        <v>140</v>
      </c>
      <c r="B192" s="15" t="s">
        <v>18</v>
      </c>
      <c r="C192" s="15" t="s">
        <v>23</v>
      </c>
      <c r="D192" s="21" t="s">
        <v>141</v>
      </c>
      <c r="E192" s="16">
        <v>1</v>
      </c>
      <c r="F192" s="16">
        <v>315</v>
      </c>
      <c r="G192" s="17">
        <f>ROUND(E192*F192,2)</f>
        <v>315</v>
      </c>
      <c r="H192" s="16">
        <v>1</v>
      </c>
      <c r="I192" s="68">
        <v>0</v>
      </c>
      <c r="J192" s="17">
        <f>ROUND(H192*I192,2)</f>
        <v>0</v>
      </c>
    </row>
    <row r="193" spans="1:10" ht="112.5" x14ac:dyDescent="0.25">
      <c r="A193" s="18"/>
      <c r="B193" s="18"/>
      <c r="C193" s="18"/>
      <c r="D193" s="21" t="s">
        <v>142</v>
      </c>
      <c r="E193" s="18"/>
      <c r="F193" s="18"/>
      <c r="G193" s="18"/>
      <c r="H193" s="18"/>
      <c r="I193" s="18"/>
      <c r="J193" s="18"/>
    </row>
    <row r="194" spans="1:10" x14ac:dyDescent="0.25">
      <c r="A194" s="18"/>
      <c r="B194" s="18"/>
      <c r="C194" s="18"/>
      <c r="D194" s="27" t="s">
        <v>190</v>
      </c>
      <c r="E194" s="16">
        <v>1</v>
      </c>
      <c r="F194" s="19">
        <f>G190+G192</f>
        <v>577.5</v>
      </c>
      <c r="G194" s="19">
        <f>ROUND(E194*F194,2)</f>
        <v>577.5</v>
      </c>
      <c r="H194" s="16">
        <v>1</v>
      </c>
      <c r="I194" s="19">
        <f>J190+J192</f>
        <v>0</v>
      </c>
      <c r="J194" s="19">
        <f>ROUND(H194*I194,2)</f>
        <v>0</v>
      </c>
    </row>
    <row r="195" spans="1:10" ht="0.95" customHeight="1" x14ac:dyDescent="0.25">
      <c r="A195" s="20"/>
      <c r="B195" s="20"/>
      <c r="C195" s="20"/>
      <c r="D195" s="28"/>
      <c r="E195" s="20"/>
      <c r="F195" s="20"/>
      <c r="G195" s="20"/>
      <c r="H195" s="20"/>
      <c r="I195" s="20"/>
      <c r="J195" s="20"/>
    </row>
    <row r="196" spans="1:10" x14ac:dyDescent="0.25">
      <c r="A196" s="18"/>
      <c r="B196" s="18"/>
      <c r="C196" s="18"/>
      <c r="D196" s="27" t="s">
        <v>191</v>
      </c>
      <c r="E196" s="16">
        <v>1</v>
      </c>
      <c r="F196" s="19">
        <f>G99+G111+G118+G133+G156+G189</f>
        <v>73535.91</v>
      </c>
      <c r="G196" s="19">
        <f>ROUND(E196*F196,2)</f>
        <v>73535.91</v>
      </c>
      <c r="H196" s="16">
        <v>1</v>
      </c>
      <c r="I196" s="19">
        <f>J99+J111+J118+J133+J156+J189</f>
        <v>0</v>
      </c>
      <c r="J196" s="19">
        <f>ROUND(H196*I196,2)</f>
        <v>0</v>
      </c>
    </row>
    <row r="197" spans="1:10" ht="0.95" customHeight="1" x14ac:dyDescent="0.25">
      <c r="A197" s="20"/>
      <c r="B197" s="20"/>
      <c r="C197" s="20"/>
      <c r="D197" s="28"/>
      <c r="E197" s="20"/>
      <c r="F197" s="20"/>
      <c r="G197" s="20"/>
      <c r="H197" s="20"/>
      <c r="I197" s="20"/>
      <c r="J197" s="20"/>
    </row>
    <row r="198" spans="1:10" x14ac:dyDescent="0.25">
      <c r="A198" s="8" t="s">
        <v>192</v>
      </c>
      <c r="B198" s="8" t="s">
        <v>10</v>
      </c>
      <c r="C198" s="8" t="s">
        <v>11</v>
      </c>
      <c r="D198" s="25" t="s">
        <v>193</v>
      </c>
      <c r="E198" s="10">
        <f t="shared" ref="E198:J198" si="15">E204</f>
        <v>1</v>
      </c>
      <c r="F198" s="10">
        <f t="shared" si="15"/>
        <v>2408.0100000000002</v>
      </c>
      <c r="G198" s="10">
        <f t="shared" si="15"/>
        <v>2408.0100000000002</v>
      </c>
      <c r="H198" s="10">
        <f t="shared" si="15"/>
        <v>1</v>
      </c>
      <c r="I198" s="10">
        <f t="shared" si="15"/>
        <v>2408.0100000000002</v>
      </c>
      <c r="J198" s="10">
        <f t="shared" si="15"/>
        <v>2408.0100000000002</v>
      </c>
    </row>
    <row r="199" spans="1:10" x14ac:dyDescent="0.25">
      <c r="A199" s="18"/>
      <c r="B199" s="18"/>
      <c r="C199" s="18"/>
      <c r="D199" s="21" t="s">
        <v>194</v>
      </c>
      <c r="E199" s="18"/>
      <c r="F199" s="18"/>
      <c r="G199" s="18"/>
      <c r="H199" s="18"/>
      <c r="I199" s="18"/>
      <c r="J199" s="18"/>
    </row>
    <row r="200" spans="1:10" x14ac:dyDescent="0.25">
      <c r="A200" s="14" t="s">
        <v>195</v>
      </c>
      <c r="B200" s="15" t="s">
        <v>18</v>
      </c>
      <c r="C200" s="15" t="s">
        <v>223</v>
      </c>
      <c r="D200" s="21" t="s">
        <v>196</v>
      </c>
      <c r="E200" s="16">
        <v>1</v>
      </c>
      <c r="F200" s="16">
        <v>1467.92</v>
      </c>
      <c r="G200" s="17">
        <f>ROUND(E200*F200,2)</f>
        <v>1467.92</v>
      </c>
      <c r="H200" s="16">
        <v>1</v>
      </c>
      <c r="I200" s="69">
        <v>1467.92</v>
      </c>
      <c r="J200" s="17">
        <f>ROUND(H200*I200,2)</f>
        <v>1467.92</v>
      </c>
    </row>
    <row r="201" spans="1:10" x14ac:dyDescent="0.25">
      <c r="A201" s="18"/>
      <c r="B201" s="18"/>
      <c r="C201" s="18"/>
      <c r="D201" s="21" t="s">
        <v>197</v>
      </c>
      <c r="E201" s="18"/>
      <c r="F201" s="18"/>
      <c r="G201" s="18"/>
      <c r="H201" s="18"/>
      <c r="I201" s="18"/>
      <c r="J201" s="18"/>
    </row>
    <row r="202" spans="1:10" x14ac:dyDescent="0.25">
      <c r="A202" s="14" t="s">
        <v>198</v>
      </c>
      <c r="B202" s="15" t="s">
        <v>18</v>
      </c>
      <c r="C202" s="15" t="s">
        <v>223</v>
      </c>
      <c r="D202" s="21" t="s">
        <v>199</v>
      </c>
      <c r="E202" s="16">
        <v>1</v>
      </c>
      <c r="F202" s="16">
        <v>940.09</v>
      </c>
      <c r="G202" s="17">
        <f>ROUND(E202*F202,2)</f>
        <v>940.09</v>
      </c>
      <c r="H202" s="16">
        <v>1</v>
      </c>
      <c r="I202" s="69">
        <v>940.09</v>
      </c>
      <c r="J202" s="17">
        <f>ROUND(H202*I202,2)</f>
        <v>940.09</v>
      </c>
    </row>
    <row r="203" spans="1:10" x14ac:dyDescent="0.25">
      <c r="A203" s="18"/>
      <c r="B203" s="18"/>
      <c r="C203" s="18"/>
      <c r="D203" s="21" t="s">
        <v>197</v>
      </c>
      <c r="E203" s="18"/>
      <c r="F203" s="18"/>
      <c r="G203" s="18"/>
      <c r="H203" s="18"/>
      <c r="I203" s="18"/>
      <c r="J203" s="18"/>
    </row>
    <row r="204" spans="1:10" x14ac:dyDescent="0.25">
      <c r="A204" s="18"/>
      <c r="B204" s="18"/>
      <c r="C204" s="18"/>
      <c r="D204" s="27" t="s">
        <v>200</v>
      </c>
      <c r="E204" s="16">
        <v>1</v>
      </c>
      <c r="F204" s="19">
        <f>G200+G202</f>
        <v>2408.0100000000002</v>
      </c>
      <c r="G204" s="19">
        <f>ROUND(E204*F204,2)</f>
        <v>2408.0100000000002</v>
      </c>
      <c r="H204" s="16">
        <v>1</v>
      </c>
      <c r="I204" s="19">
        <f>J200+J202</f>
        <v>2408.0100000000002</v>
      </c>
      <c r="J204" s="19">
        <f>ROUND(H204*I204,2)</f>
        <v>2408.0100000000002</v>
      </c>
    </row>
    <row r="205" spans="1:10" ht="0.95" customHeight="1" x14ac:dyDescent="0.25">
      <c r="A205" s="20"/>
      <c r="B205" s="20"/>
      <c r="C205" s="20"/>
      <c r="D205" s="28"/>
      <c r="E205" s="20"/>
      <c r="F205" s="20"/>
      <c r="G205" s="20"/>
      <c r="H205" s="20"/>
      <c r="I205" s="20"/>
      <c r="J205" s="20"/>
    </row>
    <row r="206" spans="1:10" x14ac:dyDescent="0.25">
      <c r="A206" s="8" t="s">
        <v>201</v>
      </c>
      <c r="B206" s="8" t="s">
        <v>10</v>
      </c>
      <c r="C206" s="8" t="s">
        <v>11</v>
      </c>
      <c r="D206" s="25" t="s">
        <v>202</v>
      </c>
      <c r="E206" s="10">
        <f t="shared" ref="E206:J206" si="16">E210</f>
        <v>1</v>
      </c>
      <c r="F206" s="10">
        <f t="shared" si="16"/>
        <v>2283.75</v>
      </c>
      <c r="G206" s="10">
        <f t="shared" si="16"/>
        <v>2283.75</v>
      </c>
      <c r="H206" s="10">
        <f t="shared" si="16"/>
        <v>1</v>
      </c>
      <c r="I206" s="10">
        <f t="shared" si="16"/>
        <v>2283.75</v>
      </c>
      <c r="J206" s="10">
        <f t="shared" si="16"/>
        <v>2283.75</v>
      </c>
    </row>
    <row r="207" spans="1:10" x14ac:dyDescent="0.25">
      <c r="A207" s="18"/>
      <c r="B207" s="18"/>
      <c r="C207" s="18"/>
      <c r="D207" s="21" t="s">
        <v>151</v>
      </c>
      <c r="E207" s="18"/>
      <c r="F207" s="18"/>
      <c r="G207" s="18"/>
      <c r="H207" s="18"/>
      <c r="I207" s="18"/>
      <c r="J207" s="18"/>
    </row>
    <row r="208" spans="1:10" x14ac:dyDescent="0.25">
      <c r="A208" s="14" t="s">
        <v>203</v>
      </c>
      <c r="B208" s="15" t="s">
        <v>18</v>
      </c>
      <c r="C208" s="15" t="s">
        <v>223</v>
      </c>
      <c r="D208" s="21" t="s">
        <v>202</v>
      </c>
      <c r="E208" s="16">
        <v>1</v>
      </c>
      <c r="F208" s="16">
        <v>2283.75</v>
      </c>
      <c r="G208" s="17">
        <f>ROUND(E208*F208,2)</f>
        <v>2283.75</v>
      </c>
      <c r="H208" s="16">
        <v>1</v>
      </c>
      <c r="I208" s="68">
        <v>2283.75</v>
      </c>
      <c r="J208" s="17">
        <f>ROUND(H208*I208,2)</f>
        <v>2283.75</v>
      </c>
    </row>
    <row r="209" spans="1:10" x14ac:dyDescent="0.25">
      <c r="A209" s="18"/>
      <c r="B209" s="18"/>
      <c r="C209" s="18"/>
      <c r="D209" s="21" t="s">
        <v>204</v>
      </c>
      <c r="E209" s="18"/>
      <c r="F209" s="18"/>
      <c r="G209" s="18"/>
      <c r="H209" s="18"/>
      <c r="I209" s="18"/>
      <c r="J209" s="18"/>
    </row>
    <row r="210" spans="1:10" x14ac:dyDescent="0.25">
      <c r="A210" s="18"/>
      <c r="B210" s="18"/>
      <c r="C210" s="18"/>
      <c r="D210" s="27" t="s">
        <v>205</v>
      </c>
      <c r="E210" s="16">
        <v>1</v>
      </c>
      <c r="F210" s="19">
        <f>G208</f>
        <v>2283.75</v>
      </c>
      <c r="G210" s="19">
        <f>ROUND(E210*F210,2)</f>
        <v>2283.75</v>
      </c>
      <c r="H210" s="16">
        <v>1</v>
      </c>
      <c r="I210" s="19">
        <f>J208</f>
        <v>2283.75</v>
      </c>
      <c r="J210" s="19">
        <f>ROUND(H210*I210,2)</f>
        <v>2283.75</v>
      </c>
    </row>
    <row r="211" spans="1:10" ht="0.95" customHeight="1" x14ac:dyDescent="0.25">
      <c r="A211" s="20"/>
      <c r="B211" s="20"/>
      <c r="C211" s="20"/>
      <c r="D211" s="28"/>
      <c r="E211" s="20"/>
      <c r="F211" s="20"/>
      <c r="G211" s="20"/>
      <c r="H211" s="20"/>
      <c r="I211" s="20"/>
      <c r="J211" s="20"/>
    </row>
    <row r="212" spans="1:10" x14ac:dyDescent="0.25">
      <c r="A212" s="18"/>
      <c r="B212" s="18"/>
      <c r="C212" s="18"/>
      <c r="D212" s="27" t="s">
        <v>206</v>
      </c>
      <c r="E212" s="22">
        <v>1</v>
      </c>
      <c r="F212" s="19">
        <f>G5+G98+G198+G206</f>
        <v>183843.93</v>
      </c>
      <c r="G212" s="19">
        <f>ROUND(E212*F212,2)</f>
        <v>183843.93</v>
      </c>
      <c r="H212" s="22">
        <v>1</v>
      </c>
      <c r="I212" s="19">
        <f>J5+J98+J198+J206</f>
        <v>4691.76</v>
      </c>
      <c r="J212" s="19">
        <f>ROUND(H212*I212,2)</f>
        <v>4691.76</v>
      </c>
    </row>
    <row r="213" spans="1:10" ht="0.95" customHeight="1" x14ac:dyDescent="0.25">
      <c r="A213" s="20"/>
      <c r="B213" s="20"/>
      <c r="C213" s="20"/>
      <c r="D213" s="28"/>
      <c r="E213" s="20"/>
      <c r="F213" s="20"/>
      <c r="G213" s="20"/>
      <c r="H213" s="20"/>
      <c r="I213" s="20"/>
      <c r="J213" s="20"/>
    </row>
    <row r="214" spans="1:10" x14ac:dyDescent="0.25">
      <c r="A214" s="18"/>
      <c r="B214" s="18"/>
      <c r="C214" s="18"/>
      <c r="D214" s="27" t="s">
        <v>207</v>
      </c>
      <c r="E214" s="22">
        <v>1</v>
      </c>
      <c r="F214" s="19">
        <f>G4</f>
        <v>183843.93</v>
      </c>
      <c r="G214" s="19">
        <f>ROUND(E214*F214,2)</f>
        <v>183843.93</v>
      </c>
      <c r="H214" s="22">
        <v>1</v>
      </c>
      <c r="I214" s="19">
        <f>J4</f>
        <v>4691.76</v>
      </c>
      <c r="J214" s="19">
        <f>ROUND(H214*I214,2)</f>
        <v>4691.76</v>
      </c>
    </row>
    <row r="215" spans="1:10" ht="0.95" customHeight="1" x14ac:dyDescent="0.25">
      <c r="A215" s="20"/>
      <c r="B215" s="20"/>
      <c r="C215" s="20"/>
      <c r="D215" s="28"/>
      <c r="E215" s="20"/>
      <c r="F215" s="20"/>
      <c r="G215" s="20"/>
      <c r="H215" s="20"/>
      <c r="I215" s="20"/>
      <c r="J215" s="20"/>
    </row>
    <row r="216" spans="1:10" x14ac:dyDescent="0.25">
      <c r="A216" s="29"/>
      <c r="B216" s="30"/>
      <c r="C216" s="30"/>
      <c r="D216" s="31" t="s">
        <v>208</v>
      </c>
      <c r="E216" s="29"/>
      <c r="F216" s="30"/>
      <c r="G216" s="32">
        <f>G214</f>
        <v>183843.93</v>
      </c>
      <c r="H216" s="30"/>
      <c r="I216" s="29"/>
      <c r="J216" s="32">
        <f>J214</f>
        <v>4691.76</v>
      </c>
    </row>
    <row r="217" spans="1:10" x14ac:dyDescent="0.25">
      <c r="A217" s="33"/>
      <c r="B217" s="34"/>
      <c r="C217" s="34"/>
      <c r="D217" s="35" t="s">
        <v>209</v>
      </c>
      <c r="E217" s="36">
        <v>0.19</v>
      </c>
      <c r="F217" s="34"/>
      <c r="G217" s="37">
        <f>G216*E217</f>
        <v>34930.35</v>
      </c>
      <c r="H217" s="38"/>
      <c r="I217" s="39">
        <v>0.19</v>
      </c>
      <c r="J217" s="37">
        <f>J216*I217</f>
        <v>891.43</v>
      </c>
    </row>
    <row r="218" spans="1:10" x14ac:dyDescent="0.25">
      <c r="A218" s="33"/>
      <c r="B218" s="34"/>
      <c r="C218" s="34"/>
      <c r="D218" s="35" t="s">
        <v>210</v>
      </c>
      <c r="E218" s="33"/>
      <c r="F218" s="34"/>
      <c r="G218" s="37">
        <f>G216+G217</f>
        <v>218774.28</v>
      </c>
      <c r="H218" s="34"/>
      <c r="I218" s="33"/>
      <c r="J218" s="37">
        <f>J216+J217</f>
        <v>5583.19</v>
      </c>
    </row>
    <row r="219" spans="1:10" x14ac:dyDescent="0.25">
      <c r="A219" s="33"/>
      <c r="B219" s="34"/>
      <c r="C219" s="34"/>
      <c r="D219" s="35" t="s">
        <v>211</v>
      </c>
      <c r="E219" s="36">
        <v>0.21</v>
      </c>
      <c r="F219" s="34"/>
      <c r="G219" s="37">
        <f>21*G218%</f>
        <v>45942.6</v>
      </c>
      <c r="H219" s="34"/>
      <c r="I219" s="36">
        <v>0.21</v>
      </c>
      <c r="J219" s="37">
        <f>E219*J218</f>
        <v>1172.47</v>
      </c>
    </row>
    <row r="220" spans="1:10" x14ac:dyDescent="0.25">
      <c r="A220" s="40"/>
      <c r="B220" s="41"/>
      <c r="C220" s="41"/>
      <c r="D220" s="42" t="s">
        <v>212</v>
      </c>
      <c r="E220" s="40"/>
      <c r="F220" s="41"/>
      <c r="G220" s="43">
        <f>G218+G219</f>
        <v>264716.88</v>
      </c>
      <c r="H220" s="41"/>
      <c r="I220" s="40"/>
      <c r="J220" s="43">
        <f>J218+J219</f>
        <v>6755.66</v>
      </c>
    </row>
    <row r="221" spans="1:10" x14ac:dyDescent="0.25">
      <c r="A221" s="44"/>
      <c r="B221" s="44"/>
      <c r="C221" s="44"/>
      <c r="D221" s="45"/>
      <c r="E221" s="44"/>
      <c r="F221" s="44"/>
      <c r="G221" s="46"/>
      <c r="H221" s="44"/>
      <c r="I221" s="44"/>
      <c r="J221" s="46"/>
    </row>
    <row r="222" spans="1:10" ht="15.75" x14ac:dyDescent="0.25">
      <c r="A222" s="47" t="s">
        <v>213</v>
      </c>
      <c r="B222" s="48"/>
      <c r="C222" s="48"/>
      <c r="D222" s="49"/>
      <c r="E222" s="49"/>
      <c r="F222" s="49"/>
      <c r="G222" s="49"/>
      <c r="H222" s="50"/>
      <c r="I222" s="50"/>
      <c r="J222" s="51"/>
    </row>
    <row r="223" spans="1:10" ht="18.75" x14ac:dyDescent="0.25">
      <c r="A223" s="52" t="s">
        <v>214</v>
      </c>
      <c r="B223" s="53"/>
      <c r="C223" s="53"/>
      <c r="D223" s="54"/>
      <c r="E223" s="54"/>
      <c r="F223" s="54"/>
      <c r="G223" s="54"/>
      <c r="H223" s="55"/>
      <c r="I223" s="55"/>
      <c r="J223" s="56"/>
    </row>
    <row r="224" spans="1:10" ht="18.75" x14ac:dyDescent="0.25">
      <c r="A224" s="57" t="s">
        <v>215</v>
      </c>
      <c r="B224" s="58"/>
      <c r="C224" s="58"/>
      <c r="D224" s="59"/>
      <c r="E224" s="59"/>
      <c r="F224" s="59"/>
      <c r="G224" s="59"/>
      <c r="H224" s="60"/>
      <c r="I224" s="60"/>
      <c r="J224" s="61"/>
    </row>
    <row r="225" spans="1:10" ht="18.75" x14ac:dyDescent="0.25">
      <c r="A225" s="62" t="s">
        <v>216</v>
      </c>
      <c r="B225" s="63"/>
      <c r="C225" s="63"/>
      <c r="D225" s="64"/>
      <c r="E225" s="64"/>
      <c r="F225" s="64"/>
      <c r="G225" s="64"/>
      <c r="H225" s="65"/>
      <c r="I225" s="65"/>
      <c r="J225" s="66"/>
    </row>
    <row r="226" spans="1:10" ht="15.75" x14ac:dyDescent="0.25">
      <c r="A226" s="67"/>
      <c r="B226" s="48"/>
      <c r="C226" s="48"/>
      <c r="D226" s="49"/>
      <c r="E226" s="49"/>
      <c r="F226" s="49"/>
      <c r="G226" s="49"/>
      <c r="H226" s="50"/>
      <c r="I226" s="50"/>
      <c r="J226" s="51"/>
    </row>
    <row r="228" spans="1:10" x14ac:dyDescent="0.25">
      <c r="A228" s="71" t="s">
        <v>217</v>
      </c>
      <c r="B228" s="72"/>
      <c r="C228" s="72"/>
      <c r="D228" s="72"/>
      <c r="E228" s="72"/>
      <c r="F228" s="72"/>
      <c r="G228" s="72"/>
      <c r="H228" s="72"/>
      <c r="I228" s="72"/>
      <c r="J228" s="72"/>
    </row>
    <row r="229" spans="1:10" x14ac:dyDescent="0.25">
      <c r="A229" s="71"/>
      <c r="B229" s="72"/>
      <c r="C229" s="72"/>
      <c r="D229" s="72"/>
      <c r="E229" s="72"/>
      <c r="F229" s="72"/>
      <c r="G229" s="72"/>
      <c r="H229" s="72"/>
      <c r="I229" s="72"/>
      <c r="J229" s="72"/>
    </row>
    <row r="230" spans="1:10" x14ac:dyDescent="0.25">
      <c r="A230" s="71" t="s">
        <v>218</v>
      </c>
      <c r="B230" s="72"/>
      <c r="C230" s="72"/>
      <c r="D230" s="72"/>
      <c r="E230" s="72"/>
      <c r="F230" s="72"/>
      <c r="G230" s="72"/>
      <c r="H230" s="72"/>
      <c r="I230" s="72"/>
      <c r="J230" s="72"/>
    </row>
    <row r="231" spans="1:10" x14ac:dyDescent="0.25">
      <c r="A231" s="71"/>
      <c r="B231" s="72"/>
      <c r="C231" s="72"/>
      <c r="D231" s="72"/>
      <c r="E231" s="72"/>
      <c r="F231" s="72"/>
      <c r="G231" s="72"/>
      <c r="H231" s="72"/>
      <c r="I231" s="72"/>
      <c r="J231" s="72"/>
    </row>
    <row r="232" spans="1:10" x14ac:dyDescent="0.25">
      <c r="A232" s="73" t="s">
        <v>219</v>
      </c>
      <c r="B232" s="73"/>
      <c r="C232" s="73"/>
      <c r="D232" s="73" t="s">
        <v>220</v>
      </c>
      <c r="E232" s="73"/>
      <c r="F232" s="73"/>
      <c r="G232" s="73"/>
      <c r="H232" s="73"/>
      <c r="I232" s="73"/>
      <c r="J232" s="73"/>
    </row>
    <row r="233" spans="1:10" x14ac:dyDescent="0.25">
      <c r="A233" s="73"/>
      <c r="B233" s="73"/>
      <c r="C233" s="73"/>
      <c r="D233" s="73"/>
      <c r="E233" s="73"/>
      <c r="F233" s="73"/>
      <c r="G233" s="73"/>
      <c r="H233" s="73"/>
      <c r="I233" s="73"/>
      <c r="J233" s="73"/>
    </row>
    <row r="234" spans="1:10" x14ac:dyDescent="0.25">
      <c r="A234" s="70" t="s">
        <v>221</v>
      </c>
      <c r="B234" s="70"/>
      <c r="C234" s="70"/>
      <c r="D234" s="70" t="s">
        <v>222</v>
      </c>
      <c r="E234" s="70"/>
      <c r="F234" s="70"/>
      <c r="G234" s="70"/>
      <c r="H234" s="70"/>
      <c r="I234" s="70"/>
      <c r="J234" s="70"/>
    </row>
    <row r="235" spans="1:10" x14ac:dyDescent="0.25">
      <c r="A235" s="70"/>
      <c r="B235" s="70"/>
      <c r="C235" s="70"/>
      <c r="D235" s="70"/>
      <c r="E235" s="70"/>
      <c r="F235" s="70"/>
      <c r="G235" s="70"/>
      <c r="H235" s="70"/>
      <c r="I235" s="70"/>
      <c r="J235" s="70"/>
    </row>
    <row r="236" spans="1:10" x14ac:dyDescent="0.25">
      <c r="A236" s="70"/>
      <c r="B236" s="70"/>
      <c r="C236" s="70"/>
      <c r="D236" s="70"/>
      <c r="E236" s="70"/>
      <c r="F236" s="70"/>
      <c r="G236" s="70"/>
      <c r="H236" s="70"/>
      <c r="I236" s="70"/>
      <c r="J236" s="70"/>
    </row>
    <row r="237" spans="1:10" x14ac:dyDescent="0.25">
      <c r="A237" s="70"/>
      <c r="B237" s="70"/>
      <c r="C237" s="70"/>
      <c r="D237" s="70"/>
      <c r="E237" s="70"/>
      <c r="F237" s="70"/>
      <c r="G237" s="70"/>
      <c r="H237" s="70"/>
      <c r="I237" s="70"/>
      <c r="J237" s="70"/>
    </row>
  </sheetData>
  <sheetProtection algorithmName="SHA-512" hashValue="qCecvpqb8gZ5Gy6G2IG48jZHJfNFx/1I1kQ1PsEF66HR5CH8zgrfBsjOFlPnu33y0rFFBlylF5DR+kXER7uCYg==" saltValue="lB8iZRYUjWELUpVxpUfCFw==" spinCount="100000" sheet="1" objects="1" scenarios="1" selectLockedCells="1"/>
  <mergeCells count="8">
    <mergeCell ref="A234:C237"/>
    <mergeCell ref="D234:J237"/>
    <mergeCell ref="A228:A229"/>
    <mergeCell ref="B228:J229"/>
    <mergeCell ref="A230:A231"/>
    <mergeCell ref="B230:J231"/>
    <mergeCell ref="A232:C233"/>
    <mergeCell ref="D232:J233"/>
  </mergeCells>
  <dataValidations count="4">
    <dataValidation type="list" allowBlank="1" showInputMessage="1" showErrorMessage="1" sqref="B4:B215">
      <formula1>"Capítulo,Partida,Mano de obra,Maquinaria,Material,Otros,Tarea,"</formula1>
    </dataValidation>
    <dataValidation type="whole" allowBlank="1" showErrorMessage="1" errorTitle="ERROR" error="El valor debe estar comprendido entre 0 y 19%" sqref="H217">
      <formula1>0</formula1>
      <formula2>19</formula2>
    </dataValidation>
    <dataValidation type="decimal" allowBlank="1" showErrorMessage="1" errorTitle="ERROR" error="El BI+GG debe estar comprendido entre el 0 y 19%" sqref="I217">
      <formula1>0</formula1>
      <formula2>0.19</formula2>
    </dataValidation>
    <dataValidation type="decimal" operator="greaterThanOrEqual" allowBlank="1" showErrorMessage="1" errorTitle="ERROR" error="El importe debe ser mayor o igual que el de proyecto." sqref="I208">
      <formula1>F208</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 González, María</dc:creator>
  <cp:lastModifiedBy>Cárdaba Prada, Luis María</cp:lastModifiedBy>
  <dcterms:created xsi:type="dcterms:W3CDTF">2019-07-11T09:11:25Z</dcterms:created>
  <dcterms:modified xsi:type="dcterms:W3CDTF">2019-07-12T06:08:26Z</dcterms:modified>
</cp:coreProperties>
</file>