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metromadrid.net\Estamentos\Ser. Obras\Datos\LMCP\Ofertas Excel\"/>
    </mc:Choice>
  </mc:AlternateContent>
  <xr:revisionPtr revIDLastSave="0" documentId="13_ncr:1_{08A7323E-6952-4783-85FF-8920C77C1A3C}" xr6:coauthVersionLast="36" xr6:coauthVersionMax="36" xr10:uidLastSave="{00000000-0000-0000-0000-000000000000}"/>
  <bookViews>
    <workbookView xWindow="0" yWindow="0" windowWidth="18450" windowHeight="6855" xr2:uid="{00000000-000D-0000-FFFF-FFFF00000000}"/>
  </bookViews>
  <sheets>
    <sheet name="Hoja1" sheetId="1" r:id="rId1"/>
  </sheets>
  <definedNames>
    <definedName name="_xlnm._FilterDatabase" localSheetId="0" hidden="1">Hoja1!$B$1:$B$164</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5" i="1" l="1"/>
  <c r="J135" i="1" s="1"/>
  <c r="I137" i="1" s="1"/>
  <c r="I130" i="1"/>
  <c r="J130" i="1" s="1"/>
  <c r="I132" i="1" s="1"/>
  <c r="H134" i="1"/>
  <c r="H129" i="1"/>
  <c r="J124" i="1"/>
  <c r="J122" i="1"/>
  <c r="J120" i="1"/>
  <c r="H119" i="1"/>
  <c r="J114" i="1"/>
  <c r="J111" i="1"/>
  <c r="J108" i="1"/>
  <c r="J105" i="1"/>
  <c r="J102" i="1"/>
  <c r="J99" i="1"/>
  <c r="J96" i="1"/>
  <c r="J93" i="1"/>
  <c r="J90" i="1"/>
  <c r="J87" i="1"/>
  <c r="J84" i="1"/>
  <c r="J81" i="1"/>
  <c r="J78" i="1"/>
  <c r="H77" i="1"/>
  <c r="J72" i="1"/>
  <c r="J69" i="1"/>
  <c r="H68" i="1"/>
  <c r="J63" i="1"/>
  <c r="J61" i="1"/>
  <c r="J60" i="1"/>
  <c r="J57" i="1"/>
  <c r="J54" i="1"/>
  <c r="J51" i="1"/>
  <c r="J48" i="1"/>
  <c r="H47" i="1"/>
  <c r="J42" i="1"/>
  <c r="J39" i="1"/>
  <c r="J36" i="1"/>
  <c r="H35" i="1"/>
  <c r="J30" i="1"/>
  <c r="J27" i="1"/>
  <c r="J24" i="1"/>
  <c r="J21" i="1"/>
  <c r="J18" i="1"/>
  <c r="J15" i="1"/>
  <c r="J12" i="1"/>
  <c r="J9" i="1"/>
  <c r="J6" i="1"/>
  <c r="H5" i="1"/>
  <c r="H4" i="1"/>
  <c r="I75" i="1" l="1"/>
  <c r="J75" i="1" s="1"/>
  <c r="J68" i="1" s="1"/>
  <c r="I33" i="1"/>
  <c r="I5" i="1" s="1"/>
  <c r="I117" i="1"/>
  <c r="J117" i="1" s="1"/>
  <c r="J77" i="1" s="1"/>
  <c r="I66" i="1"/>
  <c r="I47" i="1" s="1"/>
  <c r="I45" i="1"/>
  <c r="I35" i="1" s="1"/>
  <c r="I127" i="1"/>
  <c r="J127" i="1" s="1"/>
  <c r="J119" i="1" s="1"/>
  <c r="I134" i="1"/>
  <c r="J137" i="1"/>
  <c r="J134" i="1" s="1"/>
  <c r="J132" i="1"/>
  <c r="J129" i="1" s="1"/>
  <c r="I129" i="1"/>
  <c r="E129" i="1"/>
  <c r="G130" i="1"/>
  <c r="F132" i="1" s="1"/>
  <c r="F129" i="1" s="1"/>
  <c r="G124" i="1"/>
  <c r="G114" i="1"/>
  <c r="G111" i="1"/>
  <c r="G108" i="1"/>
  <c r="G105" i="1"/>
  <c r="G102" i="1"/>
  <c r="G99" i="1"/>
  <c r="G96" i="1"/>
  <c r="G93" i="1"/>
  <c r="G90" i="1"/>
  <c r="G87" i="1"/>
  <c r="G84" i="1"/>
  <c r="G81" i="1"/>
  <c r="G78" i="1"/>
  <c r="G72" i="1"/>
  <c r="G69" i="1"/>
  <c r="G57" i="1"/>
  <c r="G54" i="1"/>
  <c r="G51" i="1"/>
  <c r="G48" i="1"/>
  <c r="G42" i="1"/>
  <c r="G39" i="1"/>
  <c r="G36" i="1"/>
  <c r="G30" i="1"/>
  <c r="G27" i="1"/>
  <c r="G24" i="1"/>
  <c r="G21" i="1"/>
  <c r="G18" i="1"/>
  <c r="G15" i="1"/>
  <c r="G12" i="1"/>
  <c r="G9" i="1"/>
  <c r="G6" i="1"/>
  <c r="E4" i="1"/>
  <c r="E134" i="1"/>
  <c r="G135" i="1"/>
  <c r="F137" i="1" s="1"/>
  <c r="E119" i="1"/>
  <c r="G122" i="1"/>
  <c r="G120" i="1"/>
  <c r="E77" i="1"/>
  <c r="E68" i="1"/>
  <c r="E47" i="1"/>
  <c r="G63" i="1"/>
  <c r="G61" i="1"/>
  <c r="G60" i="1"/>
  <c r="E35" i="1"/>
  <c r="E5" i="1"/>
  <c r="J45" i="1" l="1"/>
  <c r="J35" i="1" s="1"/>
  <c r="J33" i="1"/>
  <c r="J5" i="1" s="1"/>
  <c r="I119" i="1"/>
  <c r="I68" i="1"/>
  <c r="F127" i="1"/>
  <c r="G127" i="1" s="1"/>
  <c r="I77" i="1"/>
  <c r="J66" i="1"/>
  <c r="J47" i="1" s="1"/>
  <c r="F66" i="1"/>
  <c r="F134" i="1"/>
  <c r="G137" i="1"/>
  <c r="G134" i="1" s="1"/>
  <c r="G132" i="1"/>
  <c r="G129" i="1" s="1"/>
  <c r="I139" i="1" l="1"/>
  <c r="J139" i="1" s="1"/>
  <c r="J4" i="1" s="1"/>
  <c r="I141" i="1" s="1"/>
  <c r="J141" i="1" s="1"/>
  <c r="J143" i="1" s="1"/>
  <c r="I4" i="1"/>
  <c r="F45" i="1"/>
  <c r="F75" i="1"/>
  <c r="J144" i="1" l="1"/>
  <c r="J145" i="1" s="1"/>
  <c r="J146" i="1" s="1"/>
  <c r="J147" i="1" s="1"/>
  <c r="G66" i="1"/>
  <c r="G47" i="1" s="1"/>
  <c r="G75" i="1"/>
  <c r="G68" i="1" s="1"/>
  <c r="F68" i="1"/>
  <c r="F35" i="1"/>
  <c r="G45" i="1"/>
  <c r="G35" i="1" s="1"/>
  <c r="F119" i="1"/>
  <c r="G119" i="1"/>
  <c r="F47" i="1" l="1"/>
  <c r="F33" i="1"/>
  <c r="G33" i="1" s="1"/>
  <c r="G5" i="1" s="1"/>
  <c r="F117" i="1"/>
  <c r="F77" i="1" s="1"/>
  <c r="G117" i="1" l="1"/>
  <c r="G77" i="1" s="1"/>
  <c r="F139" i="1" s="1"/>
  <c r="F5" i="1"/>
  <c r="G139" i="1" l="1"/>
  <c r="G4" i="1" s="1"/>
  <c r="F141" i="1" s="1"/>
  <c r="G141" i="1" s="1"/>
  <c r="G143" i="1" s="1"/>
  <c r="F4" i="1"/>
  <c r="G144" i="1" l="1"/>
  <c r="G145" i="1" s="1"/>
  <c r="G146" i="1" l="1"/>
  <c r="G14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Villa González, María</author>
    <author>Cárdaba Prada, Luis María</author>
  </authors>
  <commentList>
    <comment ref="A3" authorId="0" shapeId="0" xr:uid="{00000000-0006-0000-0000-000001000000}">
      <text>
        <r>
          <rPr>
            <b/>
            <sz val="9"/>
            <color indexed="81"/>
            <rFont val="Tahoma"/>
            <family val="2"/>
          </rPr>
          <t>Código del concepto. Ver colores en "Entorno de trabajo: Apariencia"</t>
        </r>
      </text>
    </comment>
    <comment ref="B3" authorId="0" shapeId="0" xr:uid="{00000000-0006-0000-0000-000002000000}">
      <text>
        <r>
          <rPr>
            <b/>
            <sz val="9"/>
            <color indexed="81"/>
            <rFont val="Tahoma"/>
            <family val="2"/>
          </rPr>
          <t>Naturaleza o tipo de concepto, ver valores de cada naturaleza en la ayuda del menú contextual</t>
        </r>
      </text>
    </comment>
    <comment ref="C3" authorId="0" shapeId="0" xr:uid="{00000000-0006-0000-0000-000003000000}">
      <text>
        <r>
          <rPr>
            <b/>
            <sz val="9"/>
            <color indexed="81"/>
            <rFont val="Tahoma"/>
            <family val="2"/>
          </rPr>
          <t>Unidad principal de medida del concepto</t>
        </r>
      </text>
    </comment>
    <comment ref="D3" authorId="0" shapeId="0" xr:uid="{00000000-0006-0000-0000-000004000000}">
      <text>
        <r>
          <rPr>
            <b/>
            <sz val="9"/>
            <color indexed="81"/>
            <rFont val="Tahoma"/>
            <family val="2"/>
          </rPr>
          <t>Descripción corta</t>
        </r>
      </text>
    </comment>
    <comment ref="E3" authorId="0" shapeId="0" xr:uid="{00000000-0006-0000-0000-000005000000}">
      <text>
        <r>
          <rPr>
            <b/>
            <sz val="9"/>
            <color indexed="81"/>
            <rFont val="Tahoma"/>
            <family val="2"/>
          </rPr>
          <t>Rendimiento o cantidad presupuestada</t>
        </r>
      </text>
    </comment>
    <comment ref="F3" authorId="0" shapeId="0" xr:uid="{00000000-0006-0000-0000-000006000000}">
      <text>
        <r>
          <rPr>
            <b/>
            <sz val="9"/>
            <color indexed="81"/>
            <rFont val="Tahoma"/>
            <family val="2"/>
          </rPr>
          <t>Precio unitario en el presupuesto</t>
        </r>
      </text>
    </comment>
    <comment ref="G3" authorId="0" shapeId="0" xr:uid="{00000000-0006-0000-0000-000007000000}">
      <text>
        <r>
          <rPr>
            <b/>
            <sz val="9"/>
            <color indexed="81"/>
            <rFont val="Tahoma"/>
            <family val="2"/>
          </rPr>
          <t>Importe del presupuesto</t>
        </r>
      </text>
    </comment>
    <comment ref="H3" authorId="0" shapeId="0" xr:uid="{00000000-0006-0000-0000-000008000000}">
      <text>
        <r>
          <rPr>
            <b/>
            <sz val="9"/>
            <color indexed="81"/>
            <rFont val="Tahoma"/>
            <family val="2"/>
          </rPr>
          <t>Rendimiento o cantidad presupuestada</t>
        </r>
      </text>
    </comment>
    <comment ref="I3" authorId="0" shapeId="0" xr:uid="{00000000-0006-0000-0000-000009000000}">
      <text>
        <r>
          <rPr>
            <b/>
            <sz val="9"/>
            <color indexed="81"/>
            <rFont val="Tahoma"/>
            <family val="2"/>
          </rPr>
          <t>Precio unitario en el presupuesto</t>
        </r>
      </text>
    </comment>
    <comment ref="J3" authorId="0" shapeId="0" xr:uid="{00000000-0006-0000-0000-00000A000000}">
      <text>
        <r>
          <rPr>
            <b/>
            <sz val="9"/>
            <color indexed="81"/>
            <rFont val="Tahoma"/>
            <family val="2"/>
          </rPr>
          <t>Importe del presupuesto</t>
        </r>
      </text>
    </comment>
    <comment ref="D145" authorId="1" shapeId="0" xr:uid="{00000000-0006-0000-0000-00000B000000}">
      <text>
        <r>
          <rPr>
            <sz val="9"/>
            <color indexed="81"/>
            <rFont val="Tahoma"/>
            <family val="2"/>
          </rPr>
          <t>IVA no incluido</t>
        </r>
      </text>
    </comment>
    <comment ref="D147" authorId="1" shapeId="0" xr:uid="{00000000-0006-0000-0000-00000C000000}">
      <text>
        <r>
          <rPr>
            <sz val="9"/>
            <color indexed="81"/>
            <rFont val="Tahoma"/>
            <family val="2"/>
          </rPr>
          <t>IVA incluido</t>
        </r>
      </text>
    </comment>
  </commentList>
</comments>
</file>

<file path=xl/sharedStrings.xml><?xml version="1.0" encoding="utf-8"?>
<sst xmlns="http://schemas.openxmlformats.org/spreadsheetml/2006/main" count="267" uniqueCount="180">
  <si>
    <t>OB_18_012_MEJORA CLIMÁTICA ESTACIONES</t>
  </si>
  <si>
    <t>Presupuesto</t>
  </si>
  <si>
    <t>Código</t>
  </si>
  <si>
    <t>Nat</t>
  </si>
  <si>
    <t>Ud</t>
  </si>
  <si>
    <t>Resumen</t>
  </si>
  <si>
    <t>CanPres</t>
  </si>
  <si>
    <t>Pres</t>
  </si>
  <si>
    <t>ImpPres</t>
  </si>
  <si>
    <t>LOTE5</t>
  </si>
  <si>
    <t>Capítulo</t>
  </si>
  <si>
    <t/>
  </si>
  <si>
    <t>LOTE5_VILLAVERDE ALTO</t>
  </si>
  <si>
    <t>VAT 05.01</t>
  </si>
  <si>
    <t>DESMONTAJES Y DEMOLICIONES</t>
  </si>
  <si>
    <t>ED1210.1</t>
  </si>
  <si>
    <t>Partida</t>
  </si>
  <si>
    <t>m2</t>
  </si>
  <si>
    <t>RETIRADA DE CERRAMIENTO PROVISIONAL DE OBRA EXISTENTE PARA INTERIOR DE PLACAS DE CARTÓN-YESO PINTADO EN AZUL (NOCTURNO)</t>
  </si>
  <si>
    <t>Desmontaje y retirada de cerramiento provisional de obra existente en el interior de la estación a base de placas de yeso laminado tipo pladur o equivalente, incluidos montantes tanto horizontales (canales) como verticales (montantes colocados cada 40cm) a base de perfiles de acero galvanizado.  incluida parte proporcional de puertas de paso de acero galvanizado de acceso a la zona de obra y acabadas en el mismo color que el cerramiento. incluido aislamiento acústico a base de paneles de lana de roca en zona interior de obras. acabado en color azul (pantone 293).totalmente estanco el conjunto contra techo para evitar el paso de polvo y ruido como consecuencia de las obras. totalmente terminada la unidad, instalada en horario nocturno. inclusoretirada a vertedero incluyendo canón de vertido</t>
  </si>
  <si>
    <t>EL0450</t>
  </si>
  <si>
    <t>DEMOLICIÓN DE SOLADO DE TERRAZO O CERÁMICO (NOCTURNO)</t>
  </si>
  <si>
    <t>Demolición de solado de terrazo o baldosa cerámica incluso material de agarre, por medios mecánicos, incluso limpieza, carga y transporte de escombros al vertedero y con p.p. de medios auxiliares, en horario nocturno.</t>
  </si>
  <si>
    <t>ED0650</t>
  </si>
  <si>
    <t>DESMONTAJE DE PANEL DE CHAPA VITRIFICADA EN ZONA DE OBRAS. (NOCTURNO)</t>
  </si>
  <si>
    <t>Desmontaje de panel de chapa vitrificada y/o esmaltada, con recuperación de material, en zona de actuación, incluso p.P. De perfilería y elementos de fijación, acopio y custodia en obra para su posterior utilización y retirada, carga y transporte de sobrantes a almacén de metro, en horario nocturno.</t>
  </si>
  <si>
    <t>ED0410</t>
  </si>
  <si>
    <t>DESMONTAJE DE IMPERMEABILIZACIÓN DE LAMAS DE FIBRA DE VIDRIO (NOCTURNO)</t>
  </si>
  <si>
    <t>Desmontaje de impermeabilización formada por placas de fibra de vidrio reforzada con resina de poliéster, incluso medios auxiliares, rastreles, anclajes, medios auxiliares y transporte a vertedero.</t>
  </si>
  <si>
    <t>ED0930</t>
  </si>
  <si>
    <t>ml</t>
  </si>
  <si>
    <t>DESMONTAJE DE TIRA CONTINUA DE SEÑALIZACIÓN FOTOLUMINISCENTE. (NOCTURNO)</t>
  </si>
  <si>
    <t>Desmontaje de tira continua de señalización fotoluminiscente adosada a paramentos verticales, rodapiés y tabicas de peldaños a levantar, incluso transporte de escombros a vertedero. En horario nocturno.</t>
  </si>
  <si>
    <t>ED1110</t>
  </si>
  <si>
    <t>ud</t>
  </si>
  <si>
    <t>DESMONTAJE Y RETIRADA DE PERFILERÍA DE REMATES DE ACERO INOXIDABLE DE ESTACIÓN. (NOCTURNO)</t>
  </si>
  <si>
    <t>Desmontaje y retirada a almacén o vertedero de perfilería de acero inoxidable, de cualquier dimensión y forma, existente en estación en remates y revestimientos, incluyendo elementos de fijación, en horario nocturno.</t>
  </si>
  <si>
    <t>EVP0450</t>
  </si>
  <si>
    <t>DESMONTAJE DE ZOCALO EXISTENTE</t>
  </si>
  <si>
    <t>Desmontaje de zócalo existente, incluso trasdos de tabiqueria de ladrillo, unidad totalmente terminada, incluso gestión y transporte a vertedero</t>
  </si>
  <si>
    <t>ED0150</t>
  </si>
  <si>
    <t>DESMONTAJE DE CARPINTERÍA METÁLICA ACRISTALADA</t>
  </si>
  <si>
    <t>Desmontaje de carpintería metálica acristalada con cercos, herrajes,etc. Incluso retirada, carga y transporte a almacén o lugar de acopio para su posterior instalación, incluso onstalación de la misma o trasladado a vertedero incluso canon de vertido.</t>
  </si>
  <si>
    <t>ED0330</t>
  </si>
  <si>
    <t>DESMONTAJE DE ESPEJO DE PIÑÓN. (NOCTURNO)</t>
  </si>
  <si>
    <t>Desmontaje de espejo situado en el piñón de la estación, incluyendo el montaje provisional  y custodia en obra para su posterior colocación o transporte a almacén de metro, en horario nocturno.</t>
  </si>
  <si>
    <t>Total VAT 05.01</t>
  </si>
  <si>
    <t>VAT 05.02</t>
  </si>
  <si>
    <t>ALBAÑILERÍA</t>
  </si>
  <si>
    <t>EVP0350</t>
  </si>
  <si>
    <t>SOLADO DE GRES PORCELÁNICO 40X40 CM</t>
  </si>
  <si>
    <t>Suministro y colocación de recubrimiento cerámico mediante el método de colocación en capa fina,  rectificado y biselado de formato nominal de 40x40 cm., espesor  de 14,5±0,7mm, con modulo de rotura mayor de 45n/mm2 y fuerza de rotura mayor de 4500n. con una  absorción de agua muy baja inferior a 0,05%, y con resistencia al resbalamiento clase 1 según cte su1, recibidas con adhesivo cementoso mejorado con tiempo abierto ampliado, rapimax, de butech, c2e según, y rejuntadas con mortero de juntas cementoso colorstuk 0-4, de butech, tipo cg2,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</si>
  <si>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Material</t>
  </si>
  <si>
    <t>kg</t>
  </si>
  <si>
    <t>EE0350.01</t>
  </si>
  <si>
    <t>ESTRUCTURA METALICA DE ACERO GALVANIZADO A BASE DE PERFILES TUBULARES CUADRADOS</t>
  </si>
  <si>
    <t>Suministro y colocación de estructura metálica de acero galvanizado a base de perfiles tubulares cuadrados anclados mediante tubos y placas, como estructura principal para sujeción de revestimiento, incluso placas de anclaje, soldaduras, repaso de las mismas, material auxiliar, según planos de detalle de taller, i/ medios auxiliares y tubos, totalmente terminada.</t>
  </si>
  <si>
    <t>E10IJ090</t>
  </si>
  <si>
    <t>m</t>
  </si>
  <si>
    <t>SELLADO CARPINTERÍA A OBRA C/POLIURETANO</t>
  </si>
  <si>
    <t>Sellado de carpintería a obra (fábrica ladrillo o enfoscado) con una sección media de 7 mm. Con poliuretano, i/medios auxiliares y limpieza, medido en su verdadera longitud y realizado por personal especializado.  (Sin incluir elevación de materiales ni andamios).</t>
  </si>
  <si>
    <t>Total VAT 05.02</t>
  </si>
  <si>
    <t>VAT 05.03</t>
  </si>
  <si>
    <t>CERRAJERÍA Y VIDRIERIA</t>
  </si>
  <si>
    <t>EHI0170M</t>
  </si>
  <si>
    <t>PUERTA CORTAVIENTOS EN ACCESOS Y CAÑONES (NOCTURNO)</t>
  </si>
  <si>
    <t>Suministro y montaje de unidad de puerta cortavientos,  realizada con carpintería de acero inoxidable calidad aisi-304, acabado superficial astm-a-480, nº 4 (mate) ó nº 8 (brillo), en su color, compuesto por una unidad de puerta de hoja pivotante de 2,10mx0,82m a 2,10m x 1,00m, sistema s-600, modelo 630 de la firma grupsa o equivalente, doble apertura interior-exterior, con tiradores verticales de tubo de acero inoxidable de 40 mm de diámetro, cierra puertas de marco,  retenedor empotrado homologado a 500.000 Ciclos mínimos, en canto de hoja,dorma rts 85 o equivalente, y burletes de seguridad, vidrio laminar 5+5 mm, incoloro, escuadras y espesores de la carpintería según planos de detalle, sobre cerco de acero inoxidable de igual calidad,con instalación de tope embutidos en el suelo para fijar la ud de puerta mampara, según plano de detalle, i. P.P.  De pórtico para sustentación formado por dos pilares upn-100 y larguero de 2 upn-120, forrados en chapa de acero inoxidable aisi 304, y p.P de fijos ciegos a base de chapa de acero inoxidable aisi304 para regularizar la posible diferencia de medida entre hueco existente y dimensiones de hojas instaladas, y cerramiento superior,  i. Replanteo y p/p de herrajes de colgar, cierre, seguridad y zonas ciegas, así como desmontaje y adaptación de revestimiento y canaleta existente. Totalmente instalada en horario nocturno.</t>
  </si>
  <si>
    <t>APOD03</t>
  </si>
  <si>
    <t>m²</t>
  </si>
  <si>
    <t>SUMINISTRO Y MONTAJE DE REMATES FIJOS DE MAMPARAS CORTAVIENTOS (NOCTURNO)</t>
  </si>
  <si>
    <t>Suministro y montaje de remates fijos para puertas cortavientos, realizada con carpintería de acero inoxidable calidad aisi-304, acabado superficial astm-a-480, nº 4 (mate) ó nº 8 (brillo), en su color de mampara cortaviento realizado en los siguientes materiales:
Chapa de acero inoxidable de 1,50 mm, con refuerzos interiores y repaso de soldaduras, incluida estructura en acero galvanizado.
Se sellará perfectamente el plano que forman las mamparas, los elementos fijos y el luneto de modo que no transcurra viento a través de dichos elementos.
Incluye replanteo y p/p de herrajes de colgar, cierre, seguridad y zonas ciegas, así como desmontaje y adaptación de revestimiento y canaleta existente. Totalmente instalada en horario nocturno.</t>
  </si>
  <si>
    <t>MC0180</t>
  </si>
  <si>
    <t>CARP. FIJA ACERO INOX. DE ALTURA 1,60 M, REFORZADA c.\ ACRIS. 6+6 BUTIRAL INC. DESMONTABLE</t>
  </si>
  <si>
    <t>Suministro y colocación de carpintería fija acristalada en acero inoxidable en linea de peaje, acabado brillo, de altura total 1,65 mm, dotada de balaustres dobles reforzados a base de tubo de 40.3 mm de diámetro y perfiles superior e inferior de 40x30 mm longitudinales, dotados de junquillos desmontables para formación de galce de alojamiento de vidrio de seguridad 6+6 con butiral incoloro, totalmente sellado y montado i.\ p.p. de anclajes químicos y/o tacos mecánicos de fijación al soporte, incluso bandas fotoluminiscentes, quedando la unidad completamente terminada y funcionando, incluso desmontaje de la existente y gestión a vertedero</t>
  </si>
  <si>
    <t>VIDRIO01</t>
  </si>
  <si>
    <t>CERRAMIENTO FIJO ACRISTALADO SOBRE ESTRUCTURA DE ACERO INOXIDABLE (NOCTURNO)</t>
  </si>
  <si>
    <t>Suministro e instalación de cerramiento acristalado fijo realizado en perfilería de acero inoxidable calidad aisi 304 con acabado superficial según norma astm-a-480, nº 4 (mate) ó nº 8 (brillo), compuesto por:
-Vidrio laminar de seguridad stadip compuesto por dos vidrios de 6+6 mm de espesor unidos mediante lámina de butiral transparente de polivinilo translúcido de 0,38 mml. Fijado sobre carpintería con acuñado mediante calzos de apoyo perimetrales y laterales y sellado en frío con silicona neutra y colocación de junquillos, debe adaptarse a la forma geométrica de los pilares;
-Carpintería perimetral de tubo de 60 x 60 mm. Con junquillos de 20 x 20 mm.
-Carpintería interior a modo de partelunas formado por tubos 60 x 40 mm. Con junquillos de 20 x 20 mm. 
Incluso replanteo y p/p de herrajes de colgar, cierre, seguridad y zonas ciegas, así como desmontaje y adaptación de revestimiento y la geometría existente. Todo de acero inoxidable aisi 304. Totalmente instalado en horario nocturno.</t>
  </si>
  <si>
    <t>EW0060</t>
  </si>
  <si>
    <t>FALSO TECHO DE POLIESTER A BASE DE LAMAS TIPO BREMEN O EQUIVALENTE.</t>
  </si>
  <si>
    <t>Falso techo de poliéster a base de lamas tipo bremen o equivalente b-s2,d0, fabricada con fibra de vidrio y resinas modificadas, totalmente colocado y anclado al techo. I/perfilería de acero galvanizado y elementos de cuelgue, incluso remates perimetrales y de esquina, y medios auxiliares necesarios para su montaje.</t>
  </si>
  <si>
    <t>EVB0160.1</t>
  </si>
  <si>
    <t>REMATE EN ENCUENTROS DE PANEL ITALFILM O EQUIVALENTE</t>
  </si>
  <si>
    <t>MC0070</t>
  </si>
  <si>
    <t>BARANDILLA 1,80 BALAUSTRE DE TUBO ACRIS. I/ MATERAL AUX.</t>
  </si>
  <si>
    <t>Suministro y colocación de carpintería fija acristalada en acero inoxidable tipo renfe montada perpendicular a las mamparas acristaladas, acabado brillo, de altura total igual a las existentes, dotada de balaustres dobles reforzados a base de tubo de 40.3 Mm de diámetro y perfiles superior e inferior de 40x30 mm longitudinales, dotados de junquillos desmontables para formación de galce de alojamiento de vidrio de seguridad 6+6 con butiral incoloro, totalmente sellado y montado i.\ P.P. De anclajes químicos y/o tacos mecánicos de fijación al soporte, incluso bandas fotoluminiscentes, quedando la unidad completamente terminada y funcionando.</t>
  </si>
  <si>
    <t>Total VAT 05.03</t>
  </si>
  <si>
    <t>VAT 05.04</t>
  </si>
  <si>
    <t>ADECUACIÓN DE INSTALACIONES</t>
  </si>
  <si>
    <t>MV1.2</t>
  </si>
  <si>
    <t>u</t>
  </si>
  <si>
    <t>REPOSICIÓN DE INSTALACIONES AFECTADAS</t>
  </si>
  <si>
    <t>Reposición de instalaciones electricas y de comunicaciones que se vean afectadas por la instalacion/desistalación de mamparas cortavientos, a definir por la dirección facultativa.</t>
  </si>
  <si>
    <t>04.03</t>
  </si>
  <si>
    <t>TUBO DE ACERO TRAQUEAL O RÍGIDO.</t>
  </si>
  <si>
    <t>Suministro, instalación y montaje de tubo de acero traqueal o rígido, para la acometida de equipos, incluidos racores y elementos de fijación. Totalmente instalado.</t>
  </si>
  <si>
    <t>Total VAT 05.04</t>
  </si>
  <si>
    <t>VAT 05.05</t>
  </si>
  <si>
    <t>ACCESIBILIDAD Y SEÑALÉTICA</t>
  </si>
  <si>
    <t>D11FPX001-d1</t>
  </si>
  <si>
    <t>SUMINISTRO Y COLOCACIÓN DE BALIZAMIENTO FOTOLUMINISCENTE PLACA DE 6 CMS SOBRE PERFIL (NOCTURNO)</t>
  </si>
  <si>
    <t>Suministro e instalación de balizamiento fotoluminiscente formada por placa de alta luminiscencia de 6 cm de ancho montada sobre perfil de aluminio, incluso p.P. De serigrafía de unidades modulares de flechas direccionales, perfil de aluminio, accesorios y pequeño material,  totalmente instalado, en horario nocturno.</t>
  </si>
  <si>
    <t>CARTELOBRA-1</t>
  </si>
  <si>
    <t>SUMINISTRO Y MONTAJE DE CARTEL METÁLICO SEÑALIZACIÓN OBRA (NOCTURNO)</t>
  </si>
  <si>
    <t>Suministro y montaje de cartel en chapa de aluminio de 1,2 mm de espesor, de dimensiones 1000x700 mm, con matado de arista, decorado mediante vinilo en impresión digital para exterior incluyendo medios auxiliares, pequeño material necesario y medio de transporte, totalmente terminado y limpia la zona de actuación. En horario nocturno.</t>
  </si>
  <si>
    <t>VARIOS</t>
  </si>
  <si>
    <t>EGB0340</t>
  </si>
  <si>
    <t>SUMINISTRO E INSTALACIÓN DE AUTOMATISMO PARA PUERTA MAMPARA (NOCTURNO)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</si>
  <si>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</si>
  <si>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EGB0520</t>
  </si>
  <si>
    <t>SUMINISTRO E INSTALACIÓN DE PULSADOR ACCESIBLE PARA AUTOMATISMO (NOCTURNO)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</si>
  <si>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</si>
  <si>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EGB0540</t>
  </si>
  <si>
    <t>SUMINISTRO E INSTALACIÓN DE PUNTO DE GIRO PARA PUERTA MAMPARA (NOCTURNO)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</si>
  <si>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</si>
  <si>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</si>
  <si>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</si>
  <si>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</si>
  <si>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</si>
  <si>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</si>
  <si>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</si>
  <si>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</si>
  <si>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</si>
  <si>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</si>
  <si>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</si>
  <si>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</si>
  <si>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</si>
  <si>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EGG0540</t>
  </si>
  <si>
    <t>SUMINISTRO E INSTALACIÓN DE SEÑALIZACIÓN PULSADOR ACCESIBLE EN PVC ESPUMADO (NOCTURNO)</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</si>
  <si>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</si>
  <si>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</si>
  <si>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</si>
  <si>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</si>
  <si>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SÑ 19.008 4M</t>
  </si>
  <si>
    <t>MONTAJE DE VINILOS SEÑALIZACIÓN BATERÍA 4 PUERTAS MAMPARA (NOCTURNO)</t>
  </si>
  <si>
    <t xml:space="preserve">Desmontaje de vinilos y materiales plásticos en puertas de mampara, y suministro y reposición de los mismos en batería de 4 puertas cortavientos, incluida pequeña herramienta y vinilos. En horario nocturno.
   Prohibido fumar (vinilo a dos caras)     2,000 Ud 
   Madrid excelente (vinilo a dos caras)  2,000 Ud 
   Prohibido globos (vinilo a dos caras)    1,000 Ud 
   Entrada(azul)/no pasar (vinilo a dos caras) 2,000 Ud 
   Salida(verde)/no pasar (vinilo a dos caras) 2,000 Ud  
   Cámaras de vigilancia (vinilo a dos caras) 2,000 Ud </t>
  </si>
  <si>
    <t>SÑL.01</t>
  </si>
  <si>
    <t>LAMINADO DE PROTECCIÓN VIDRIO ANTI-GRAFITI, ANTI-RAYADO</t>
  </si>
  <si>
    <t>Suministro y colocación de lámina de protección de seguridad de los cristales/vidrios anti-grafiti y anti-rayado en templetes exteriores de estaciones, armarios informativos de andenes y vestíbulos, cabinas de andenes y otras ubicaciones similares explotadas por metro de madrid, s.A. Según características definidas en el ppt, mediante medios manuales y/o mecánicos, incluso retirada de los restos de la lámina deteriorada mediante acuchillado de los mismos, incluyendo acabado final de limpieza del cristal/vidrio con jabón neutro y secado del mismo, para instalación de la lámina nueva. Queda incluido la recogida del material en lugar a definir por el responsable de señalética de metro,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metro cuadrado.</t>
  </si>
  <si>
    <t>Total VAT 05.05</t>
  </si>
  <si>
    <t>VAT 05.06</t>
  </si>
  <si>
    <t>09-02</t>
  </si>
  <si>
    <t>CUADRO ELÉCTRICO DE OBRA (NOCTURNO)</t>
  </si>
  <si>
    <t>Suministro y montaje de cuadro eléctrico de obra, i.P.P. De medios auxiliares y costes indirectos.En horario nocturno.</t>
  </si>
  <si>
    <t>05M01</t>
  </si>
  <si>
    <t>LIMPIEZA GENERAL (NOCTURNO)</t>
  </si>
  <si>
    <t>Limpieza general de todas las zona de actuación y zonas utilizadas para acopios, limpieza del polvo generado, suciedad generalizada, barrido de residuos, limpieza de paramento etc, todos los elementos nuevos instalados se deberan dejar perfectamente limpios. Incluso retirada carga y transporte de escombro a vertedero autorizado, medios auxiliares y p.P. Costes indirectos. En horario nocturno.</t>
  </si>
  <si>
    <t>ED1210</t>
  </si>
  <si>
    <t>CERRAMIENTO PROVISIONAL DE OBRA PARA INTERIOR DE PLACAS DE CARTÓN-YESO PINTADO EN AZUL (NOCTURNO)</t>
  </si>
  <si>
    <t>Suministro y colocación de cerramiento provisional de obra en el interior de la estación a base de placas de yeso laminado tipo pladur o equivalente, incluidos montantes tanto horizontales (canales) como verticales (montantes colocados cada 40cm) a base de perfiles de acero galvanizado.  incluida parte proporcional de puertas de paso de acero galvanizado de acceso a la zona de obra y acabadas en el mismo color que el cerramiento. incluido aislamiento acústico a base de paneles de lana de roca en zona interior de obras. acabado en color azul (pantone 293).totalmente estanco el conjunto contra techo para evitar el paso de polvo y ruido como consecuencia de las obras. totalmente terminada la unidad, instalada en horario nocturno. incluso posterior desmontaje y retirada a vertedero incluyendo gastos de vertido</t>
  </si>
  <si>
    <t>Total VAT 05.06</t>
  </si>
  <si>
    <t>VAT 05.07</t>
  </si>
  <si>
    <t>GESTIÓN DE RESIDUOS</t>
  </si>
  <si>
    <t>GR5</t>
  </si>
  <si>
    <t>GESTIÓN MEDIOAMBIENTAL LOTE 5</t>
  </si>
  <si>
    <t>PA gestión de residuos</t>
  </si>
  <si>
    <t>Total VAT 05.07</t>
  </si>
  <si>
    <t>VAT 05.08</t>
  </si>
  <si>
    <t>SEGURIDAD Y SALUD</t>
  </si>
  <si>
    <t>VAT 05.01.07.01</t>
  </si>
  <si>
    <t>SEGURIDAD Y SALUD LOTE 5 CONFORME AL ANEJO DE SEGURIDAD Y SALUD</t>
  </si>
  <si>
    <t>PA Seguridad y salud</t>
  </si>
  <si>
    <t>Total VAT 05.08</t>
  </si>
  <si>
    <t>Total LOTE5</t>
  </si>
  <si>
    <t>Total 0</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</si>
  <si>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</si>
  <si>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</si>
  <si>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</si>
  <si>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</si>
  <si>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</si>
  <si>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</si>
  <si>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</si>
  <si>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</si>
  <si>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</si>
  <si>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</si>
  <si>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</si>
  <si>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</si>
  <si>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</si>
  <si>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</si>
  <si>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</si>
  <si>
    <t>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</si>
</sst>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2"/>
      <color theme="1"/>
      <name val="Calibri"/>
      <family val="2"/>
      <scheme val="minor"/>
    </font>
    <font>
      <sz val="14"/>
      <color theme="1"/>
      <name val="Calibri"/>
      <family val="2"/>
      <scheme val="minor"/>
    </font>
    <font>
      <sz val="8"/>
      <name val="Calibri"/>
      <family val="2"/>
      <scheme val="minor"/>
    </font>
    <font>
      <sz val="9"/>
      <color indexed="81"/>
      <name val="Tahoma"/>
      <family val="2"/>
    </font>
    <font>
      <sz val="8"/>
      <color rgb="FFFF0000"/>
      <name val="Calibri"/>
      <family val="2"/>
      <scheme val="minor"/>
    </font>
  </fonts>
  <fills count="8">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
      <patternFill patternType="solid">
        <fgColor theme="7" tint="0.79998168889431442"/>
        <bgColor indexed="64"/>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cellStyleXfs>
  <cellXfs count="69">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4" fontId="6" fillId="3" borderId="0" xfId="0" applyNumberFormat="1" applyFont="1" applyFill="1" applyAlignment="1">
      <alignment vertical="top"/>
    </xf>
    <xf numFmtId="49" fontId="7" fillId="4" borderId="0" xfId="0" applyNumberFormat="1" applyFont="1" applyFill="1" applyAlignment="1">
      <alignment vertical="top"/>
    </xf>
    <xf numFmtId="49"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 fontId="7" fillId="0" borderId="0" xfId="0" applyNumberFormat="1" applyFont="1" applyAlignment="1">
      <alignment vertical="top"/>
    </xf>
    <xf numFmtId="4" fontId="6" fillId="0" borderId="0" xfId="0" applyNumberFormat="1" applyFont="1" applyAlignment="1">
      <alignment vertical="top"/>
    </xf>
    <xf numFmtId="0" fontId="7" fillId="5" borderId="0" xfId="0" applyFont="1" applyFill="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0" borderId="0" xfId="0" applyNumberFormat="1" applyFont="1" applyAlignment="1">
      <alignment vertical="top" wrapText="1"/>
    </xf>
    <xf numFmtId="0" fontId="7" fillId="5" borderId="0" xfId="0" applyFont="1" applyFill="1" applyAlignment="1">
      <alignment vertical="top" wrapText="1"/>
    </xf>
    <xf numFmtId="0" fontId="0" fillId="6" borderId="1" xfId="0" applyFill="1" applyBorder="1"/>
    <xf numFmtId="0" fontId="0" fillId="6" borderId="2" xfId="0" applyFill="1" applyBorder="1"/>
    <xf numFmtId="49" fontId="5" fillId="6" borderId="2" xfId="0" applyNumberFormat="1" applyFont="1" applyFill="1" applyBorder="1" applyAlignment="1">
      <alignment vertical="top" wrapText="1"/>
    </xf>
    <xf numFmtId="4" fontId="6" fillId="6" borderId="3" xfId="0" applyNumberFormat="1" applyFont="1" applyFill="1" applyBorder="1" applyAlignment="1">
      <alignment vertical="top"/>
    </xf>
    <xf numFmtId="0" fontId="0" fillId="6" borderId="4" xfId="0" applyFill="1" applyBorder="1"/>
    <xf numFmtId="0" fontId="0" fillId="6" borderId="0" xfId="0" applyFill="1" applyBorder="1"/>
    <xf numFmtId="49" fontId="5" fillId="6" borderId="0" xfId="0" applyNumberFormat="1" applyFont="1" applyFill="1" applyBorder="1" applyAlignment="1">
      <alignment vertical="top" wrapText="1"/>
    </xf>
    <xf numFmtId="9" fontId="7" fillId="6" borderId="4" xfId="0" applyNumberFormat="1" applyFont="1" applyFill="1" applyBorder="1" applyAlignment="1">
      <alignment vertical="top"/>
    </xf>
    <xf numFmtId="4" fontId="6" fillId="6" borderId="5" xfId="0" applyNumberFormat="1" applyFont="1" applyFill="1" applyBorder="1" applyAlignment="1">
      <alignment vertical="top"/>
    </xf>
    <xf numFmtId="4" fontId="7" fillId="6"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6" borderId="6" xfId="0" applyFill="1" applyBorder="1"/>
    <xf numFmtId="0" fontId="0" fillId="6" borderId="7" xfId="0" applyFill="1" applyBorder="1"/>
    <xf numFmtId="49" fontId="5" fillId="6" borderId="8" xfId="0" applyNumberFormat="1" applyFont="1" applyFill="1" applyBorder="1" applyAlignment="1">
      <alignment vertical="top"/>
    </xf>
    <xf numFmtId="4" fontId="6" fillId="6" borderId="8" xfId="0" applyNumberFormat="1" applyFont="1" applyFill="1" applyBorder="1" applyAlignment="1">
      <alignment vertical="top"/>
    </xf>
    <xf numFmtId="0" fontId="0" fillId="0" borderId="0" xfId="0" applyFill="1" applyBorder="1"/>
    <xf numFmtId="49" fontId="5" fillId="0" borderId="0" xfId="0" applyNumberFormat="1" applyFont="1" applyFill="1" applyBorder="1" applyAlignment="1">
      <alignment vertical="top"/>
    </xf>
    <xf numFmtId="4" fontId="6" fillId="0" borderId="0" xfId="0" applyNumberFormat="1" applyFont="1" applyFill="1" applyBorder="1" applyAlignment="1">
      <alignment vertical="top"/>
    </xf>
    <xf numFmtId="49" fontId="9" fillId="0" borderId="0" xfId="0" applyNumberFormat="1" applyFont="1" applyAlignment="1">
      <alignment vertical="top"/>
    </xf>
    <xf numFmtId="49" fontId="1" fillId="0" borderId="0" xfId="0" applyNumberFormat="1" applyFont="1" applyFill="1" applyBorder="1" applyAlignment="1">
      <alignment vertical="top"/>
    </xf>
    <xf numFmtId="49" fontId="9" fillId="0" borderId="0" xfId="0" applyNumberFormat="1" applyFont="1" applyFill="1" applyBorder="1" applyAlignment="1">
      <alignment horizontal="left" vertical="center"/>
    </xf>
    <xf numFmtId="4" fontId="7" fillId="0" borderId="0" xfId="0" applyNumberFormat="1" applyFont="1" applyFill="1" applyBorder="1" applyAlignment="1" applyProtection="1">
      <alignment vertical="top"/>
      <protection locked="0"/>
    </xf>
    <xf numFmtId="4" fontId="5" fillId="0" borderId="0" xfId="0" applyNumberFormat="1" applyFont="1" applyFill="1" applyBorder="1" applyAlignment="1" applyProtection="1">
      <alignment horizontal="right" vertical="center"/>
    </xf>
    <xf numFmtId="49" fontId="5" fillId="7" borderId="2" xfId="0" applyNumberFormat="1" applyFont="1" applyFill="1" applyBorder="1" applyAlignment="1">
      <alignment vertical="top"/>
    </xf>
    <xf numFmtId="49" fontId="2" fillId="7" borderId="2" xfId="0" applyNumberFormat="1" applyFont="1" applyFill="1" applyBorder="1" applyAlignment="1">
      <alignment vertical="top"/>
    </xf>
    <xf numFmtId="49" fontId="2" fillId="7" borderId="2" xfId="0" applyNumberFormat="1" applyFont="1" applyFill="1" applyBorder="1" applyAlignment="1">
      <alignment horizontal="left" vertical="center"/>
    </xf>
    <xf numFmtId="4" fontId="10" fillId="7" borderId="2" xfId="0" applyNumberFormat="1" applyFont="1" applyFill="1" applyBorder="1" applyAlignment="1" applyProtection="1">
      <alignment vertical="top"/>
      <protection locked="0"/>
    </xf>
    <xf numFmtId="4" fontId="2" fillId="7" borderId="3" xfId="0" applyNumberFormat="1" applyFont="1" applyFill="1" applyBorder="1" applyAlignment="1" applyProtection="1">
      <alignment horizontal="right" vertical="center"/>
    </xf>
    <xf numFmtId="49" fontId="5" fillId="7" borderId="0" xfId="0" applyNumberFormat="1" applyFont="1" applyFill="1" applyBorder="1" applyAlignment="1">
      <alignment vertical="top"/>
    </xf>
    <xf numFmtId="49" fontId="2" fillId="7" borderId="0" xfId="0" applyNumberFormat="1" applyFont="1" applyFill="1" applyBorder="1" applyAlignment="1">
      <alignment vertical="top"/>
    </xf>
    <xf numFmtId="49" fontId="2" fillId="7" borderId="0" xfId="0" applyNumberFormat="1" applyFont="1" applyFill="1" applyBorder="1" applyAlignment="1">
      <alignment horizontal="left" vertical="center"/>
    </xf>
    <xf numFmtId="4" fontId="10" fillId="7" borderId="0" xfId="0" applyNumberFormat="1" applyFont="1" applyFill="1" applyBorder="1" applyAlignment="1" applyProtection="1">
      <alignment vertical="top"/>
      <protection locked="0"/>
    </xf>
    <xf numFmtId="4" fontId="2" fillId="7" borderId="5" xfId="0" applyNumberFormat="1" applyFont="1" applyFill="1" applyBorder="1" applyAlignment="1" applyProtection="1">
      <alignment horizontal="right" vertical="center"/>
    </xf>
    <xf numFmtId="49" fontId="5" fillId="7" borderId="7" xfId="0" applyNumberFormat="1" applyFont="1" applyFill="1" applyBorder="1" applyAlignment="1">
      <alignment vertical="top"/>
    </xf>
    <xf numFmtId="49" fontId="2" fillId="7" borderId="7" xfId="0" applyNumberFormat="1" applyFont="1" applyFill="1" applyBorder="1" applyAlignment="1">
      <alignment vertical="top"/>
    </xf>
    <xf numFmtId="49" fontId="2" fillId="7" borderId="7" xfId="0" applyNumberFormat="1" applyFont="1" applyFill="1" applyBorder="1" applyAlignment="1">
      <alignment horizontal="left" vertical="center"/>
    </xf>
    <xf numFmtId="4" fontId="10" fillId="7" borderId="7" xfId="0" applyNumberFormat="1" applyFont="1" applyFill="1" applyBorder="1" applyAlignment="1" applyProtection="1">
      <alignment vertical="top"/>
      <protection locked="0"/>
    </xf>
    <xf numFmtId="4" fontId="2" fillId="7" borderId="8" xfId="0" applyNumberFormat="1" applyFont="1" applyFill="1" applyBorder="1" applyAlignment="1" applyProtection="1">
      <alignment horizontal="right" vertical="center"/>
    </xf>
    <xf numFmtId="49" fontId="4" fillId="0" borderId="0" xfId="0" applyNumberFormat="1" applyFont="1" applyFill="1" applyBorder="1" applyAlignment="1">
      <alignment vertical="top"/>
    </xf>
    <xf numFmtId="4" fontId="13" fillId="0" borderId="0" xfId="0" applyNumberFormat="1" applyFont="1" applyAlignment="1" applyProtection="1">
      <alignment vertical="top"/>
      <protection locked="0"/>
    </xf>
    <xf numFmtId="4" fontId="8" fillId="0" borderId="0" xfId="0" applyNumberFormat="1" applyFont="1" applyAlignment="1" applyProtection="1">
      <alignment vertical="top"/>
      <protection locked="0"/>
    </xf>
    <xf numFmtId="0" fontId="11" fillId="0" borderId="9" xfId="0" applyFont="1" applyBorder="1" applyAlignment="1" applyProtection="1">
      <alignment horizontal="left"/>
      <protection locked="0"/>
    </xf>
    <xf numFmtId="0" fontId="11" fillId="0" borderId="9" xfId="0" applyFont="1" applyFill="1" applyBorder="1" applyAlignment="1">
      <alignment horizontal="left" wrapText="1"/>
    </xf>
    <xf numFmtId="0" fontId="11" fillId="0" borderId="9" xfId="0" applyFont="1" applyFill="1" applyBorder="1" applyAlignment="1" applyProtection="1">
      <alignment horizontal="center"/>
      <protection locked="0"/>
    </xf>
    <xf numFmtId="0" fontId="11" fillId="0" borderId="9" xfId="0" applyFont="1" applyFill="1" applyBorder="1" applyAlignment="1" applyProtection="1">
      <alignment horizontal="lef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4"/>
  <sheetViews>
    <sheetView tabSelected="1" workbookViewId="0">
      <pane xSplit="4" ySplit="3" topLeftCell="E59" activePane="bottomRight" state="frozen"/>
      <selection pane="topRight" activeCell="E1" sqref="E1"/>
      <selection pane="bottomLeft" activeCell="A4" sqref="A4"/>
      <selection pane="bottomRight" activeCell="I63" sqref="I63"/>
    </sheetView>
  </sheetViews>
  <sheetFormatPr baseColWidth="10" defaultRowHeight="15" x14ac:dyDescent="0.25"/>
  <cols>
    <col min="1" max="1" width="11.85546875" bestFit="1" customWidth="1"/>
    <col min="2" max="2" width="10.28515625" customWidth="1"/>
    <col min="3" max="3" width="3.7109375" customWidth="1"/>
    <col min="4" max="4" width="32.85546875" customWidth="1"/>
    <col min="5" max="6" width="7.85546875" customWidth="1"/>
    <col min="7" max="7" width="8.7109375" bestFit="1" customWidth="1"/>
    <col min="8" max="8" width="7.85546875" hidden="1" customWidth="1"/>
    <col min="9" max="9" width="7.85546875" customWidth="1"/>
    <col min="10" max="10" width="8.710937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9" t="s">
        <v>5</v>
      </c>
      <c r="E3" s="4" t="s">
        <v>6</v>
      </c>
      <c r="F3" s="4" t="s">
        <v>7</v>
      </c>
      <c r="G3" s="4" t="s">
        <v>8</v>
      </c>
      <c r="H3" s="4" t="s">
        <v>6</v>
      </c>
      <c r="I3" s="4" t="s">
        <v>7</v>
      </c>
      <c r="J3" s="4" t="s">
        <v>8</v>
      </c>
    </row>
    <row r="4" spans="1:10" x14ac:dyDescent="0.25">
      <c r="A4" s="5" t="s">
        <v>9</v>
      </c>
      <c r="B4" s="5" t="s">
        <v>10</v>
      </c>
      <c r="C4" s="5" t="s">
        <v>11</v>
      </c>
      <c r="D4" s="20" t="s">
        <v>12</v>
      </c>
      <c r="E4" s="6">
        <f t="shared" ref="E4:J4" si="0">E139</f>
        <v>1</v>
      </c>
      <c r="F4" s="7">
        <f t="shared" si="0"/>
        <v>72482.55</v>
      </c>
      <c r="G4" s="7">
        <f t="shared" si="0"/>
        <v>72482.55</v>
      </c>
      <c r="H4" s="6">
        <f t="shared" si="0"/>
        <v>1</v>
      </c>
      <c r="I4" s="7">
        <f t="shared" si="0"/>
        <v>2478.2199999999998</v>
      </c>
      <c r="J4" s="7">
        <f t="shared" si="0"/>
        <v>2478.2199999999998</v>
      </c>
    </row>
    <row r="5" spans="1:10" x14ac:dyDescent="0.25">
      <c r="A5" s="8" t="s">
        <v>13</v>
      </c>
      <c r="B5" s="8" t="s">
        <v>10</v>
      </c>
      <c r="C5" s="8" t="s">
        <v>11</v>
      </c>
      <c r="D5" s="21" t="s">
        <v>14</v>
      </c>
      <c r="E5" s="9">
        <f t="shared" ref="E5:J5" si="1">E33</f>
        <v>1</v>
      </c>
      <c r="F5" s="9">
        <f t="shared" si="1"/>
        <v>3766.4</v>
      </c>
      <c r="G5" s="9">
        <f t="shared" si="1"/>
        <v>3766.4</v>
      </c>
      <c r="H5" s="9">
        <f t="shared" si="1"/>
        <v>1</v>
      </c>
      <c r="I5" s="9">
        <f t="shared" si="1"/>
        <v>0</v>
      </c>
      <c r="J5" s="9">
        <f t="shared" si="1"/>
        <v>0</v>
      </c>
    </row>
    <row r="6" spans="1:10" ht="33.75" x14ac:dyDescent="0.25">
      <c r="A6" s="10" t="s">
        <v>15</v>
      </c>
      <c r="B6" s="11" t="s">
        <v>16</v>
      </c>
      <c r="C6" s="11" t="s">
        <v>17</v>
      </c>
      <c r="D6" s="17" t="s">
        <v>18</v>
      </c>
      <c r="E6" s="12">
        <v>23.75</v>
      </c>
      <c r="F6" s="12">
        <v>6.77</v>
      </c>
      <c r="G6" s="12">
        <f>+E6*F6</f>
        <v>160.79</v>
      </c>
      <c r="H6" s="12">
        <v>23.75</v>
      </c>
      <c r="I6" s="64">
        <v>0</v>
      </c>
      <c r="J6" s="12">
        <f>+H6*I6</f>
        <v>0</v>
      </c>
    </row>
    <row r="7" spans="1:10" ht="213.75" x14ac:dyDescent="0.25">
      <c r="A7" s="13"/>
      <c r="B7" s="13"/>
      <c r="C7" s="13"/>
      <c r="D7" s="17" t="s">
        <v>19</v>
      </c>
      <c r="E7" s="13"/>
      <c r="F7" s="13"/>
      <c r="G7" s="13"/>
      <c r="H7" s="13"/>
      <c r="I7" s="13"/>
      <c r="J7" s="13"/>
    </row>
    <row r="8" spans="1:10" ht="0.95" customHeight="1" x14ac:dyDescent="0.25">
      <c r="A8" s="16"/>
      <c r="B8" s="16"/>
      <c r="C8" s="16"/>
      <c r="D8" s="23"/>
      <c r="E8" s="16"/>
      <c r="F8" s="16"/>
      <c r="G8" s="16"/>
      <c r="H8" s="16"/>
      <c r="I8" s="16"/>
      <c r="J8" s="16"/>
    </row>
    <row r="9" spans="1:10" ht="22.5" x14ac:dyDescent="0.25">
      <c r="A9" s="10" t="s">
        <v>20</v>
      </c>
      <c r="B9" s="11" t="s">
        <v>16</v>
      </c>
      <c r="C9" s="11" t="s">
        <v>17</v>
      </c>
      <c r="D9" s="17" t="s">
        <v>21</v>
      </c>
      <c r="E9" s="12">
        <v>14</v>
      </c>
      <c r="F9" s="12">
        <v>12.1</v>
      </c>
      <c r="G9" s="12">
        <f>+E9*F9</f>
        <v>169.4</v>
      </c>
      <c r="H9" s="12">
        <v>14</v>
      </c>
      <c r="I9" s="64">
        <v>0</v>
      </c>
      <c r="J9" s="12">
        <f>+H9*I9</f>
        <v>0</v>
      </c>
    </row>
    <row r="10" spans="1:10" ht="67.5" x14ac:dyDescent="0.25">
      <c r="A10" s="13"/>
      <c r="B10" s="13"/>
      <c r="C10" s="13"/>
      <c r="D10" s="17" t="s">
        <v>22</v>
      </c>
      <c r="E10" s="13"/>
      <c r="F10" s="13"/>
      <c r="G10" s="13"/>
      <c r="H10" s="13"/>
      <c r="I10" s="13"/>
      <c r="J10" s="13"/>
    </row>
    <row r="11" spans="1:10" ht="0.95" customHeight="1" x14ac:dyDescent="0.25">
      <c r="A11" s="16"/>
      <c r="B11" s="16"/>
      <c r="C11" s="16"/>
      <c r="D11" s="23"/>
      <c r="E11" s="16"/>
      <c r="F11" s="16"/>
      <c r="G11" s="16"/>
      <c r="H11" s="16"/>
      <c r="I11" s="16"/>
      <c r="J11" s="16"/>
    </row>
    <row r="12" spans="1:10" ht="22.5" x14ac:dyDescent="0.25">
      <c r="A12" s="10" t="s">
        <v>23</v>
      </c>
      <c r="B12" s="11" t="s">
        <v>16</v>
      </c>
      <c r="C12" s="11" t="s">
        <v>17</v>
      </c>
      <c r="D12" s="17" t="s">
        <v>24</v>
      </c>
      <c r="E12" s="12">
        <v>5.16</v>
      </c>
      <c r="F12" s="12">
        <v>13.81</v>
      </c>
      <c r="G12" s="12">
        <f>+E12*F12</f>
        <v>71.260000000000005</v>
      </c>
      <c r="H12" s="12">
        <v>5.16</v>
      </c>
      <c r="I12" s="64">
        <v>0</v>
      </c>
      <c r="J12" s="12">
        <f>+H12*I12</f>
        <v>0</v>
      </c>
    </row>
    <row r="13" spans="1:10" ht="78.75" x14ac:dyDescent="0.25">
      <c r="A13" s="13"/>
      <c r="B13" s="13"/>
      <c r="C13" s="13"/>
      <c r="D13" s="17" t="s">
        <v>25</v>
      </c>
      <c r="E13" s="13"/>
      <c r="F13" s="13"/>
      <c r="G13" s="13"/>
      <c r="H13" s="13"/>
      <c r="I13" s="13"/>
      <c r="J13" s="13"/>
    </row>
    <row r="14" spans="1:10" ht="0.95" customHeight="1" x14ac:dyDescent="0.25">
      <c r="A14" s="16"/>
      <c r="B14" s="16"/>
      <c r="C14" s="16"/>
      <c r="D14" s="23"/>
      <c r="E14" s="16"/>
      <c r="F14" s="16"/>
      <c r="G14" s="16"/>
      <c r="H14" s="16"/>
      <c r="I14" s="16"/>
      <c r="J14" s="16"/>
    </row>
    <row r="15" spans="1:10" ht="22.5" x14ac:dyDescent="0.25">
      <c r="A15" s="10" t="s">
        <v>26</v>
      </c>
      <c r="B15" s="11" t="s">
        <v>16</v>
      </c>
      <c r="C15" s="11" t="s">
        <v>17</v>
      </c>
      <c r="D15" s="17" t="s">
        <v>27</v>
      </c>
      <c r="E15" s="12">
        <v>16</v>
      </c>
      <c r="F15" s="12">
        <v>19.07</v>
      </c>
      <c r="G15" s="12">
        <f>+E15*F15</f>
        <v>305.12</v>
      </c>
      <c r="H15" s="12">
        <v>16</v>
      </c>
      <c r="I15" s="64">
        <v>0</v>
      </c>
      <c r="J15" s="12">
        <f>+H15*I15</f>
        <v>0</v>
      </c>
    </row>
    <row r="16" spans="1:10" ht="56.25" x14ac:dyDescent="0.25">
      <c r="A16" s="13"/>
      <c r="B16" s="13"/>
      <c r="C16" s="13"/>
      <c r="D16" s="17" t="s">
        <v>28</v>
      </c>
      <c r="E16" s="13"/>
      <c r="F16" s="13"/>
      <c r="G16" s="13"/>
      <c r="H16" s="13"/>
      <c r="I16" s="13"/>
      <c r="J16" s="13"/>
    </row>
    <row r="17" spans="1:10" ht="0.95" customHeight="1" x14ac:dyDescent="0.25">
      <c r="A17" s="16"/>
      <c r="B17" s="16"/>
      <c r="C17" s="16"/>
      <c r="D17" s="23"/>
      <c r="E17" s="16"/>
      <c r="F17" s="16"/>
      <c r="G17" s="16"/>
      <c r="H17" s="16"/>
      <c r="I17" s="16"/>
      <c r="J17" s="16"/>
    </row>
    <row r="18" spans="1:10" ht="33.75" x14ac:dyDescent="0.25">
      <c r="A18" s="10" t="s">
        <v>29</v>
      </c>
      <c r="B18" s="11" t="s">
        <v>16</v>
      </c>
      <c r="C18" s="11" t="s">
        <v>30</v>
      </c>
      <c r="D18" s="17" t="s">
        <v>31</v>
      </c>
      <c r="E18" s="12">
        <v>6</v>
      </c>
      <c r="F18" s="12">
        <v>1.93</v>
      </c>
      <c r="G18" s="12">
        <f>+E18*F18</f>
        <v>11.58</v>
      </c>
      <c r="H18" s="12">
        <v>6</v>
      </c>
      <c r="I18" s="64">
        <v>0</v>
      </c>
      <c r="J18" s="12">
        <f>+H18*I18</f>
        <v>0</v>
      </c>
    </row>
    <row r="19" spans="1:10" ht="56.25" x14ac:dyDescent="0.25">
      <c r="A19" s="13"/>
      <c r="B19" s="13"/>
      <c r="C19" s="13"/>
      <c r="D19" s="17" t="s">
        <v>32</v>
      </c>
      <c r="E19" s="13"/>
      <c r="F19" s="13"/>
      <c r="G19" s="13"/>
      <c r="H19" s="13"/>
      <c r="I19" s="13"/>
      <c r="J19" s="13"/>
    </row>
    <row r="20" spans="1:10" ht="0.95" customHeight="1" x14ac:dyDescent="0.25">
      <c r="A20" s="16"/>
      <c r="B20" s="16"/>
      <c r="C20" s="16"/>
      <c r="D20" s="23"/>
      <c r="E20" s="16"/>
      <c r="F20" s="16"/>
      <c r="G20" s="16"/>
      <c r="H20" s="16"/>
      <c r="I20" s="16"/>
      <c r="J20" s="16"/>
    </row>
    <row r="21" spans="1:10" ht="33.75" x14ac:dyDescent="0.25">
      <c r="A21" s="10" t="s">
        <v>33</v>
      </c>
      <c r="B21" s="11" t="s">
        <v>16</v>
      </c>
      <c r="C21" s="11" t="s">
        <v>34</v>
      </c>
      <c r="D21" s="17" t="s">
        <v>35</v>
      </c>
      <c r="E21" s="12">
        <v>1</v>
      </c>
      <c r="F21" s="12">
        <v>2879.27</v>
      </c>
      <c r="G21" s="12">
        <f>+E21*F21</f>
        <v>2879.27</v>
      </c>
      <c r="H21" s="12">
        <v>1</v>
      </c>
      <c r="I21" s="64">
        <v>0</v>
      </c>
      <c r="J21" s="12">
        <f>+H21*I21</f>
        <v>0</v>
      </c>
    </row>
    <row r="22" spans="1:10" ht="56.25" x14ac:dyDescent="0.25">
      <c r="A22" s="13"/>
      <c r="B22" s="13"/>
      <c r="C22" s="13"/>
      <c r="D22" s="17" t="s">
        <v>36</v>
      </c>
      <c r="E22" s="13"/>
      <c r="F22" s="13"/>
      <c r="G22" s="13"/>
      <c r="H22" s="13"/>
      <c r="I22" s="13"/>
      <c r="J22" s="13"/>
    </row>
    <row r="23" spans="1:10" ht="0.95" customHeight="1" x14ac:dyDescent="0.25">
      <c r="A23" s="16"/>
      <c r="B23" s="16"/>
      <c r="C23" s="16"/>
      <c r="D23" s="23"/>
      <c r="E23" s="16"/>
      <c r="F23" s="16"/>
      <c r="G23" s="16"/>
      <c r="H23" s="16"/>
      <c r="I23" s="16"/>
      <c r="J23" s="16"/>
    </row>
    <row r="24" spans="1:10" x14ac:dyDescent="0.25">
      <c r="A24" s="10" t="s">
        <v>37</v>
      </c>
      <c r="B24" s="11" t="s">
        <v>16</v>
      </c>
      <c r="C24" s="11" t="s">
        <v>17</v>
      </c>
      <c r="D24" s="17" t="s">
        <v>38</v>
      </c>
      <c r="E24" s="12">
        <v>0.8</v>
      </c>
      <c r="F24" s="12">
        <v>3.32</v>
      </c>
      <c r="G24" s="12">
        <f>+E24*F24</f>
        <v>2.66</v>
      </c>
      <c r="H24" s="12">
        <v>0.8</v>
      </c>
      <c r="I24" s="64">
        <v>0</v>
      </c>
      <c r="J24" s="12">
        <f>+H24*I24</f>
        <v>0</v>
      </c>
    </row>
    <row r="25" spans="1:10" ht="45" x14ac:dyDescent="0.25">
      <c r="A25" s="13"/>
      <c r="B25" s="13"/>
      <c r="C25" s="13"/>
      <c r="D25" s="17" t="s">
        <v>39</v>
      </c>
      <c r="E25" s="13"/>
      <c r="F25" s="13"/>
      <c r="G25" s="13"/>
      <c r="H25" s="13"/>
      <c r="I25" s="13"/>
      <c r="J25" s="13"/>
    </row>
    <row r="26" spans="1:10" ht="0.95" customHeight="1" x14ac:dyDescent="0.25">
      <c r="A26" s="16"/>
      <c r="B26" s="16"/>
      <c r="C26" s="16"/>
      <c r="D26" s="23"/>
      <c r="E26" s="16"/>
      <c r="F26" s="16"/>
      <c r="G26" s="16"/>
      <c r="H26" s="16"/>
      <c r="I26" s="16"/>
      <c r="J26" s="16"/>
    </row>
    <row r="27" spans="1:10" ht="22.5" x14ac:dyDescent="0.25">
      <c r="A27" s="10" t="s">
        <v>40</v>
      </c>
      <c r="B27" s="11" t="s">
        <v>16</v>
      </c>
      <c r="C27" s="11" t="s">
        <v>17</v>
      </c>
      <c r="D27" s="17" t="s">
        <v>41</v>
      </c>
      <c r="E27" s="12">
        <v>5</v>
      </c>
      <c r="F27" s="12">
        <v>18.28</v>
      </c>
      <c r="G27" s="12">
        <f>+E27*F27</f>
        <v>91.4</v>
      </c>
      <c r="H27" s="12">
        <v>5</v>
      </c>
      <c r="I27" s="64">
        <v>0</v>
      </c>
      <c r="J27" s="12">
        <f>+H27*I27</f>
        <v>0</v>
      </c>
    </row>
    <row r="28" spans="1:10" ht="67.5" x14ac:dyDescent="0.25">
      <c r="A28" s="13"/>
      <c r="B28" s="13"/>
      <c r="C28" s="13"/>
      <c r="D28" s="17" t="s">
        <v>42</v>
      </c>
      <c r="E28" s="13"/>
      <c r="F28" s="13"/>
      <c r="G28" s="13"/>
      <c r="H28" s="13"/>
      <c r="I28" s="13"/>
      <c r="J28" s="13"/>
    </row>
    <row r="29" spans="1:10" ht="0.95" customHeight="1" x14ac:dyDescent="0.25">
      <c r="A29" s="16"/>
      <c r="B29" s="16"/>
      <c r="C29" s="16"/>
      <c r="D29" s="23"/>
      <c r="E29" s="16"/>
      <c r="F29" s="16"/>
      <c r="G29" s="16"/>
      <c r="H29" s="16"/>
      <c r="I29" s="16"/>
      <c r="J29" s="16"/>
    </row>
    <row r="30" spans="1:10" x14ac:dyDescent="0.25">
      <c r="A30" s="10" t="s">
        <v>43</v>
      </c>
      <c r="B30" s="11" t="s">
        <v>16</v>
      </c>
      <c r="C30" s="11" t="s">
        <v>34</v>
      </c>
      <c r="D30" s="17" t="s">
        <v>44</v>
      </c>
      <c r="E30" s="12">
        <v>2</v>
      </c>
      <c r="F30" s="12">
        <v>37.46</v>
      </c>
      <c r="G30" s="12">
        <f>+E30*F30</f>
        <v>74.92</v>
      </c>
      <c r="H30" s="12">
        <v>2</v>
      </c>
      <c r="I30" s="64">
        <v>0</v>
      </c>
      <c r="J30" s="12">
        <f>+H30*I30</f>
        <v>0</v>
      </c>
    </row>
    <row r="31" spans="1:10" ht="56.25" x14ac:dyDescent="0.25">
      <c r="A31" s="13"/>
      <c r="B31" s="13"/>
      <c r="C31" s="13"/>
      <c r="D31" s="17" t="s">
        <v>45</v>
      </c>
      <c r="E31" s="13"/>
      <c r="F31" s="13"/>
      <c r="G31" s="13"/>
      <c r="H31" s="13"/>
      <c r="I31" s="13"/>
      <c r="J31" s="13"/>
    </row>
    <row r="32" spans="1:10" ht="0.95" customHeight="1" x14ac:dyDescent="0.25">
      <c r="A32" s="16"/>
      <c r="B32" s="16"/>
      <c r="C32" s="16"/>
      <c r="D32" s="23"/>
      <c r="E32" s="16"/>
      <c r="F32" s="16"/>
      <c r="G32" s="16"/>
      <c r="H32" s="16"/>
      <c r="I32" s="16"/>
      <c r="J32" s="16"/>
    </row>
    <row r="33" spans="1:10" x14ac:dyDescent="0.25">
      <c r="A33" s="13"/>
      <c r="B33" s="13"/>
      <c r="C33" s="13"/>
      <c r="D33" s="22" t="s">
        <v>46</v>
      </c>
      <c r="E33" s="14">
        <v>1</v>
      </c>
      <c r="F33" s="15">
        <f>G6+G9+G12+G15+G18+G21+G24+G27+G30</f>
        <v>3766.4</v>
      </c>
      <c r="G33" s="15">
        <f>ROUND(E33*F33,2)</f>
        <v>3766.4</v>
      </c>
      <c r="H33" s="14">
        <v>1</v>
      </c>
      <c r="I33" s="15">
        <f>J6+J9+J12+J15+J18+J21+J24+J27+J30</f>
        <v>0</v>
      </c>
      <c r="J33" s="15">
        <f>ROUND(H33*I33,2)</f>
        <v>0</v>
      </c>
    </row>
    <row r="34" spans="1:10" ht="0.95" customHeight="1" x14ac:dyDescent="0.25">
      <c r="A34" s="16"/>
      <c r="B34" s="16"/>
      <c r="C34" s="16"/>
      <c r="D34" s="23"/>
      <c r="E34" s="16"/>
      <c r="F34" s="16"/>
      <c r="G34" s="16"/>
      <c r="H34" s="16"/>
      <c r="I34" s="16"/>
      <c r="J34" s="16"/>
    </row>
    <row r="35" spans="1:10" x14ac:dyDescent="0.25">
      <c r="A35" s="8" t="s">
        <v>47</v>
      </c>
      <c r="B35" s="8" t="s">
        <v>10</v>
      </c>
      <c r="C35" s="8" t="s">
        <v>11</v>
      </c>
      <c r="D35" s="21" t="s">
        <v>48</v>
      </c>
      <c r="E35" s="9">
        <f t="shared" ref="E35:J35" si="2">E45</f>
        <v>1</v>
      </c>
      <c r="F35" s="9">
        <f t="shared" si="2"/>
        <v>1259.6500000000001</v>
      </c>
      <c r="G35" s="9">
        <f t="shared" si="2"/>
        <v>1259.6500000000001</v>
      </c>
      <c r="H35" s="9">
        <f t="shared" si="2"/>
        <v>1</v>
      </c>
      <c r="I35" s="9">
        <f t="shared" si="2"/>
        <v>0</v>
      </c>
      <c r="J35" s="9">
        <f t="shared" si="2"/>
        <v>0</v>
      </c>
    </row>
    <row r="36" spans="1:10" x14ac:dyDescent="0.25">
      <c r="A36" s="10" t="s">
        <v>49</v>
      </c>
      <c r="B36" s="11" t="s">
        <v>16</v>
      </c>
      <c r="C36" s="11" t="s">
        <v>17</v>
      </c>
      <c r="D36" s="17" t="s">
        <v>50</v>
      </c>
      <c r="E36" s="12">
        <v>14</v>
      </c>
      <c r="F36" s="12">
        <v>42.9</v>
      </c>
      <c r="G36" s="12">
        <f>+E36*F36</f>
        <v>600.6</v>
      </c>
      <c r="H36" s="12">
        <v>14</v>
      </c>
      <c r="I36" s="64">
        <v>0</v>
      </c>
      <c r="J36" s="12">
        <f>+H36*I36</f>
        <v>0</v>
      </c>
    </row>
    <row r="37" spans="1:10" ht="326.25" x14ac:dyDescent="0.25">
      <c r="A37" s="13"/>
      <c r="B37" s="13"/>
      <c r="C37" s="13"/>
      <c r="D37" s="17" t="s">
        <v>51</v>
      </c>
      <c r="E37" s="13"/>
      <c r="F37" s="13"/>
      <c r="G37" s="13"/>
      <c r="H37" s="13"/>
      <c r="I37" s="13"/>
      <c r="J37" s="13"/>
    </row>
    <row r="38" spans="1:10" ht="0.95" customHeight="1" x14ac:dyDescent="0.25">
      <c r="A38" s="16"/>
      <c r="B38" s="16"/>
      <c r="C38" s="16"/>
      <c r="D38" s="23"/>
      <c r="E38" s="16"/>
      <c r="F38" s="16"/>
      <c r="G38" s="16"/>
      <c r="H38" s="16"/>
      <c r="I38" s="16"/>
      <c r="J38" s="16"/>
    </row>
    <row r="39" spans="1:10" ht="22.5" x14ac:dyDescent="0.25">
      <c r="A39" s="10" t="s">
        <v>54</v>
      </c>
      <c r="B39" s="11" t="s">
        <v>16</v>
      </c>
      <c r="C39" s="11" t="s">
        <v>53</v>
      </c>
      <c r="D39" s="17" t="s">
        <v>55</v>
      </c>
      <c r="E39" s="12">
        <v>106.23</v>
      </c>
      <c r="F39" s="12">
        <v>3.94</v>
      </c>
      <c r="G39" s="12">
        <f>+E39*F39</f>
        <v>418.55</v>
      </c>
      <c r="H39" s="12">
        <v>106.23</v>
      </c>
      <c r="I39" s="64">
        <v>0</v>
      </c>
      <c r="J39" s="12">
        <f>+H39*I39</f>
        <v>0</v>
      </c>
    </row>
    <row r="40" spans="1:10" ht="101.25" x14ac:dyDescent="0.25">
      <c r="A40" s="13"/>
      <c r="B40" s="13"/>
      <c r="C40" s="13"/>
      <c r="D40" s="17" t="s">
        <v>56</v>
      </c>
      <c r="E40" s="13"/>
      <c r="F40" s="13"/>
      <c r="G40" s="13"/>
      <c r="H40" s="13"/>
      <c r="I40" s="13"/>
      <c r="J40" s="13"/>
    </row>
    <row r="41" spans="1:10" ht="0.95" customHeight="1" x14ac:dyDescent="0.25">
      <c r="A41" s="16"/>
      <c r="B41" s="16"/>
      <c r="C41" s="16"/>
      <c r="D41" s="23"/>
      <c r="E41" s="16"/>
      <c r="F41" s="16"/>
      <c r="G41" s="16"/>
      <c r="H41" s="16"/>
      <c r="I41" s="16"/>
      <c r="J41" s="16"/>
    </row>
    <row r="42" spans="1:10" x14ac:dyDescent="0.25">
      <c r="A42" s="10" t="s">
        <v>57</v>
      </c>
      <c r="B42" s="11" t="s">
        <v>16</v>
      </c>
      <c r="C42" s="11" t="s">
        <v>58</v>
      </c>
      <c r="D42" s="17" t="s">
        <v>59</v>
      </c>
      <c r="E42" s="12">
        <v>105.02</v>
      </c>
      <c r="F42" s="12">
        <v>2.29</v>
      </c>
      <c r="G42" s="12">
        <f>+E42*F42</f>
        <v>240.5</v>
      </c>
      <c r="H42" s="12">
        <v>105.02</v>
      </c>
      <c r="I42" s="64">
        <v>0</v>
      </c>
      <c r="J42" s="12">
        <f>+H42*I42</f>
        <v>0</v>
      </c>
    </row>
    <row r="43" spans="1:10" ht="67.5" x14ac:dyDescent="0.25">
      <c r="A43" s="13"/>
      <c r="B43" s="13"/>
      <c r="C43" s="13"/>
      <c r="D43" s="17" t="s">
        <v>60</v>
      </c>
      <c r="E43" s="13"/>
      <c r="F43" s="13"/>
      <c r="G43" s="13"/>
      <c r="H43" s="13"/>
      <c r="I43" s="13"/>
      <c r="J43" s="13"/>
    </row>
    <row r="44" spans="1:10" ht="0.95" customHeight="1" x14ac:dyDescent="0.25">
      <c r="A44" s="16"/>
      <c r="B44" s="16"/>
      <c r="C44" s="16"/>
      <c r="D44" s="23"/>
      <c r="E44" s="16"/>
      <c r="F44" s="16"/>
      <c r="G44" s="16"/>
      <c r="H44" s="16"/>
      <c r="I44" s="16"/>
      <c r="J44" s="16"/>
    </row>
    <row r="45" spans="1:10" x14ac:dyDescent="0.25">
      <c r="A45" s="13"/>
      <c r="B45" s="13"/>
      <c r="C45" s="13"/>
      <c r="D45" s="22" t="s">
        <v>61</v>
      </c>
      <c r="E45" s="14">
        <v>1</v>
      </c>
      <c r="F45" s="15">
        <f>G36+G39+G42</f>
        <v>1259.6500000000001</v>
      </c>
      <c r="G45" s="15">
        <f>ROUND(E45*F45,2)</f>
        <v>1259.6500000000001</v>
      </c>
      <c r="H45" s="14">
        <v>1</v>
      </c>
      <c r="I45" s="15">
        <f>J36+J39+J42</f>
        <v>0</v>
      </c>
      <c r="J45" s="15">
        <f>ROUND(H45*I45,2)</f>
        <v>0</v>
      </c>
    </row>
    <row r="46" spans="1:10" ht="0.95" customHeight="1" x14ac:dyDescent="0.25">
      <c r="A46" s="16"/>
      <c r="B46" s="16"/>
      <c r="C46" s="16"/>
      <c r="D46" s="23"/>
      <c r="E46" s="16"/>
      <c r="F46" s="16"/>
      <c r="G46" s="16"/>
      <c r="H46" s="16"/>
      <c r="I46" s="16"/>
      <c r="J46" s="16"/>
    </row>
    <row r="47" spans="1:10" x14ac:dyDescent="0.25">
      <c r="A47" s="8" t="s">
        <v>62</v>
      </c>
      <c r="B47" s="8" t="s">
        <v>10</v>
      </c>
      <c r="C47" s="8" t="s">
        <v>11</v>
      </c>
      <c r="D47" s="21" t="s">
        <v>63</v>
      </c>
      <c r="E47" s="9">
        <f t="shared" ref="E47:J47" si="3">E66</f>
        <v>1</v>
      </c>
      <c r="F47" s="9">
        <f t="shared" si="3"/>
        <v>43509.63</v>
      </c>
      <c r="G47" s="9">
        <f t="shared" si="3"/>
        <v>43509.63</v>
      </c>
      <c r="H47" s="9">
        <f t="shared" si="3"/>
        <v>1</v>
      </c>
      <c r="I47" s="9">
        <f t="shared" si="3"/>
        <v>0</v>
      </c>
      <c r="J47" s="9">
        <f t="shared" si="3"/>
        <v>0</v>
      </c>
    </row>
    <row r="48" spans="1:10" ht="22.5" x14ac:dyDescent="0.25">
      <c r="A48" s="10" t="s">
        <v>64</v>
      </c>
      <c r="B48" s="11" t="s">
        <v>16</v>
      </c>
      <c r="C48" s="11" t="s">
        <v>34</v>
      </c>
      <c r="D48" s="17" t="s">
        <v>65</v>
      </c>
      <c r="E48" s="12">
        <v>9</v>
      </c>
      <c r="F48" s="12">
        <v>1797.32</v>
      </c>
      <c r="G48" s="12">
        <f>+E48*F48</f>
        <v>16175.88</v>
      </c>
      <c r="H48" s="12">
        <v>9</v>
      </c>
      <c r="I48" s="64">
        <v>0</v>
      </c>
      <c r="J48" s="12">
        <f>+H48*I48</f>
        <v>0</v>
      </c>
    </row>
    <row r="49" spans="1:10" ht="360" x14ac:dyDescent="0.25">
      <c r="A49" s="13"/>
      <c r="B49" s="13"/>
      <c r="C49" s="13"/>
      <c r="D49" s="17" t="s">
        <v>66</v>
      </c>
      <c r="E49" s="13"/>
      <c r="F49" s="13"/>
      <c r="G49" s="13"/>
      <c r="H49" s="13"/>
      <c r="I49" s="13"/>
      <c r="J49" s="13"/>
    </row>
    <row r="50" spans="1:10" ht="0.95" customHeight="1" x14ac:dyDescent="0.25">
      <c r="A50" s="16"/>
      <c r="B50" s="16"/>
      <c r="C50" s="16"/>
      <c r="D50" s="23"/>
      <c r="E50" s="16"/>
      <c r="F50" s="16"/>
      <c r="G50" s="16"/>
      <c r="H50" s="16"/>
      <c r="I50" s="16"/>
      <c r="J50" s="16"/>
    </row>
    <row r="51" spans="1:10" ht="22.5" x14ac:dyDescent="0.25">
      <c r="A51" s="10" t="s">
        <v>67</v>
      </c>
      <c r="B51" s="11" t="s">
        <v>16</v>
      </c>
      <c r="C51" s="11" t="s">
        <v>68</v>
      </c>
      <c r="D51" s="17" t="s">
        <v>69</v>
      </c>
      <c r="E51" s="12">
        <v>19.95</v>
      </c>
      <c r="F51" s="12">
        <v>524.37</v>
      </c>
      <c r="G51" s="12">
        <f>+E51*F51</f>
        <v>10461.18</v>
      </c>
      <c r="H51" s="12">
        <v>19.95</v>
      </c>
      <c r="I51" s="64">
        <v>0</v>
      </c>
      <c r="J51" s="12">
        <f>+H51*I51</f>
        <v>0</v>
      </c>
    </row>
    <row r="52" spans="1:10" ht="213.75" x14ac:dyDescent="0.25">
      <c r="A52" s="13"/>
      <c r="B52" s="13"/>
      <c r="C52" s="13"/>
      <c r="D52" s="17" t="s">
        <v>70</v>
      </c>
      <c r="E52" s="13"/>
      <c r="F52" s="13"/>
      <c r="G52" s="13"/>
      <c r="H52" s="13"/>
      <c r="I52" s="13"/>
      <c r="J52" s="13"/>
    </row>
    <row r="53" spans="1:10" ht="0.95" customHeight="1" x14ac:dyDescent="0.25">
      <c r="A53" s="16"/>
      <c r="B53" s="16"/>
      <c r="C53" s="16"/>
      <c r="D53" s="23"/>
      <c r="E53" s="16"/>
      <c r="F53" s="16"/>
      <c r="G53" s="16"/>
      <c r="H53" s="16"/>
      <c r="I53" s="16"/>
      <c r="J53" s="16"/>
    </row>
    <row r="54" spans="1:10" ht="33.75" x14ac:dyDescent="0.25">
      <c r="A54" s="10" t="s">
        <v>74</v>
      </c>
      <c r="B54" s="11" t="s">
        <v>16</v>
      </c>
      <c r="C54" s="11" t="s">
        <v>68</v>
      </c>
      <c r="D54" s="17" t="s">
        <v>75</v>
      </c>
      <c r="E54" s="12">
        <v>24.5</v>
      </c>
      <c r="F54" s="12">
        <v>547.67999999999995</v>
      </c>
      <c r="G54" s="12">
        <f>+E54*F54</f>
        <v>13418.16</v>
      </c>
      <c r="H54" s="12">
        <v>24.5</v>
      </c>
      <c r="I54" s="64">
        <v>0</v>
      </c>
      <c r="J54" s="12">
        <f>+H54*I54</f>
        <v>0</v>
      </c>
    </row>
    <row r="55" spans="1:10" ht="281.25" x14ac:dyDescent="0.25">
      <c r="A55" s="13"/>
      <c r="B55" s="13"/>
      <c r="C55" s="13"/>
      <c r="D55" s="17" t="s">
        <v>76</v>
      </c>
      <c r="E55" s="13"/>
      <c r="F55" s="13"/>
      <c r="G55" s="13"/>
      <c r="H55" s="13"/>
      <c r="I55" s="13"/>
      <c r="J55" s="13"/>
    </row>
    <row r="56" spans="1:10" ht="0.95" customHeight="1" x14ac:dyDescent="0.25">
      <c r="A56" s="16"/>
      <c r="B56" s="16"/>
      <c r="C56" s="16"/>
      <c r="D56" s="23"/>
      <c r="E56" s="16"/>
      <c r="F56" s="16"/>
      <c r="G56" s="16"/>
      <c r="H56" s="16"/>
      <c r="I56" s="16"/>
      <c r="J56" s="16"/>
    </row>
    <row r="57" spans="1:10" ht="22.5" x14ac:dyDescent="0.25">
      <c r="A57" s="10" t="s">
        <v>77</v>
      </c>
      <c r="B57" s="11" t="s">
        <v>16</v>
      </c>
      <c r="C57" s="11" t="s">
        <v>17</v>
      </c>
      <c r="D57" s="17" t="s">
        <v>78</v>
      </c>
      <c r="E57" s="12">
        <v>3</v>
      </c>
      <c r="F57" s="12">
        <v>112.88</v>
      </c>
      <c r="G57" s="12">
        <f>+E57*F57</f>
        <v>338.64</v>
      </c>
      <c r="H57" s="12">
        <v>3</v>
      </c>
      <c r="I57" s="64">
        <v>0</v>
      </c>
      <c r="J57" s="12">
        <f>+H57*I57</f>
        <v>0</v>
      </c>
    </row>
    <row r="58" spans="1:10" ht="90" x14ac:dyDescent="0.25">
      <c r="A58" s="13"/>
      <c r="B58" s="13"/>
      <c r="C58" s="13"/>
      <c r="D58" s="17" t="s">
        <v>79</v>
      </c>
      <c r="E58" s="13"/>
      <c r="F58" s="13"/>
      <c r="G58" s="13"/>
      <c r="H58" s="13"/>
      <c r="I58" s="13"/>
      <c r="J58" s="13"/>
    </row>
    <row r="59" spans="1:10" ht="0.95" customHeight="1" x14ac:dyDescent="0.25">
      <c r="A59" s="16"/>
      <c r="B59" s="16"/>
      <c r="C59" s="16"/>
      <c r="D59" s="23"/>
      <c r="E59" s="16"/>
      <c r="F59" s="16"/>
      <c r="G59" s="16"/>
      <c r="H59" s="16"/>
      <c r="I59" s="16"/>
      <c r="J59" s="16"/>
    </row>
    <row r="60" spans="1:10" ht="22.5" x14ac:dyDescent="0.25">
      <c r="A60" s="10" t="s">
        <v>80</v>
      </c>
      <c r="B60" s="11" t="s">
        <v>16</v>
      </c>
      <c r="C60" s="11" t="s">
        <v>68</v>
      </c>
      <c r="D60" s="17" t="s">
        <v>81</v>
      </c>
      <c r="E60" s="14">
        <v>7</v>
      </c>
      <c r="F60" s="14">
        <v>55.29</v>
      </c>
      <c r="G60" s="12">
        <f>ROUND(E60*F60,2)</f>
        <v>387.03</v>
      </c>
      <c r="H60" s="14">
        <v>7</v>
      </c>
      <c r="I60" s="64">
        <v>0</v>
      </c>
      <c r="J60" s="12">
        <f>ROUND(H60*I60,2)</f>
        <v>0</v>
      </c>
    </row>
    <row r="61" spans="1:10" ht="33.75" x14ac:dyDescent="0.25">
      <c r="A61" s="11" t="s">
        <v>71</v>
      </c>
      <c r="B61" s="11" t="s">
        <v>52</v>
      </c>
      <c r="C61" s="11" t="s">
        <v>30</v>
      </c>
      <c r="D61" s="17" t="s">
        <v>72</v>
      </c>
      <c r="E61" s="14">
        <v>4</v>
      </c>
      <c r="F61" s="14">
        <v>369.73</v>
      </c>
      <c r="G61" s="12">
        <f>ROUND(E61*F61,2)</f>
        <v>1478.92</v>
      </c>
      <c r="H61" s="14">
        <v>4</v>
      </c>
      <c r="I61" s="64">
        <v>0</v>
      </c>
      <c r="J61" s="12">
        <f>ROUND(H61*I61,2)</f>
        <v>0</v>
      </c>
    </row>
    <row r="62" spans="1:10" ht="180" x14ac:dyDescent="0.25">
      <c r="A62" s="13"/>
      <c r="B62" s="13"/>
      <c r="C62" s="13"/>
      <c r="D62" s="17" t="s">
        <v>73</v>
      </c>
      <c r="E62" s="13"/>
      <c r="F62" s="13"/>
      <c r="G62" s="13"/>
      <c r="H62" s="13"/>
      <c r="I62" s="13"/>
      <c r="J62" s="13"/>
    </row>
    <row r="63" spans="1:10" ht="22.5" x14ac:dyDescent="0.25">
      <c r="A63" s="11" t="s">
        <v>82</v>
      </c>
      <c r="B63" s="11" t="s">
        <v>52</v>
      </c>
      <c r="C63" s="11" t="s">
        <v>58</v>
      </c>
      <c r="D63" s="17" t="s">
        <v>83</v>
      </c>
      <c r="E63" s="14">
        <v>3.2</v>
      </c>
      <c r="F63" s="14">
        <v>390.57</v>
      </c>
      <c r="G63" s="12">
        <f>ROUND(E63*F63,2)</f>
        <v>1249.82</v>
      </c>
      <c r="H63" s="14">
        <v>3.2</v>
      </c>
      <c r="I63" s="64">
        <v>0</v>
      </c>
      <c r="J63" s="12">
        <f>ROUND(H63*I63,2)</f>
        <v>0</v>
      </c>
    </row>
    <row r="64" spans="1:10" ht="180" x14ac:dyDescent="0.25">
      <c r="A64" s="13"/>
      <c r="B64" s="13"/>
      <c r="C64" s="13"/>
      <c r="D64" s="17" t="s">
        <v>84</v>
      </c>
      <c r="E64" s="13"/>
      <c r="F64" s="13"/>
      <c r="G64" s="13"/>
      <c r="H64" s="13"/>
      <c r="I64" s="13"/>
      <c r="J64" s="13"/>
    </row>
    <row r="65" spans="1:10" ht="0.95" customHeight="1" x14ac:dyDescent="0.25">
      <c r="A65" s="16"/>
      <c r="B65" s="16"/>
      <c r="C65" s="16"/>
      <c r="D65" s="23"/>
      <c r="E65" s="16"/>
      <c r="F65" s="16"/>
      <c r="G65" s="16"/>
      <c r="H65" s="16"/>
      <c r="I65" s="16"/>
      <c r="J65" s="16"/>
    </row>
    <row r="66" spans="1:10" x14ac:dyDescent="0.25">
      <c r="A66" s="13"/>
      <c r="B66" s="13"/>
      <c r="C66" s="13"/>
      <c r="D66" s="22" t="s">
        <v>85</v>
      </c>
      <c r="E66" s="14">
        <v>1</v>
      </c>
      <c r="F66" s="15">
        <f>+G63+G61+G60+G57+G54+G51+G48</f>
        <v>43509.63</v>
      </c>
      <c r="G66" s="15">
        <f>ROUND(E66*F66,2)</f>
        <v>43509.63</v>
      </c>
      <c r="H66" s="14">
        <v>1</v>
      </c>
      <c r="I66" s="15">
        <f>+J63+J61+J60+J57+J54+J51+J48</f>
        <v>0</v>
      </c>
      <c r="J66" s="15">
        <f>ROUND(H66*I66,2)</f>
        <v>0</v>
      </c>
    </row>
    <row r="67" spans="1:10" ht="0.95" customHeight="1" x14ac:dyDescent="0.25">
      <c r="A67" s="16"/>
      <c r="B67" s="16"/>
      <c r="C67" s="16"/>
      <c r="D67" s="23"/>
      <c r="E67" s="16"/>
      <c r="F67" s="16"/>
      <c r="G67" s="16"/>
      <c r="H67" s="16"/>
      <c r="I67" s="16"/>
      <c r="J67" s="16"/>
    </row>
    <row r="68" spans="1:10" x14ac:dyDescent="0.25">
      <c r="A68" s="8" t="s">
        <v>86</v>
      </c>
      <c r="B68" s="8" t="s">
        <v>10</v>
      </c>
      <c r="C68" s="8" t="s">
        <v>11</v>
      </c>
      <c r="D68" s="21" t="s">
        <v>87</v>
      </c>
      <c r="E68" s="9">
        <f t="shared" ref="E68:J68" si="4">E75</f>
        <v>1</v>
      </c>
      <c r="F68" s="9">
        <f t="shared" si="4"/>
        <v>1709.05</v>
      </c>
      <c r="G68" s="9">
        <f t="shared" si="4"/>
        <v>1709.05</v>
      </c>
      <c r="H68" s="9">
        <f t="shared" si="4"/>
        <v>1</v>
      </c>
      <c r="I68" s="9">
        <f t="shared" si="4"/>
        <v>0</v>
      </c>
      <c r="J68" s="9">
        <f t="shared" si="4"/>
        <v>0</v>
      </c>
    </row>
    <row r="69" spans="1:10" x14ac:dyDescent="0.25">
      <c r="A69" s="10" t="s">
        <v>88</v>
      </c>
      <c r="B69" s="11" t="s">
        <v>16</v>
      </c>
      <c r="C69" s="11" t="s">
        <v>89</v>
      </c>
      <c r="D69" s="17" t="s">
        <v>90</v>
      </c>
      <c r="E69" s="12">
        <v>1</v>
      </c>
      <c r="F69" s="12">
        <v>1205.6500000000001</v>
      </c>
      <c r="G69" s="12">
        <f>+E69*F69</f>
        <v>1205.6500000000001</v>
      </c>
      <c r="H69" s="12">
        <v>1</v>
      </c>
      <c r="I69" s="64">
        <v>0</v>
      </c>
      <c r="J69" s="12">
        <f>+H69*I69</f>
        <v>0</v>
      </c>
    </row>
    <row r="70" spans="1:10" ht="56.25" x14ac:dyDescent="0.25">
      <c r="A70" s="13"/>
      <c r="B70" s="13"/>
      <c r="C70" s="13"/>
      <c r="D70" s="17" t="s">
        <v>91</v>
      </c>
      <c r="E70" s="13"/>
      <c r="F70" s="13"/>
      <c r="G70" s="13"/>
      <c r="H70" s="13"/>
      <c r="I70" s="13"/>
      <c r="J70" s="13"/>
    </row>
    <row r="71" spans="1:10" ht="0.95" customHeight="1" x14ac:dyDescent="0.25">
      <c r="A71" s="16"/>
      <c r="B71" s="16"/>
      <c r="C71" s="16"/>
      <c r="D71" s="23"/>
      <c r="E71" s="16"/>
      <c r="F71" s="16"/>
      <c r="G71" s="16"/>
      <c r="H71" s="16"/>
      <c r="I71" s="16"/>
      <c r="J71" s="16"/>
    </row>
    <row r="72" spans="1:10" x14ac:dyDescent="0.25">
      <c r="A72" s="10" t="s">
        <v>92</v>
      </c>
      <c r="B72" s="11" t="s">
        <v>16</v>
      </c>
      <c r="C72" s="11" t="s">
        <v>58</v>
      </c>
      <c r="D72" s="17" t="s">
        <v>93</v>
      </c>
      <c r="E72" s="12">
        <v>30</v>
      </c>
      <c r="F72" s="12">
        <v>16.78</v>
      </c>
      <c r="G72" s="12">
        <f>+E72*F72</f>
        <v>503.4</v>
      </c>
      <c r="H72" s="12">
        <v>30</v>
      </c>
      <c r="I72" s="64">
        <v>0</v>
      </c>
      <c r="J72" s="12">
        <f>+H72*I72</f>
        <v>0</v>
      </c>
    </row>
    <row r="73" spans="1:10" ht="45" x14ac:dyDescent="0.25">
      <c r="A73" s="13"/>
      <c r="B73" s="13"/>
      <c r="C73" s="13"/>
      <c r="D73" s="17" t="s">
        <v>94</v>
      </c>
      <c r="E73" s="13"/>
      <c r="F73" s="13"/>
      <c r="G73" s="13"/>
      <c r="H73" s="13"/>
      <c r="I73" s="13"/>
      <c r="J73" s="13"/>
    </row>
    <row r="74" spans="1:10" ht="0.95" customHeight="1" x14ac:dyDescent="0.25">
      <c r="A74" s="16"/>
      <c r="B74" s="16"/>
      <c r="C74" s="16"/>
      <c r="D74" s="23"/>
      <c r="E74" s="16"/>
      <c r="F74" s="16"/>
      <c r="G74" s="16"/>
      <c r="H74" s="16"/>
      <c r="I74" s="16"/>
      <c r="J74" s="16"/>
    </row>
    <row r="75" spans="1:10" x14ac:dyDescent="0.25">
      <c r="A75" s="13"/>
      <c r="B75" s="13"/>
      <c r="C75" s="13"/>
      <c r="D75" s="22" t="s">
        <v>95</v>
      </c>
      <c r="E75" s="14">
        <v>1</v>
      </c>
      <c r="F75" s="15">
        <f>G69+G72</f>
        <v>1709.05</v>
      </c>
      <c r="G75" s="15">
        <f>ROUND(E75*F75,2)</f>
        <v>1709.05</v>
      </c>
      <c r="H75" s="14">
        <v>1</v>
      </c>
      <c r="I75" s="15">
        <f>J69+J72</f>
        <v>0</v>
      </c>
      <c r="J75" s="15">
        <f>ROUND(H75*I75,2)</f>
        <v>0</v>
      </c>
    </row>
    <row r="76" spans="1:10" ht="0.95" customHeight="1" x14ac:dyDescent="0.25">
      <c r="A76" s="16"/>
      <c r="B76" s="16"/>
      <c r="C76" s="16"/>
      <c r="D76" s="23"/>
      <c r="E76" s="16"/>
      <c r="F76" s="16"/>
      <c r="G76" s="16"/>
      <c r="H76" s="16"/>
      <c r="I76" s="16"/>
      <c r="J76" s="16"/>
    </row>
    <row r="77" spans="1:10" x14ac:dyDescent="0.25">
      <c r="A77" s="8" t="s">
        <v>96</v>
      </c>
      <c r="B77" s="8" t="s">
        <v>10</v>
      </c>
      <c r="C77" s="8" t="s">
        <v>11</v>
      </c>
      <c r="D77" s="21" t="s">
        <v>97</v>
      </c>
      <c r="E77" s="9">
        <f t="shared" ref="E77:J77" si="5">E117</f>
        <v>1</v>
      </c>
      <c r="F77" s="9">
        <f t="shared" si="5"/>
        <v>18210.849999999999</v>
      </c>
      <c r="G77" s="9">
        <f t="shared" si="5"/>
        <v>18210.849999999999</v>
      </c>
      <c r="H77" s="9">
        <f t="shared" si="5"/>
        <v>1</v>
      </c>
      <c r="I77" s="9">
        <f t="shared" si="5"/>
        <v>0</v>
      </c>
      <c r="J77" s="9">
        <f t="shared" si="5"/>
        <v>0</v>
      </c>
    </row>
    <row r="78" spans="1:10" ht="33.75" x14ac:dyDescent="0.25">
      <c r="A78" s="10" t="s">
        <v>98</v>
      </c>
      <c r="B78" s="11" t="s">
        <v>16</v>
      </c>
      <c r="C78" s="11" t="s">
        <v>58</v>
      </c>
      <c r="D78" s="17" t="s">
        <v>99</v>
      </c>
      <c r="E78" s="12">
        <v>6</v>
      </c>
      <c r="F78" s="12">
        <v>51.71</v>
      </c>
      <c r="G78" s="12">
        <f>+E78*F78</f>
        <v>310.26</v>
      </c>
      <c r="H78" s="12">
        <v>6</v>
      </c>
      <c r="I78" s="64">
        <v>0</v>
      </c>
      <c r="J78" s="12">
        <f>+H78*I78</f>
        <v>0</v>
      </c>
    </row>
    <row r="79" spans="1:10" ht="90" x14ac:dyDescent="0.25">
      <c r="A79" s="13"/>
      <c r="B79" s="13"/>
      <c r="C79" s="13"/>
      <c r="D79" s="17" t="s">
        <v>100</v>
      </c>
      <c r="E79" s="13"/>
      <c r="F79" s="13"/>
      <c r="G79" s="13"/>
      <c r="H79" s="13"/>
      <c r="I79" s="13"/>
      <c r="J79" s="13"/>
    </row>
    <row r="80" spans="1:10" ht="0.95" customHeight="1" x14ac:dyDescent="0.25">
      <c r="A80" s="16"/>
      <c r="B80" s="16"/>
      <c r="C80" s="16"/>
      <c r="D80" s="23"/>
      <c r="E80" s="16"/>
      <c r="F80" s="16"/>
      <c r="G80" s="16"/>
      <c r="H80" s="16"/>
      <c r="I80" s="16"/>
      <c r="J80" s="16"/>
    </row>
    <row r="81" spans="1:10" ht="22.5" x14ac:dyDescent="0.25">
      <c r="A81" s="10" t="s">
        <v>101</v>
      </c>
      <c r="B81" s="11" t="s">
        <v>16</v>
      </c>
      <c r="C81" s="11" t="s">
        <v>89</v>
      </c>
      <c r="D81" s="17" t="s">
        <v>102</v>
      </c>
      <c r="E81" s="12">
        <v>2</v>
      </c>
      <c r="F81" s="12">
        <v>84.87</v>
      </c>
      <c r="G81" s="12">
        <f>+E81*F81</f>
        <v>169.74</v>
      </c>
      <c r="H81" s="12">
        <v>2</v>
      </c>
      <c r="I81" s="64">
        <v>0</v>
      </c>
      <c r="J81" s="12">
        <f>+H81*I81</f>
        <v>0</v>
      </c>
    </row>
    <row r="82" spans="1:10" ht="101.25" x14ac:dyDescent="0.25">
      <c r="A82" s="13"/>
      <c r="B82" s="13"/>
      <c r="C82" s="13"/>
      <c r="D82" s="17" t="s">
        <v>103</v>
      </c>
      <c r="E82" s="13"/>
      <c r="F82" s="13"/>
      <c r="G82" s="13"/>
      <c r="H82" s="13"/>
      <c r="I82" s="13"/>
      <c r="J82" s="13"/>
    </row>
    <row r="83" spans="1:10" ht="0.95" customHeight="1" x14ac:dyDescent="0.25">
      <c r="A83" s="16"/>
      <c r="B83" s="16"/>
      <c r="C83" s="16"/>
      <c r="D83" s="23"/>
      <c r="E83" s="16"/>
      <c r="F83" s="16"/>
      <c r="G83" s="16"/>
      <c r="H83" s="16"/>
      <c r="I83" s="16"/>
      <c r="J83" s="16"/>
    </row>
    <row r="84" spans="1:10" ht="22.5" x14ac:dyDescent="0.25">
      <c r="A84" s="10" t="s">
        <v>105</v>
      </c>
      <c r="B84" s="11" t="s">
        <v>16</v>
      </c>
      <c r="C84" s="11" t="s">
        <v>89</v>
      </c>
      <c r="D84" s="17" t="s">
        <v>106</v>
      </c>
      <c r="E84" s="12">
        <v>9</v>
      </c>
      <c r="F84" s="12">
        <v>1454.25</v>
      </c>
      <c r="G84" s="12">
        <f>+E84*F84</f>
        <v>13088.25</v>
      </c>
      <c r="H84" s="12">
        <v>9</v>
      </c>
      <c r="I84" s="64">
        <v>0</v>
      </c>
      <c r="J84" s="12">
        <f>+H84*I84</f>
        <v>0</v>
      </c>
    </row>
    <row r="85" spans="1:10" ht="348.75" x14ac:dyDescent="0.25">
      <c r="A85" s="13"/>
      <c r="B85" s="13"/>
      <c r="C85" s="13"/>
      <c r="D85" s="17" t="s">
        <v>107</v>
      </c>
      <c r="E85" s="13"/>
      <c r="F85" s="13"/>
      <c r="G85" s="13"/>
      <c r="H85" s="13"/>
      <c r="I85" s="13"/>
      <c r="J85" s="13"/>
    </row>
    <row r="86" spans="1:10" ht="0.95" customHeight="1" x14ac:dyDescent="0.25">
      <c r="A86" s="16"/>
      <c r="B86" s="16"/>
      <c r="C86" s="16"/>
      <c r="D86" s="23"/>
      <c r="E86" s="16"/>
      <c r="F86" s="16"/>
      <c r="G86" s="16"/>
      <c r="H86" s="16"/>
      <c r="I86" s="16"/>
      <c r="J86" s="16"/>
    </row>
    <row r="87" spans="1:10" ht="22.5" x14ac:dyDescent="0.25">
      <c r="A87" s="10" t="s">
        <v>108</v>
      </c>
      <c r="B87" s="11" t="s">
        <v>16</v>
      </c>
      <c r="C87" s="11" t="s">
        <v>89</v>
      </c>
      <c r="D87" s="17" t="s">
        <v>109</v>
      </c>
      <c r="E87" s="12">
        <v>2</v>
      </c>
      <c r="F87" s="12">
        <v>180.89</v>
      </c>
      <c r="G87" s="12">
        <f>+E87*F87</f>
        <v>361.78</v>
      </c>
      <c r="H87" s="12">
        <v>2</v>
      </c>
      <c r="I87" s="64">
        <v>0</v>
      </c>
      <c r="J87" s="12">
        <f>+H87*I87</f>
        <v>0</v>
      </c>
    </row>
    <row r="88" spans="1:10" ht="371.25" x14ac:dyDescent="0.25">
      <c r="A88" s="13"/>
      <c r="B88" s="13"/>
      <c r="C88" s="13"/>
      <c r="D88" s="17" t="s">
        <v>110</v>
      </c>
      <c r="E88" s="13"/>
      <c r="F88" s="13"/>
      <c r="G88" s="13"/>
      <c r="H88" s="13"/>
      <c r="I88" s="13"/>
      <c r="J88" s="13"/>
    </row>
    <row r="89" spans="1:10" ht="0.95" customHeight="1" x14ac:dyDescent="0.25">
      <c r="A89" s="16"/>
      <c r="B89" s="16"/>
      <c r="C89" s="16"/>
      <c r="D89" s="23"/>
      <c r="E89" s="16"/>
      <c r="F89" s="16"/>
      <c r="G89" s="16"/>
      <c r="H89" s="16"/>
      <c r="I89" s="16"/>
      <c r="J89" s="16"/>
    </row>
    <row r="90" spans="1:10" ht="22.5" x14ac:dyDescent="0.25">
      <c r="A90" s="10" t="s">
        <v>111</v>
      </c>
      <c r="B90" s="11" t="s">
        <v>16</v>
      </c>
      <c r="C90" s="11" t="s">
        <v>89</v>
      </c>
      <c r="D90" s="17" t="s">
        <v>112</v>
      </c>
      <c r="E90" s="12">
        <v>9</v>
      </c>
      <c r="F90" s="12">
        <v>105.24</v>
      </c>
      <c r="G90" s="12">
        <f>+E90*F90</f>
        <v>947.16</v>
      </c>
      <c r="H90" s="12">
        <v>9</v>
      </c>
      <c r="I90" s="64">
        <v>0</v>
      </c>
      <c r="J90" s="12">
        <f>+H90*I90</f>
        <v>0</v>
      </c>
    </row>
    <row r="91" spans="1:10" ht="247.5" x14ac:dyDescent="0.25">
      <c r="A91" s="13"/>
      <c r="B91" s="13"/>
      <c r="C91" s="13"/>
      <c r="D91" s="17" t="s">
        <v>113</v>
      </c>
      <c r="E91" s="13"/>
      <c r="F91" s="13"/>
      <c r="G91" s="13"/>
      <c r="H91" s="13"/>
      <c r="I91" s="13"/>
      <c r="J91" s="13"/>
    </row>
    <row r="92" spans="1:10" ht="0.95" customHeight="1" x14ac:dyDescent="0.25">
      <c r="A92" s="16"/>
      <c r="B92" s="16"/>
      <c r="C92" s="16"/>
      <c r="D92" s="23"/>
      <c r="E92" s="16"/>
      <c r="F92" s="16"/>
      <c r="G92" s="16"/>
      <c r="H92" s="16"/>
      <c r="I92" s="16"/>
      <c r="J92" s="16"/>
    </row>
    <row r="93" spans="1:10" ht="33.75" x14ac:dyDescent="0.25">
      <c r="A93" s="10" t="s">
        <v>114</v>
      </c>
      <c r="B93" s="11" t="s">
        <v>16</v>
      </c>
      <c r="C93" s="11" t="s">
        <v>89</v>
      </c>
      <c r="D93" s="17" t="s">
        <v>115</v>
      </c>
      <c r="E93" s="12">
        <v>9</v>
      </c>
      <c r="F93" s="12">
        <v>12.82</v>
      </c>
      <c r="G93" s="12">
        <f>+E93*F93</f>
        <v>115.38</v>
      </c>
      <c r="H93" s="12">
        <v>9</v>
      </c>
      <c r="I93" s="64">
        <v>0</v>
      </c>
      <c r="J93" s="12">
        <f>+H93*I93</f>
        <v>0</v>
      </c>
    </row>
    <row r="94" spans="1:10" ht="247.5" x14ac:dyDescent="0.25">
      <c r="A94" s="13"/>
      <c r="B94" s="13"/>
      <c r="C94" s="13"/>
      <c r="D94" s="17" t="s">
        <v>116</v>
      </c>
      <c r="E94" s="13"/>
      <c r="F94" s="13"/>
      <c r="G94" s="13"/>
      <c r="H94" s="13"/>
      <c r="I94" s="13"/>
      <c r="J94" s="13"/>
    </row>
    <row r="95" spans="1:10" ht="0.95" customHeight="1" x14ac:dyDescent="0.25">
      <c r="A95" s="16"/>
      <c r="B95" s="16"/>
      <c r="C95" s="16"/>
      <c r="D95" s="23"/>
      <c r="E95" s="16"/>
      <c r="F95" s="16"/>
      <c r="G95" s="16"/>
      <c r="H95" s="16"/>
      <c r="I95" s="16"/>
      <c r="J95" s="16"/>
    </row>
    <row r="96" spans="1:10" ht="33.75" x14ac:dyDescent="0.25">
      <c r="A96" s="10" t="s">
        <v>117</v>
      </c>
      <c r="B96" s="11" t="s">
        <v>16</v>
      </c>
      <c r="C96" s="11" t="s">
        <v>89</v>
      </c>
      <c r="D96" s="17" t="s">
        <v>118</v>
      </c>
      <c r="E96" s="12">
        <v>2</v>
      </c>
      <c r="F96" s="12">
        <v>12.82</v>
      </c>
      <c r="G96" s="12">
        <f>+E96*F96</f>
        <v>25.64</v>
      </c>
      <c r="H96" s="12">
        <v>2</v>
      </c>
      <c r="I96" s="64">
        <v>0</v>
      </c>
      <c r="J96" s="12">
        <f>+H96*I96</f>
        <v>0</v>
      </c>
    </row>
    <row r="97" spans="1:10" ht="247.5" x14ac:dyDescent="0.25">
      <c r="A97" s="13"/>
      <c r="B97" s="13"/>
      <c r="C97" s="13"/>
      <c r="D97" s="17" t="s">
        <v>119</v>
      </c>
      <c r="E97" s="13"/>
      <c r="F97" s="13"/>
      <c r="G97" s="13"/>
      <c r="H97" s="13"/>
      <c r="I97" s="13"/>
      <c r="J97" s="13"/>
    </row>
    <row r="98" spans="1:10" ht="0.95" customHeight="1" x14ac:dyDescent="0.25">
      <c r="A98" s="16"/>
      <c r="B98" s="16"/>
      <c r="C98" s="16"/>
      <c r="D98" s="23"/>
      <c r="E98" s="16"/>
      <c r="F98" s="16"/>
      <c r="G98" s="16"/>
      <c r="H98" s="16"/>
      <c r="I98" s="16"/>
      <c r="J98" s="16"/>
    </row>
    <row r="99" spans="1:10" ht="33.75" x14ac:dyDescent="0.25">
      <c r="A99" s="10" t="s">
        <v>120</v>
      </c>
      <c r="B99" s="11" t="s">
        <v>16</v>
      </c>
      <c r="C99" s="11" t="s">
        <v>89</v>
      </c>
      <c r="D99" s="17" t="s">
        <v>121</v>
      </c>
      <c r="E99" s="12">
        <v>9</v>
      </c>
      <c r="F99" s="12">
        <v>17.190000000000001</v>
      </c>
      <c r="G99" s="12">
        <f>+E99*F99</f>
        <v>154.71</v>
      </c>
      <c r="H99" s="12">
        <v>9</v>
      </c>
      <c r="I99" s="64">
        <v>0</v>
      </c>
      <c r="J99" s="12">
        <f>+H99*I99</f>
        <v>0</v>
      </c>
    </row>
    <row r="100" spans="1:10" ht="247.5" x14ac:dyDescent="0.25">
      <c r="A100" s="13"/>
      <c r="B100" s="13"/>
      <c r="C100" s="13"/>
      <c r="D100" s="17" t="s">
        <v>122</v>
      </c>
      <c r="E100" s="13"/>
      <c r="F100" s="13"/>
      <c r="G100" s="13"/>
      <c r="H100" s="13"/>
      <c r="I100" s="13"/>
      <c r="J100" s="13"/>
    </row>
    <row r="101" spans="1:10" ht="0.95" customHeight="1" x14ac:dyDescent="0.25">
      <c r="A101" s="16"/>
      <c r="B101" s="16"/>
      <c r="C101" s="16"/>
      <c r="D101" s="23"/>
      <c r="E101" s="16"/>
      <c r="F101" s="16"/>
      <c r="G101" s="16"/>
      <c r="H101" s="16"/>
      <c r="I101" s="16"/>
      <c r="J101" s="16"/>
    </row>
    <row r="102" spans="1:10" ht="33.75" x14ac:dyDescent="0.25">
      <c r="A102" s="10" t="s">
        <v>123</v>
      </c>
      <c r="B102" s="11" t="s">
        <v>16</v>
      </c>
      <c r="C102" s="11" t="s">
        <v>89</v>
      </c>
      <c r="D102" s="17" t="s">
        <v>124</v>
      </c>
      <c r="E102" s="12">
        <v>9</v>
      </c>
      <c r="F102" s="12">
        <v>40.39</v>
      </c>
      <c r="G102" s="12">
        <f>+E102*F102</f>
        <v>363.51</v>
      </c>
      <c r="H102" s="12">
        <v>9</v>
      </c>
      <c r="I102" s="64">
        <v>0</v>
      </c>
      <c r="J102" s="12">
        <f>+H102*I102</f>
        <v>0</v>
      </c>
    </row>
    <row r="103" spans="1:10" ht="258.75" x14ac:dyDescent="0.25">
      <c r="A103" s="13"/>
      <c r="B103" s="13"/>
      <c r="C103" s="13"/>
      <c r="D103" s="17" t="s">
        <v>125</v>
      </c>
      <c r="E103" s="13"/>
      <c r="F103" s="13"/>
      <c r="G103" s="13"/>
      <c r="H103" s="13"/>
      <c r="I103" s="13"/>
      <c r="J103" s="13"/>
    </row>
    <row r="104" spans="1:10" ht="0.95" customHeight="1" x14ac:dyDescent="0.25">
      <c r="A104" s="16"/>
      <c r="B104" s="16"/>
      <c r="C104" s="16"/>
      <c r="D104" s="23"/>
      <c r="E104" s="16"/>
      <c r="F104" s="16"/>
      <c r="G104" s="16"/>
      <c r="H104" s="16"/>
      <c r="I104" s="16"/>
      <c r="J104" s="16"/>
    </row>
    <row r="105" spans="1:10" ht="33.75" x14ac:dyDescent="0.25">
      <c r="A105" s="10" t="s">
        <v>126</v>
      </c>
      <c r="B105" s="11" t="s">
        <v>16</v>
      </c>
      <c r="C105" s="11" t="s">
        <v>89</v>
      </c>
      <c r="D105" s="17" t="s">
        <v>127</v>
      </c>
      <c r="E105" s="12">
        <v>2</v>
      </c>
      <c r="F105" s="12">
        <v>20.97</v>
      </c>
      <c r="G105" s="12">
        <f>+E105*F105</f>
        <v>41.94</v>
      </c>
      <c r="H105" s="12">
        <v>2</v>
      </c>
      <c r="I105" s="64">
        <v>0</v>
      </c>
      <c r="J105" s="12">
        <f>+H105*I105</f>
        <v>0</v>
      </c>
    </row>
    <row r="106" spans="1:10" ht="258.75" x14ac:dyDescent="0.25">
      <c r="A106" s="13"/>
      <c r="B106" s="13"/>
      <c r="C106" s="13"/>
      <c r="D106" s="17" t="s">
        <v>128</v>
      </c>
      <c r="E106" s="13"/>
      <c r="F106" s="13"/>
      <c r="G106" s="13"/>
      <c r="H106" s="13"/>
      <c r="I106" s="13"/>
      <c r="J106" s="13"/>
    </row>
    <row r="107" spans="1:10" ht="0.95" customHeight="1" x14ac:dyDescent="0.25">
      <c r="A107" s="16"/>
      <c r="B107" s="16"/>
      <c r="C107" s="16"/>
      <c r="D107" s="23"/>
      <c r="E107" s="16"/>
      <c r="F107" s="16"/>
      <c r="G107" s="16"/>
      <c r="H107" s="16"/>
      <c r="I107" s="16"/>
      <c r="J107" s="16"/>
    </row>
    <row r="108" spans="1:10" ht="22.5" x14ac:dyDescent="0.25">
      <c r="A108" s="10" t="s">
        <v>129</v>
      </c>
      <c r="B108" s="11" t="s">
        <v>16</v>
      </c>
      <c r="C108" s="11" t="s">
        <v>89</v>
      </c>
      <c r="D108" s="17" t="s">
        <v>130</v>
      </c>
      <c r="E108" s="12">
        <v>2</v>
      </c>
      <c r="F108" s="12">
        <v>19.920000000000002</v>
      </c>
      <c r="G108" s="12">
        <f>+E108*F108</f>
        <v>39.840000000000003</v>
      </c>
      <c r="H108" s="12">
        <v>2</v>
      </c>
      <c r="I108" s="64">
        <v>0</v>
      </c>
      <c r="J108" s="12">
        <f>+H108*I108</f>
        <v>0</v>
      </c>
    </row>
    <row r="109" spans="1:10" ht="236.25" x14ac:dyDescent="0.25">
      <c r="A109" s="13"/>
      <c r="B109" s="13"/>
      <c r="C109" s="13"/>
      <c r="D109" s="17" t="s">
        <v>131</v>
      </c>
      <c r="E109" s="13"/>
      <c r="F109" s="13"/>
      <c r="G109" s="13"/>
      <c r="H109" s="13"/>
      <c r="I109" s="13"/>
      <c r="J109" s="13"/>
    </row>
    <row r="110" spans="1:10" ht="0.95" customHeight="1" x14ac:dyDescent="0.25">
      <c r="A110" s="16"/>
      <c r="B110" s="16"/>
      <c r="C110" s="16"/>
      <c r="D110" s="23"/>
      <c r="E110" s="16"/>
      <c r="F110" s="16"/>
      <c r="G110" s="16"/>
      <c r="H110" s="16"/>
      <c r="I110" s="16"/>
      <c r="J110" s="16"/>
    </row>
    <row r="111" spans="1:10" ht="22.5" x14ac:dyDescent="0.25">
      <c r="A111" s="10" t="s">
        <v>132</v>
      </c>
      <c r="B111" s="11" t="s">
        <v>16</v>
      </c>
      <c r="C111" s="11" t="s">
        <v>34</v>
      </c>
      <c r="D111" s="17" t="s">
        <v>133</v>
      </c>
      <c r="E111" s="12">
        <v>3.5</v>
      </c>
      <c r="F111" s="12">
        <v>85.38</v>
      </c>
      <c r="G111" s="12">
        <f>+E111*F111</f>
        <v>298.83</v>
      </c>
      <c r="H111" s="12">
        <v>3.5</v>
      </c>
      <c r="I111" s="64">
        <v>0</v>
      </c>
      <c r="J111" s="12">
        <f>+H111*I111</f>
        <v>0</v>
      </c>
    </row>
    <row r="112" spans="1:10" ht="202.5" x14ac:dyDescent="0.25">
      <c r="A112" s="13"/>
      <c r="B112" s="13"/>
      <c r="C112" s="13"/>
      <c r="D112" s="17" t="s">
        <v>134</v>
      </c>
      <c r="E112" s="13"/>
      <c r="F112" s="13"/>
      <c r="G112" s="13"/>
      <c r="H112" s="13"/>
      <c r="I112" s="13"/>
      <c r="J112" s="13"/>
    </row>
    <row r="113" spans="1:10" ht="0.95" customHeight="1" x14ac:dyDescent="0.25">
      <c r="A113" s="16"/>
      <c r="B113" s="16"/>
      <c r="C113" s="16"/>
      <c r="D113" s="23"/>
      <c r="E113" s="16"/>
      <c r="F113" s="16"/>
      <c r="G113" s="16"/>
      <c r="H113" s="16"/>
      <c r="I113" s="16"/>
      <c r="J113" s="16"/>
    </row>
    <row r="114" spans="1:10" ht="22.5" x14ac:dyDescent="0.25">
      <c r="A114" s="10" t="s">
        <v>135</v>
      </c>
      <c r="B114" s="11" t="s">
        <v>16</v>
      </c>
      <c r="C114" s="11" t="s">
        <v>68</v>
      </c>
      <c r="D114" s="17" t="s">
        <v>136</v>
      </c>
      <c r="E114" s="12">
        <v>61.25</v>
      </c>
      <c r="F114" s="12">
        <v>37.450000000000003</v>
      </c>
      <c r="G114" s="12">
        <f>+E114*F114</f>
        <v>2293.81</v>
      </c>
      <c r="H114" s="12">
        <v>61.25</v>
      </c>
      <c r="I114" s="64">
        <v>0</v>
      </c>
      <c r="J114" s="12">
        <f>+H114*I114</f>
        <v>0</v>
      </c>
    </row>
    <row r="115" spans="1:10" ht="281.25" x14ac:dyDescent="0.25">
      <c r="A115" s="13"/>
      <c r="B115" s="13"/>
      <c r="C115" s="13"/>
      <c r="D115" s="17" t="s">
        <v>137</v>
      </c>
      <c r="E115" s="13"/>
      <c r="F115" s="13"/>
      <c r="G115" s="13"/>
      <c r="H115" s="13"/>
      <c r="I115" s="13"/>
      <c r="J115" s="13"/>
    </row>
    <row r="116" spans="1:10" ht="0.95" customHeight="1" x14ac:dyDescent="0.25">
      <c r="A116" s="16"/>
      <c r="B116" s="16"/>
      <c r="C116" s="16"/>
      <c r="D116" s="23"/>
      <c r="E116" s="16"/>
      <c r="F116" s="16"/>
      <c r="G116" s="16"/>
      <c r="H116" s="16"/>
      <c r="I116" s="16"/>
      <c r="J116" s="16"/>
    </row>
    <row r="117" spans="1:10" x14ac:dyDescent="0.25">
      <c r="A117" s="13"/>
      <c r="B117" s="13"/>
      <c r="C117" s="13"/>
      <c r="D117" s="22" t="s">
        <v>138</v>
      </c>
      <c r="E117" s="14">
        <v>1</v>
      </c>
      <c r="F117" s="15">
        <f>G78+G81+G84+G87+G90+G93+G96+G99+G102+G105+G108+G111+G114</f>
        <v>18210.849999999999</v>
      </c>
      <c r="G117" s="15">
        <f>ROUND(E117*F117,2)</f>
        <v>18210.849999999999</v>
      </c>
      <c r="H117" s="14">
        <v>1</v>
      </c>
      <c r="I117" s="15">
        <f>J78+J81+J84+J87+J90+J93+J96+J99+J102+J105+J108+J111+J114</f>
        <v>0</v>
      </c>
      <c r="J117" s="15">
        <f>ROUND(H117*I117,2)</f>
        <v>0</v>
      </c>
    </row>
    <row r="118" spans="1:10" ht="0.95" customHeight="1" x14ac:dyDescent="0.25">
      <c r="A118" s="16"/>
      <c r="B118" s="16"/>
      <c r="C118" s="16"/>
      <c r="D118" s="23"/>
      <c r="E118" s="16"/>
      <c r="F118" s="16"/>
      <c r="G118" s="16"/>
      <c r="H118" s="16"/>
      <c r="I118" s="16"/>
      <c r="J118" s="16"/>
    </row>
    <row r="119" spans="1:10" x14ac:dyDescent="0.25">
      <c r="A119" s="8" t="s">
        <v>139</v>
      </c>
      <c r="B119" s="8" t="s">
        <v>10</v>
      </c>
      <c r="C119" s="8" t="s">
        <v>11</v>
      </c>
      <c r="D119" s="21" t="s">
        <v>104</v>
      </c>
      <c r="E119" s="9">
        <f t="shared" ref="E119:J119" si="6">E127</f>
        <v>1</v>
      </c>
      <c r="F119" s="9">
        <f t="shared" si="6"/>
        <v>1548.75</v>
      </c>
      <c r="G119" s="9">
        <f t="shared" si="6"/>
        <v>1548.75</v>
      </c>
      <c r="H119" s="9">
        <f t="shared" si="6"/>
        <v>1</v>
      </c>
      <c r="I119" s="9">
        <f t="shared" si="6"/>
        <v>0</v>
      </c>
      <c r="J119" s="9">
        <f t="shared" si="6"/>
        <v>0</v>
      </c>
    </row>
    <row r="120" spans="1:10" x14ac:dyDescent="0.25">
      <c r="A120" s="10" t="s">
        <v>140</v>
      </c>
      <c r="B120" s="11" t="s">
        <v>16</v>
      </c>
      <c r="C120" s="11" t="s">
        <v>34</v>
      </c>
      <c r="D120" s="17" t="s">
        <v>141</v>
      </c>
      <c r="E120" s="14">
        <v>1</v>
      </c>
      <c r="F120" s="14">
        <v>262.5</v>
      </c>
      <c r="G120" s="12">
        <f>ROUND(E120*F120,2)</f>
        <v>262.5</v>
      </c>
      <c r="H120" s="14">
        <v>1</v>
      </c>
      <c r="I120" s="64">
        <v>0</v>
      </c>
      <c r="J120" s="12">
        <f>ROUND(H120*I120,2)</f>
        <v>0</v>
      </c>
    </row>
    <row r="121" spans="1:10" ht="33.75" x14ac:dyDescent="0.25">
      <c r="A121" s="13"/>
      <c r="B121" s="13"/>
      <c r="C121" s="13"/>
      <c r="D121" s="17" t="s">
        <v>142</v>
      </c>
      <c r="E121" s="13"/>
      <c r="F121" s="13"/>
      <c r="G121" s="13"/>
      <c r="H121" s="13"/>
      <c r="I121" s="13"/>
      <c r="J121" s="13"/>
    </row>
    <row r="122" spans="1:10" x14ac:dyDescent="0.25">
      <c r="A122" s="10" t="s">
        <v>143</v>
      </c>
      <c r="B122" s="11" t="s">
        <v>16</v>
      </c>
      <c r="C122" s="11" t="s">
        <v>34</v>
      </c>
      <c r="D122" s="17" t="s">
        <v>144</v>
      </c>
      <c r="E122" s="14">
        <v>1</v>
      </c>
      <c r="F122" s="14">
        <v>315</v>
      </c>
      <c r="G122" s="12">
        <f>ROUND(E122*F122,2)</f>
        <v>315</v>
      </c>
      <c r="H122" s="14">
        <v>1</v>
      </c>
      <c r="I122" s="64">
        <v>0</v>
      </c>
      <c r="J122" s="12">
        <f>ROUND(H122*I122,2)</f>
        <v>0</v>
      </c>
    </row>
    <row r="123" spans="1:10" ht="112.5" x14ac:dyDescent="0.25">
      <c r="A123" s="13"/>
      <c r="B123" s="13"/>
      <c r="C123" s="13"/>
      <c r="D123" s="17" t="s">
        <v>145</v>
      </c>
      <c r="E123" s="13"/>
      <c r="F123" s="13"/>
      <c r="G123" s="13"/>
      <c r="H123" s="13"/>
      <c r="I123" s="13"/>
      <c r="J123" s="13"/>
    </row>
    <row r="124" spans="1:10" ht="33.75" x14ac:dyDescent="0.25">
      <c r="A124" s="10" t="s">
        <v>146</v>
      </c>
      <c r="B124" s="11" t="s">
        <v>16</v>
      </c>
      <c r="C124" s="11" t="s">
        <v>17</v>
      </c>
      <c r="D124" s="17" t="s">
        <v>147</v>
      </c>
      <c r="E124" s="12">
        <v>25</v>
      </c>
      <c r="F124" s="12">
        <v>38.85</v>
      </c>
      <c r="G124" s="12">
        <f>+E124*F124</f>
        <v>971.25</v>
      </c>
      <c r="H124" s="12">
        <v>25</v>
      </c>
      <c r="I124" s="64">
        <v>0</v>
      </c>
      <c r="J124" s="12">
        <f>+H124*I124</f>
        <v>0</v>
      </c>
    </row>
    <row r="125" spans="1:10" ht="225" x14ac:dyDescent="0.25">
      <c r="A125" s="13"/>
      <c r="B125" s="13"/>
      <c r="C125" s="13"/>
      <c r="D125" s="17" t="s">
        <v>148</v>
      </c>
      <c r="E125" s="13"/>
      <c r="F125" s="13"/>
      <c r="G125" s="13"/>
      <c r="H125" s="13"/>
      <c r="I125" s="13"/>
      <c r="J125" s="13"/>
    </row>
    <row r="126" spans="1:10" ht="0.95" customHeight="1" x14ac:dyDescent="0.25">
      <c r="A126" s="16"/>
      <c r="B126" s="16"/>
      <c r="C126" s="16"/>
      <c r="D126" s="23"/>
      <c r="E126" s="16"/>
      <c r="F126" s="16"/>
      <c r="G126" s="16"/>
      <c r="H126" s="16"/>
      <c r="I126" s="16"/>
      <c r="J126" s="16"/>
    </row>
    <row r="127" spans="1:10" x14ac:dyDescent="0.25">
      <c r="A127" s="13"/>
      <c r="B127" s="13"/>
      <c r="C127" s="13"/>
      <c r="D127" s="22" t="s">
        <v>149</v>
      </c>
      <c r="E127" s="14">
        <v>1</v>
      </c>
      <c r="F127" s="15">
        <f>G120+G122+G124</f>
        <v>1548.75</v>
      </c>
      <c r="G127" s="15">
        <f>ROUND(E127*F127,2)</f>
        <v>1548.75</v>
      </c>
      <c r="H127" s="14">
        <v>1</v>
      </c>
      <c r="I127" s="15">
        <f>J120+J122+J124</f>
        <v>0</v>
      </c>
      <c r="J127" s="15">
        <f>ROUND(H127*I127,2)</f>
        <v>0</v>
      </c>
    </row>
    <row r="128" spans="1:10" ht="0.95" customHeight="1" x14ac:dyDescent="0.25">
      <c r="A128" s="16"/>
      <c r="B128" s="16"/>
      <c r="C128" s="16"/>
      <c r="D128" s="23"/>
      <c r="E128" s="16"/>
      <c r="F128" s="16"/>
      <c r="G128" s="16"/>
      <c r="H128" s="16"/>
      <c r="I128" s="16"/>
      <c r="J128" s="16"/>
    </row>
    <row r="129" spans="1:10" x14ac:dyDescent="0.25">
      <c r="A129" s="8" t="s">
        <v>150</v>
      </c>
      <c r="B129" s="8" t="s">
        <v>10</v>
      </c>
      <c r="C129" s="8" t="s">
        <v>11</v>
      </c>
      <c r="D129" s="21" t="s">
        <v>151</v>
      </c>
      <c r="E129" s="9">
        <f t="shared" ref="E129:J129" si="7">E132</f>
        <v>1</v>
      </c>
      <c r="F129" s="9">
        <f t="shared" si="7"/>
        <v>944.29</v>
      </c>
      <c r="G129" s="9">
        <f t="shared" si="7"/>
        <v>944.29</v>
      </c>
      <c r="H129" s="9">
        <f t="shared" si="7"/>
        <v>1</v>
      </c>
      <c r="I129" s="9">
        <f t="shared" si="7"/>
        <v>944.29</v>
      </c>
      <c r="J129" s="9">
        <f t="shared" si="7"/>
        <v>944.29</v>
      </c>
    </row>
    <row r="130" spans="1:10" x14ac:dyDescent="0.25">
      <c r="A130" s="10" t="s">
        <v>152</v>
      </c>
      <c r="B130" s="11" t="s">
        <v>16</v>
      </c>
      <c r="C130" s="11" t="s">
        <v>179</v>
      </c>
      <c r="D130" s="17" t="s">
        <v>153</v>
      </c>
      <c r="E130" s="14">
        <v>1</v>
      </c>
      <c r="F130" s="14">
        <v>944.29</v>
      </c>
      <c r="G130" s="12">
        <f>ROUND(E130*F130,2)</f>
        <v>944.29</v>
      </c>
      <c r="H130" s="14">
        <v>1</v>
      </c>
      <c r="I130" s="12">
        <f>F130</f>
        <v>944.29</v>
      </c>
      <c r="J130" s="12">
        <f>ROUND(H130*I130,2)</f>
        <v>944.29</v>
      </c>
    </row>
    <row r="131" spans="1:10" x14ac:dyDescent="0.25">
      <c r="A131" s="13"/>
      <c r="B131" s="13"/>
      <c r="C131" s="13"/>
      <c r="D131" s="17" t="s">
        <v>154</v>
      </c>
      <c r="E131" s="13"/>
      <c r="F131" s="13"/>
      <c r="G131" s="13"/>
      <c r="H131" s="13"/>
      <c r="I131" s="13"/>
      <c r="J131" s="13"/>
    </row>
    <row r="132" spans="1:10" x14ac:dyDescent="0.25">
      <c r="A132" s="13"/>
      <c r="B132" s="13"/>
      <c r="C132" s="13"/>
      <c r="D132" s="22" t="s">
        <v>155</v>
      </c>
      <c r="E132" s="14">
        <v>1</v>
      </c>
      <c r="F132" s="15">
        <f>G130</f>
        <v>944.29</v>
      </c>
      <c r="G132" s="15">
        <f>ROUND(E132*F132,2)</f>
        <v>944.29</v>
      </c>
      <c r="H132" s="14">
        <v>1</v>
      </c>
      <c r="I132" s="15">
        <f>J130</f>
        <v>944.29</v>
      </c>
      <c r="J132" s="15">
        <f>ROUND(H132*I132,2)</f>
        <v>944.29</v>
      </c>
    </row>
    <row r="133" spans="1:10" ht="0.95" customHeight="1" x14ac:dyDescent="0.25">
      <c r="A133" s="16"/>
      <c r="B133" s="16"/>
      <c r="C133" s="16"/>
      <c r="D133" s="23"/>
      <c r="E133" s="16"/>
      <c r="F133" s="16"/>
      <c r="G133" s="16"/>
      <c r="H133" s="16"/>
      <c r="I133" s="16"/>
      <c r="J133" s="16"/>
    </row>
    <row r="134" spans="1:10" x14ac:dyDescent="0.25">
      <c r="A134" s="8" t="s">
        <v>156</v>
      </c>
      <c r="B134" s="8" t="s">
        <v>10</v>
      </c>
      <c r="C134" s="8" t="s">
        <v>11</v>
      </c>
      <c r="D134" s="21" t="s">
        <v>157</v>
      </c>
      <c r="E134" s="9">
        <f t="shared" ref="E134:J134" si="8">E137</f>
        <v>1</v>
      </c>
      <c r="F134" s="9">
        <f t="shared" si="8"/>
        <v>1533.93</v>
      </c>
      <c r="G134" s="9">
        <f t="shared" si="8"/>
        <v>1533.93</v>
      </c>
      <c r="H134" s="9">
        <f t="shared" si="8"/>
        <v>1</v>
      </c>
      <c r="I134" s="9">
        <f t="shared" si="8"/>
        <v>1533.93</v>
      </c>
      <c r="J134" s="9">
        <f t="shared" si="8"/>
        <v>1533.93</v>
      </c>
    </row>
    <row r="135" spans="1:10" ht="22.5" x14ac:dyDescent="0.25">
      <c r="A135" s="10" t="s">
        <v>158</v>
      </c>
      <c r="B135" s="11" t="s">
        <v>16</v>
      </c>
      <c r="C135" s="11" t="s">
        <v>179</v>
      </c>
      <c r="D135" s="17" t="s">
        <v>159</v>
      </c>
      <c r="E135" s="14">
        <v>1</v>
      </c>
      <c r="F135" s="14">
        <v>1533.93</v>
      </c>
      <c r="G135" s="12">
        <f>ROUND(E135*F135,2)</f>
        <v>1533.93</v>
      </c>
      <c r="H135" s="14">
        <v>1</v>
      </c>
      <c r="I135" s="63">
        <f>F135</f>
        <v>1533.93</v>
      </c>
      <c r="J135" s="12">
        <f>ROUND(H135*I135,2)</f>
        <v>1533.93</v>
      </c>
    </row>
    <row r="136" spans="1:10" x14ac:dyDescent="0.25">
      <c r="A136" s="13"/>
      <c r="B136" s="13"/>
      <c r="C136" s="13"/>
      <c r="D136" s="17" t="s">
        <v>160</v>
      </c>
      <c r="E136" s="13"/>
      <c r="F136" s="13"/>
      <c r="G136" s="13"/>
      <c r="H136" s="13"/>
      <c r="I136" s="13"/>
      <c r="J136" s="13"/>
    </row>
    <row r="137" spans="1:10" x14ac:dyDescent="0.25">
      <c r="A137" s="13"/>
      <c r="B137" s="13"/>
      <c r="C137" s="13"/>
      <c r="D137" s="22" t="s">
        <v>161</v>
      </c>
      <c r="E137" s="14">
        <v>1</v>
      </c>
      <c r="F137" s="15">
        <f>G135</f>
        <v>1533.93</v>
      </c>
      <c r="G137" s="15">
        <f>ROUND(E137*F137,2)</f>
        <v>1533.93</v>
      </c>
      <c r="H137" s="14">
        <v>1</v>
      </c>
      <c r="I137" s="15">
        <f>J135</f>
        <v>1533.93</v>
      </c>
      <c r="J137" s="15">
        <f>ROUND(H137*I137,2)</f>
        <v>1533.93</v>
      </c>
    </row>
    <row r="138" spans="1:10" ht="0.95" customHeight="1" x14ac:dyDescent="0.25">
      <c r="A138" s="16"/>
      <c r="B138" s="16"/>
      <c r="C138" s="16"/>
      <c r="D138" s="23"/>
      <c r="E138" s="16"/>
      <c r="F138" s="16"/>
      <c r="G138" s="16"/>
      <c r="H138" s="16"/>
      <c r="I138" s="16"/>
      <c r="J138" s="16"/>
    </row>
    <row r="139" spans="1:10" x14ac:dyDescent="0.25">
      <c r="A139" s="13"/>
      <c r="B139" s="13"/>
      <c r="C139" s="13"/>
      <c r="D139" s="22" t="s">
        <v>162</v>
      </c>
      <c r="E139" s="18">
        <v>1</v>
      </c>
      <c r="F139" s="15">
        <f>G5+G35+G47+G68+G77+G119+G129+G134</f>
        <v>72482.55</v>
      </c>
      <c r="G139" s="15">
        <f>ROUND(E139*F139,2)</f>
        <v>72482.55</v>
      </c>
      <c r="H139" s="18">
        <v>1</v>
      </c>
      <c r="I139" s="15">
        <f>J5+J35+J47+J68+J77+J119+J129+J134</f>
        <v>2478.2199999999998</v>
      </c>
      <c r="J139" s="15">
        <f>ROUND(H139*I139,2)</f>
        <v>2478.2199999999998</v>
      </c>
    </row>
    <row r="140" spans="1:10" ht="0.95" customHeight="1" x14ac:dyDescent="0.25">
      <c r="A140" s="16"/>
      <c r="B140" s="16"/>
      <c r="C140" s="16"/>
      <c r="D140" s="23"/>
      <c r="E140" s="16"/>
      <c r="F140" s="16"/>
      <c r="G140" s="16"/>
      <c r="H140" s="16"/>
      <c r="I140" s="16"/>
      <c r="J140" s="16"/>
    </row>
    <row r="141" spans="1:10" x14ac:dyDescent="0.25">
      <c r="A141" s="13"/>
      <c r="B141" s="13"/>
      <c r="C141" s="13"/>
      <c r="D141" s="22" t="s">
        <v>163</v>
      </c>
      <c r="E141" s="18">
        <v>1</v>
      </c>
      <c r="F141" s="15">
        <f>G4</f>
        <v>72482.55</v>
      </c>
      <c r="G141" s="15">
        <f>ROUND(E141*F141,2)</f>
        <v>72482.55</v>
      </c>
      <c r="H141" s="18">
        <v>1</v>
      </c>
      <c r="I141" s="15">
        <f>J4</f>
        <v>2478.2199999999998</v>
      </c>
      <c r="J141" s="15">
        <f>ROUND(H141*I141,2)</f>
        <v>2478.2199999999998</v>
      </c>
    </row>
    <row r="142" spans="1:10" ht="0.95" customHeight="1" x14ac:dyDescent="0.25">
      <c r="A142" s="16"/>
      <c r="B142" s="16"/>
      <c r="C142" s="16"/>
      <c r="D142" s="23"/>
      <c r="E142" s="16"/>
      <c r="F142" s="16"/>
      <c r="G142" s="16"/>
      <c r="H142" s="16"/>
      <c r="I142" s="16"/>
      <c r="J142" s="16"/>
    </row>
    <row r="143" spans="1:10" x14ac:dyDescent="0.25">
      <c r="A143" s="24"/>
      <c r="B143" s="25"/>
      <c r="C143" s="25"/>
      <c r="D143" s="26" t="s">
        <v>164</v>
      </c>
      <c r="E143" s="24"/>
      <c r="F143" s="25"/>
      <c r="G143" s="27">
        <f>G141</f>
        <v>72482.55</v>
      </c>
      <c r="H143" s="25"/>
      <c r="I143" s="24"/>
      <c r="J143" s="27">
        <f>J141</f>
        <v>2478.2199999999998</v>
      </c>
    </row>
    <row r="144" spans="1:10" x14ac:dyDescent="0.25">
      <c r="A144" s="28"/>
      <c r="B144" s="29"/>
      <c r="C144" s="29"/>
      <c r="D144" s="30" t="s">
        <v>165</v>
      </c>
      <c r="E144" s="31">
        <v>0.19</v>
      </c>
      <c r="F144" s="29"/>
      <c r="G144" s="32">
        <f>G143*E144</f>
        <v>13771.68</v>
      </c>
      <c r="H144" s="33"/>
      <c r="I144" s="34">
        <v>0.19</v>
      </c>
      <c r="J144" s="32">
        <f>J143*I144</f>
        <v>470.86</v>
      </c>
    </row>
    <row r="145" spans="1:10" x14ac:dyDescent="0.25">
      <c r="A145" s="28"/>
      <c r="B145" s="29"/>
      <c r="C145" s="29"/>
      <c r="D145" s="30" t="s">
        <v>166</v>
      </c>
      <c r="E145" s="28"/>
      <c r="F145" s="29"/>
      <c r="G145" s="32">
        <f>G143+G144</f>
        <v>86254.23</v>
      </c>
      <c r="H145" s="29"/>
      <c r="I145" s="28"/>
      <c r="J145" s="32">
        <f>J143+J144</f>
        <v>2949.08</v>
      </c>
    </row>
    <row r="146" spans="1:10" x14ac:dyDescent="0.25">
      <c r="A146" s="28"/>
      <c r="B146" s="29"/>
      <c r="C146" s="29"/>
      <c r="D146" s="30" t="s">
        <v>167</v>
      </c>
      <c r="E146" s="31">
        <v>0.21</v>
      </c>
      <c r="F146" s="29"/>
      <c r="G146" s="32">
        <f>21*G145%</f>
        <v>18113.39</v>
      </c>
      <c r="H146" s="29"/>
      <c r="I146" s="31">
        <v>0.21</v>
      </c>
      <c r="J146" s="32">
        <f>E146*J145</f>
        <v>619.30999999999995</v>
      </c>
    </row>
    <row r="147" spans="1:10" x14ac:dyDescent="0.25">
      <c r="A147" s="35"/>
      <c r="B147" s="36"/>
      <c r="C147" s="36"/>
      <c r="D147" s="37" t="s">
        <v>168</v>
      </c>
      <c r="E147" s="35"/>
      <c r="F147" s="36"/>
      <c r="G147" s="38">
        <f>G145+G146</f>
        <v>104367.62</v>
      </c>
      <c r="H147" s="36"/>
      <c r="I147" s="35"/>
      <c r="J147" s="38">
        <f>J145+J146</f>
        <v>3568.39</v>
      </c>
    </row>
    <row r="148" spans="1:10" x14ac:dyDescent="0.25">
      <c r="A148" s="39"/>
      <c r="B148" s="39"/>
      <c r="C148" s="39"/>
      <c r="D148" s="40"/>
      <c r="E148" s="39"/>
      <c r="F148" s="39"/>
      <c r="G148" s="41"/>
      <c r="H148" s="39"/>
      <c r="I148" s="39"/>
      <c r="J148" s="41"/>
    </row>
    <row r="149" spans="1:10" ht="15.75" x14ac:dyDescent="0.25">
      <c r="A149" s="42" t="s">
        <v>169</v>
      </c>
      <c r="B149" s="43"/>
      <c r="C149" s="43"/>
      <c r="D149" s="44"/>
      <c r="E149" s="44"/>
      <c r="F149" s="44"/>
      <c r="G149" s="44"/>
      <c r="H149" s="45"/>
      <c r="I149" s="45"/>
      <c r="J149" s="46"/>
    </row>
    <row r="150" spans="1:10" ht="18.75" x14ac:dyDescent="0.25">
      <c r="A150" s="47" t="s">
        <v>170</v>
      </c>
      <c r="B150" s="48"/>
      <c r="C150" s="48"/>
      <c r="D150" s="49"/>
      <c r="E150" s="49"/>
      <c r="F150" s="49"/>
      <c r="G150" s="49"/>
      <c r="H150" s="50"/>
      <c r="I150" s="50"/>
      <c r="J150" s="51"/>
    </row>
    <row r="151" spans="1:10" ht="18.75" x14ac:dyDescent="0.25">
      <c r="A151" s="52" t="s">
        <v>171</v>
      </c>
      <c r="B151" s="53"/>
      <c r="C151" s="53"/>
      <c r="D151" s="54"/>
      <c r="E151" s="54"/>
      <c r="F151" s="54"/>
      <c r="G151" s="54"/>
      <c r="H151" s="55"/>
      <c r="I151" s="55"/>
      <c r="J151" s="56"/>
    </row>
    <row r="152" spans="1:10" ht="18.75" x14ac:dyDescent="0.25">
      <c r="A152" s="57" t="s">
        <v>172</v>
      </c>
      <c r="B152" s="58"/>
      <c r="C152" s="58"/>
      <c r="D152" s="59"/>
      <c r="E152" s="59"/>
      <c r="F152" s="59"/>
      <c r="G152" s="59"/>
      <c r="H152" s="60"/>
      <c r="I152" s="60"/>
      <c r="J152" s="61"/>
    </row>
    <row r="153" spans="1:10" ht="15.75" x14ac:dyDescent="0.25">
      <c r="A153" s="62"/>
      <c r="B153" s="43"/>
      <c r="C153" s="43"/>
      <c r="D153" s="44"/>
      <c r="E153" s="44"/>
      <c r="F153" s="44"/>
      <c r="G153" s="44"/>
      <c r="H153" s="45"/>
      <c r="I153" s="45"/>
      <c r="J153" s="46"/>
    </row>
    <row r="155" spans="1:10" x14ac:dyDescent="0.25">
      <c r="A155" s="66" t="s">
        <v>173</v>
      </c>
      <c r="B155" s="67"/>
      <c r="C155" s="67"/>
      <c r="D155" s="67"/>
      <c r="E155" s="67"/>
      <c r="F155" s="67"/>
      <c r="G155" s="67"/>
      <c r="H155" s="67"/>
      <c r="I155" s="67"/>
      <c r="J155" s="67"/>
    </row>
    <row r="156" spans="1:10" x14ac:dyDescent="0.25">
      <c r="A156" s="66"/>
      <c r="B156" s="67"/>
      <c r="C156" s="67"/>
      <c r="D156" s="67"/>
      <c r="E156" s="67"/>
      <c r="F156" s="67"/>
      <c r="G156" s="67"/>
      <c r="H156" s="67"/>
      <c r="I156" s="67"/>
      <c r="J156" s="67"/>
    </row>
    <row r="157" spans="1:10" x14ac:dyDescent="0.25">
      <c r="A157" s="66" t="s">
        <v>174</v>
      </c>
      <c r="B157" s="67"/>
      <c r="C157" s="67"/>
      <c r="D157" s="67"/>
      <c r="E157" s="67"/>
      <c r="F157" s="67"/>
      <c r="G157" s="67"/>
      <c r="H157" s="67"/>
      <c r="I157" s="67"/>
      <c r="J157" s="67"/>
    </row>
    <row r="158" spans="1:10" x14ac:dyDescent="0.25">
      <c r="A158" s="66"/>
      <c r="B158" s="67"/>
      <c r="C158" s="67"/>
      <c r="D158" s="67"/>
      <c r="E158" s="67"/>
      <c r="F158" s="67"/>
      <c r="G158" s="67"/>
      <c r="H158" s="67"/>
      <c r="I158" s="67"/>
      <c r="J158" s="67"/>
    </row>
    <row r="159" spans="1:10" x14ac:dyDescent="0.25">
      <c r="A159" s="68" t="s">
        <v>175</v>
      </c>
      <c r="B159" s="68"/>
      <c r="C159" s="68"/>
      <c r="D159" s="68" t="s">
        <v>176</v>
      </c>
      <c r="E159" s="68"/>
      <c r="F159" s="68"/>
      <c r="G159" s="68"/>
      <c r="H159" s="68"/>
      <c r="I159" s="68"/>
      <c r="J159" s="68"/>
    </row>
    <row r="160" spans="1:10" x14ac:dyDescent="0.25">
      <c r="A160" s="68"/>
      <c r="B160" s="68"/>
      <c r="C160" s="68"/>
      <c r="D160" s="68"/>
      <c r="E160" s="68"/>
      <c r="F160" s="68"/>
      <c r="G160" s="68"/>
      <c r="H160" s="68"/>
      <c r="I160" s="68"/>
      <c r="J160" s="68"/>
    </row>
    <row r="161" spans="1:10" x14ac:dyDescent="0.25">
      <c r="A161" s="65" t="s">
        <v>177</v>
      </c>
      <c r="B161" s="65"/>
      <c r="C161" s="65"/>
      <c r="D161" s="65" t="s">
        <v>178</v>
      </c>
      <c r="E161" s="65"/>
      <c r="F161" s="65"/>
      <c r="G161" s="65"/>
      <c r="H161" s="65"/>
      <c r="I161" s="65"/>
      <c r="J161" s="65"/>
    </row>
    <row r="162" spans="1:10" x14ac:dyDescent="0.25">
      <c r="A162" s="65"/>
      <c r="B162" s="65"/>
      <c r="C162" s="65"/>
      <c r="D162" s="65"/>
      <c r="E162" s="65"/>
      <c r="F162" s="65"/>
      <c r="G162" s="65"/>
      <c r="H162" s="65"/>
      <c r="I162" s="65"/>
      <c r="J162" s="65"/>
    </row>
    <row r="163" spans="1:10" x14ac:dyDescent="0.25">
      <c r="A163" s="65"/>
      <c r="B163" s="65"/>
      <c r="C163" s="65"/>
      <c r="D163" s="65"/>
      <c r="E163" s="65"/>
      <c r="F163" s="65"/>
      <c r="G163" s="65"/>
      <c r="H163" s="65"/>
      <c r="I163" s="65"/>
      <c r="J163" s="65"/>
    </row>
    <row r="164" spans="1:10" x14ac:dyDescent="0.25">
      <c r="A164" s="65"/>
      <c r="B164" s="65"/>
      <c r="C164" s="65"/>
      <c r="D164" s="65"/>
      <c r="E164" s="65"/>
      <c r="F164" s="65"/>
      <c r="G164" s="65"/>
      <c r="H164" s="65"/>
      <c r="I164" s="65"/>
      <c r="J164" s="65"/>
    </row>
  </sheetData>
  <sheetProtection algorithmName="SHA-512" hashValue="AeMXTe+r4kTqmKB4XuMVonc9FLr1XQKo/CDhHW3mRzWsgnby/f2XNW3m68+Opa5s2YRWOKBZkVFahp96pxrSmw==" saltValue="asSgAT9gAklUb6iZlVAKpg==" spinCount="100000" sheet="1" objects="1" scenarios="1" selectLockedCells="1"/>
  <autoFilter ref="B1:B164" xr:uid="{E37354F3-088D-460B-93EC-65A2B7D844AF}"/>
  <mergeCells count="8">
    <mergeCell ref="A161:C164"/>
    <mergeCell ref="D161:J164"/>
    <mergeCell ref="A155:A156"/>
    <mergeCell ref="B155:J156"/>
    <mergeCell ref="A157:A158"/>
    <mergeCell ref="B157:J158"/>
    <mergeCell ref="A159:C160"/>
    <mergeCell ref="D159:J160"/>
  </mergeCells>
  <dataValidations count="4">
    <dataValidation type="list" allowBlank="1" showInputMessage="1" showErrorMessage="1" sqref="B4:B142" xr:uid="{00000000-0002-0000-0000-000000000000}">
      <formula1>"Capítulo,Partida,Mano de obra,Maquinaria,Material,Otros,Tarea,"</formula1>
    </dataValidation>
    <dataValidation type="whole" allowBlank="1" showErrorMessage="1" errorTitle="ERROR" error="El valor debe estar comprendido entre 0 y 19%" sqref="H144" xr:uid="{00000000-0002-0000-0000-000001000000}">
      <formula1>0</formula1>
      <formula2>19</formula2>
    </dataValidation>
    <dataValidation type="decimal" allowBlank="1" showErrorMessage="1" errorTitle="ERROR" error="El BI+GG debe estar comprendido entre el 0 y 19%" sqref="I144" xr:uid="{00000000-0002-0000-0000-000002000000}">
      <formula1>0</formula1>
      <formula2>0.19</formula2>
    </dataValidation>
    <dataValidation type="decimal" operator="greaterThanOrEqual" allowBlank="1" showErrorMessage="1" errorTitle="ERROR" error="El importe debe ser mayor o igual que el de proyecto." sqref="I135" xr:uid="{00000000-0002-0000-0000-000003000000}">
      <formula1>F135</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 González, María</dc:creator>
  <cp:lastModifiedBy>Cárdaba Prada, Luis María</cp:lastModifiedBy>
  <dcterms:created xsi:type="dcterms:W3CDTF">2019-07-11T08:32:46Z</dcterms:created>
  <dcterms:modified xsi:type="dcterms:W3CDTF">2019-09-30T06:00:36Z</dcterms:modified>
</cp:coreProperties>
</file>