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16246\Desktop\2000002666\"/>
    </mc:Choice>
  </mc:AlternateContent>
  <bookViews>
    <workbookView xWindow="0" yWindow="0" windowWidth="24000" windowHeight="14100"/>
  </bookViews>
  <sheets>
    <sheet name="Hoja1" sheetId="1" r:id="rId1"/>
  </sheets>
  <definedNames>
    <definedName name="_xlnm.Print_Area" localSheetId="0">Hoja1!$A$1:$I$110</definedName>
  </definedName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2" i="1" l="1"/>
  <c r="F101" i="1"/>
  <c r="J87" i="1" l="1"/>
  <c r="J99" i="1"/>
  <c r="J98" i="1"/>
  <c r="J95" i="1"/>
  <c r="J94" i="1"/>
  <c r="J93" i="1"/>
  <c r="J92" i="1"/>
  <c r="J91" i="1"/>
  <c r="J86" i="1"/>
  <c r="J85" i="1"/>
  <c r="J84" i="1"/>
  <c r="J80" i="1"/>
  <c r="J79" i="1"/>
  <c r="J78" i="1"/>
  <c r="J72" i="1"/>
  <c r="J68" i="1"/>
  <c r="J67" i="1"/>
  <c r="J63" i="1"/>
  <c r="J62" i="1"/>
  <c r="J58" i="1"/>
  <c r="J57" i="1"/>
  <c r="J52" i="1"/>
  <c r="J51" i="1"/>
  <c r="J50" i="1"/>
  <c r="J46" i="1"/>
  <c r="J45" i="1"/>
  <c r="J44" i="1"/>
  <c r="J40" i="1"/>
  <c r="J39" i="1"/>
  <c r="J38" i="1"/>
  <c r="J37" i="1"/>
  <c r="J36" i="1"/>
  <c r="J35" i="1"/>
  <c r="J34" i="1"/>
  <c r="J33" i="1"/>
  <c r="J32" i="1"/>
  <c r="J31" i="1"/>
  <c r="J30" i="1"/>
  <c r="J29" i="1"/>
  <c r="J28" i="1"/>
  <c r="J27" i="1"/>
  <c r="J26" i="1"/>
  <c r="J25" i="1"/>
  <c r="J19" i="1"/>
  <c r="J18" i="1"/>
  <c r="J17" i="1"/>
  <c r="J16" i="1"/>
  <c r="J15" i="1"/>
  <c r="J14" i="1"/>
  <c r="J9" i="1"/>
  <c r="J8" i="1"/>
  <c r="J7" i="1"/>
  <c r="J6" i="1"/>
  <c r="J5" i="1"/>
  <c r="J4" i="1"/>
  <c r="H20" i="1" l="1"/>
  <c r="I95" i="1" l="1"/>
  <c r="I94" i="1"/>
  <c r="I93" i="1"/>
  <c r="I92" i="1"/>
  <c r="I91" i="1"/>
  <c r="G90" i="1"/>
  <c r="I87" i="1"/>
  <c r="I86" i="1"/>
  <c r="I85" i="1"/>
  <c r="I84" i="1"/>
  <c r="G83" i="1"/>
  <c r="I80" i="1"/>
  <c r="I79" i="1"/>
  <c r="I78" i="1"/>
  <c r="G77" i="1"/>
  <c r="I72" i="1"/>
  <c r="H73" i="1" s="1"/>
  <c r="G71" i="1"/>
  <c r="I68" i="1"/>
  <c r="I67" i="1"/>
  <c r="H69" i="1" s="1"/>
  <c r="G66" i="1"/>
  <c r="I63" i="1"/>
  <c r="I62" i="1"/>
  <c r="G61" i="1"/>
  <c r="I58" i="1"/>
  <c r="I57" i="1"/>
  <c r="G56" i="1"/>
  <c r="I52" i="1"/>
  <c r="I51" i="1"/>
  <c r="I50" i="1"/>
  <c r="G49" i="1"/>
  <c r="I46" i="1"/>
  <c r="I45" i="1"/>
  <c r="I44" i="1"/>
  <c r="G43" i="1"/>
  <c r="I40" i="1"/>
  <c r="I39" i="1"/>
  <c r="I38" i="1"/>
  <c r="I37" i="1"/>
  <c r="I36" i="1"/>
  <c r="I35" i="1"/>
  <c r="I34" i="1"/>
  <c r="I33" i="1"/>
  <c r="I32" i="1"/>
  <c r="I31" i="1"/>
  <c r="I30" i="1"/>
  <c r="I29" i="1"/>
  <c r="I28" i="1"/>
  <c r="I27" i="1"/>
  <c r="I26" i="1"/>
  <c r="I25" i="1"/>
  <c r="G24" i="1"/>
  <c r="G23" i="1"/>
  <c r="I19" i="1"/>
  <c r="I18" i="1"/>
  <c r="I17" i="1"/>
  <c r="I16" i="1"/>
  <c r="I15" i="1"/>
  <c r="I14" i="1"/>
  <c r="G13" i="1"/>
  <c r="I9" i="1"/>
  <c r="I8" i="1"/>
  <c r="I7" i="1"/>
  <c r="I6" i="1"/>
  <c r="I5" i="1"/>
  <c r="I4" i="1"/>
  <c r="G3" i="1"/>
  <c r="F92" i="1"/>
  <c r="F91" i="1"/>
  <c r="F85" i="1"/>
  <c r="F84" i="1"/>
  <c r="F78" i="1"/>
  <c r="F72" i="1"/>
  <c r="E73" i="1" s="1"/>
  <c r="F63" i="1"/>
  <c r="F62" i="1"/>
  <c r="H53" i="1"/>
  <c r="I53" i="1" s="1"/>
  <c r="F52" i="1"/>
  <c r="F51" i="1"/>
  <c r="F50" i="1"/>
  <c r="F46" i="1"/>
  <c r="F38" i="1"/>
  <c r="F34" i="1"/>
  <c r="F30" i="1"/>
  <c r="F26" i="1"/>
  <c r="I20" i="1"/>
  <c r="F19" i="1"/>
  <c r="F18" i="1"/>
  <c r="F17" i="1"/>
  <c r="F15" i="1"/>
  <c r="F14" i="1"/>
  <c r="H10" i="1"/>
  <c r="I10" i="1" s="1"/>
  <c r="F8" i="1"/>
  <c r="F7" i="1"/>
  <c r="F4" i="1"/>
  <c r="F95" i="1"/>
  <c r="F94" i="1"/>
  <c r="F93" i="1"/>
  <c r="D90" i="1"/>
  <c r="F87" i="1"/>
  <c r="F86" i="1"/>
  <c r="D83" i="1"/>
  <c r="F80" i="1"/>
  <c r="F79" i="1"/>
  <c r="D77" i="1"/>
  <c r="D71" i="1"/>
  <c r="F68" i="1"/>
  <c r="F67" i="1"/>
  <c r="D66" i="1"/>
  <c r="D61" i="1"/>
  <c r="F58" i="1"/>
  <c r="F57" i="1"/>
  <c r="D56" i="1"/>
  <c r="F53" i="1"/>
  <c r="D49" i="1"/>
  <c r="F45" i="1"/>
  <c r="F44" i="1"/>
  <c r="D43" i="1"/>
  <c r="F40" i="1"/>
  <c r="F39" i="1"/>
  <c r="F37" i="1"/>
  <c r="F36" i="1"/>
  <c r="F35" i="1"/>
  <c r="F33" i="1"/>
  <c r="F32" i="1"/>
  <c r="F31" i="1"/>
  <c r="F29" i="1"/>
  <c r="F28" i="1"/>
  <c r="F27" i="1"/>
  <c r="F25" i="1"/>
  <c r="D24" i="1"/>
  <c r="D23" i="1"/>
  <c r="F20" i="1"/>
  <c r="F16" i="1"/>
  <c r="D13" i="1"/>
  <c r="F10" i="1"/>
  <c r="F9" i="1"/>
  <c r="F6" i="1"/>
  <c r="F5" i="1"/>
  <c r="D3" i="1"/>
  <c r="E59" i="1" l="1"/>
  <c r="F59" i="1" s="1"/>
  <c r="F56" i="1" s="1"/>
  <c r="E69" i="1"/>
  <c r="H59" i="1"/>
  <c r="I59" i="1" s="1"/>
  <c r="I56" i="1" s="1"/>
  <c r="E81" i="1"/>
  <c r="F81" i="1" s="1"/>
  <c r="F77" i="1" s="1"/>
  <c r="E54" i="1"/>
  <c r="E49" i="1" s="1"/>
  <c r="E96" i="1"/>
  <c r="E90" i="1" s="1"/>
  <c r="E41" i="1"/>
  <c r="F41" i="1" s="1"/>
  <c r="F24" i="1" s="1"/>
  <c r="E64" i="1"/>
  <c r="F64" i="1" s="1"/>
  <c r="F61" i="1" s="1"/>
  <c r="E88" i="1"/>
  <c r="E83" i="1" s="1"/>
  <c r="H88" i="1"/>
  <c r="I88" i="1" s="1"/>
  <c r="I83" i="1" s="1"/>
  <c r="H64" i="1"/>
  <c r="H61" i="1" s="1"/>
  <c r="H54" i="1"/>
  <c r="I54" i="1" s="1"/>
  <c r="I49" i="1" s="1"/>
  <c r="H41" i="1"/>
  <c r="H24" i="1" s="1"/>
  <c r="H21" i="1"/>
  <c r="H66" i="1"/>
  <c r="I69" i="1"/>
  <c r="I66" i="1" s="1"/>
  <c r="H71" i="1"/>
  <c r="I73" i="1"/>
  <c r="I71" i="1" s="1"/>
  <c r="H11" i="1"/>
  <c r="H81" i="1"/>
  <c r="H47" i="1"/>
  <c r="H96" i="1"/>
  <c r="F73" i="1"/>
  <c r="F71" i="1" s="1"/>
  <c r="E71" i="1"/>
  <c r="E56" i="1"/>
  <c r="E47" i="1"/>
  <c r="E43" i="1" s="1"/>
  <c r="E21" i="1"/>
  <c r="E13" i="1" s="1"/>
  <c r="E11" i="1"/>
  <c r="F11" i="1" s="1"/>
  <c r="F3" i="1" s="1"/>
  <c r="F69" i="1"/>
  <c r="F66" i="1" s="1"/>
  <c r="E66" i="1"/>
  <c r="E61" i="1" l="1"/>
  <c r="E77" i="1"/>
  <c r="F47" i="1"/>
  <c r="F43" i="1" s="1"/>
  <c r="E24" i="1"/>
  <c r="H56" i="1"/>
  <c r="H13" i="1"/>
  <c r="I64" i="1"/>
  <c r="I61" i="1" s="1"/>
  <c r="I21" i="1"/>
  <c r="H83" i="1"/>
  <c r="F54" i="1"/>
  <c r="F49" i="1" s="1"/>
  <c r="E75" i="1" s="1"/>
  <c r="F96" i="1"/>
  <c r="F90" i="1" s="1"/>
  <c r="F88" i="1"/>
  <c r="F83" i="1" s="1"/>
  <c r="I41" i="1"/>
  <c r="I24" i="1" s="1"/>
  <c r="H49" i="1"/>
  <c r="I11" i="1"/>
  <c r="I3" i="1" s="1"/>
  <c r="H3" i="1"/>
  <c r="I96" i="1"/>
  <c r="I90" i="1" s="1"/>
  <c r="H90" i="1"/>
  <c r="I81" i="1"/>
  <c r="I77" i="1" s="1"/>
  <c r="H77" i="1"/>
  <c r="I47" i="1"/>
  <c r="I43" i="1" s="1"/>
  <c r="H43" i="1"/>
  <c r="F21" i="1"/>
  <c r="F13" i="1" s="1"/>
  <c r="E3" i="1"/>
  <c r="I13" i="1" l="1"/>
  <c r="H75" i="1"/>
  <c r="I75" i="1" s="1"/>
  <c r="I23" i="1" s="1"/>
  <c r="F75" i="1"/>
  <c r="F23" i="1" s="1"/>
  <c r="E97" i="1" s="1"/>
  <c r="F97" i="1" s="1"/>
  <c r="E23" i="1"/>
  <c r="H97" i="1" l="1"/>
  <c r="H23" i="1"/>
  <c r="F99" i="1"/>
  <c r="F98" i="1"/>
  <c r="F100" i="1" s="1"/>
  <c r="I97" i="1" l="1"/>
  <c r="I98" i="1" l="1"/>
  <c r="I99" i="1"/>
  <c r="I100" i="1" l="1"/>
  <c r="I101" i="1" s="1"/>
  <c r="I102" i="1" s="1"/>
</calcChain>
</file>

<file path=xl/comments1.xml><?xml version="1.0" encoding="utf-8"?>
<comments xmlns="http://schemas.openxmlformats.org/spreadsheetml/2006/main">
  <authors>
    <author>Guzmán Rodríguez de la Rubia, Eduardo</author>
  </authors>
  <commentList>
    <comment ref="A2" authorId="0" shapeId="0">
      <text>
        <r>
          <rPr>
            <b/>
            <sz val="9"/>
            <color indexed="81"/>
            <rFont val="Tahoma"/>
            <family val="2"/>
          </rPr>
          <t>Código del concepto. Ver colores en "Entorno de trabajo: Apariencia"</t>
        </r>
      </text>
    </comment>
    <comment ref="B2" authorId="0" shapeId="0">
      <text>
        <r>
          <rPr>
            <b/>
            <sz val="9"/>
            <color indexed="81"/>
            <rFont val="Tahoma"/>
            <family val="2"/>
          </rPr>
          <t>Unidad principal de medida del concepto</t>
        </r>
      </text>
    </comment>
    <comment ref="C2" authorId="0" shapeId="0">
      <text>
        <r>
          <rPr>
            <b/>
            <sz val="9"/>
            <color indexed="81"/>
            <rFont val="Tahoma"/>
            <family val="2"/>
          </rPr>
          <t>Descripción corta</t>
        </r>
      </text>
    </comment>
    <comment ref="H98" authorId="0" shapeId="0">
      <text>
        <r>
          <rPr>
            <b/>
            <sz val="9"/>
            <color indexed="81"/>
            <rFont val="Tahoma"/>
            <family val="2"/>
          </rPr>
          <t>INSERTAR PORCENTAJE</t>
        </r>
      </text>
    </comment>
    <comment ref="H99" authorId="0" shapeId="0">
      <text>
        <r>
          <rPr>
            <b/>
            <sz val="9"/>
            <color indexed="81"/>
            <rFont val="Tahoma"/>
            <family val="2"/>
          </rPr>
          <t>INSERTAR PORCENTAJE</t>
        </r>
      </text>
    </comment>
  </commentList>
</comments>
</file>

<file path=xl/sharedStrings.xml><?xml version="1.0" encoding="utf-8"?>
<sst xmlns="http://schemas.openxmlformats.org/spreadsheetml/2006/main" count="249" uniqueCount="184">
  <si>
    <t>Código</t>
  </si>
  <si>
    <t>Ud</t>
  </si>
  <si>
    <t>Resumen</t>
  </si>
  <si>
    <t>01</t>
  </si>
  <si>
    <t/>
  </si>
  <si>
    <t>TRABAJOS PREVIOS Y AUXILIARES</t>
  </si>
  <si>
    <t>01.01</t>
  </si>
  <si>
    <t>m</t>
  </si>
  <si>
    <t>TOMA DE DATOS CON CARRO MEDIDOR. JORNADA 2:30 - 5:00 A.M.</t>
  </si>
  <si>
    <t>01.02</t>
  </si>
  <si>
    <t>ud</t>
  </si>
  <si>
    <t>REVISIÓN COMPLETA DEL ESTADO ACTUAL DE LAS INSTALACIONES DEL POZO DE VENTILACIÓN</t>
  </si>
  <si>
    <t>01.03</t>
  </si>
  <si>
    <t>ELEMENTOS DE SEÑALIZACIÓN Y PROTECCIÓN PARA C.G.M.P. DE VENTILADORES Y OTROS COMPONENTES</t>
  </si>
  <si>
    <t>01.04</t>
  </si>
  <si>
    <t>REVISIÓN, LIMPIEZA, ENGRASE Y PUESTA A PUNTO DE EQUIPOS DE VENTILACIÓN Y ELEMENTOS AUXILIARES</t>
  </si>
  <si>
    <t>01.05</t>
  </si>
  <si>
    <t>REVISIÓN COMPLETA DEL ESTADO FINAL DE LAS INSTALACIONES DEL POZO DE VENTILACIÓN, REALIZACIÓN DE PRUEBAS Y PUESTA EN SERVICIO</t>
  </si>
  <si>
    <t>01.06</t>
  </si>
  <si>
    <t>CALCULO ESTRUCTURAL HUECO/GALERÍA EN TÚNEL PARA MOTORES DE APARATOS DE VÍA.</t>
  </si>
  <si>
    <t>PA 1</t>
  </si>
  <si>
    <t>PA</t>
  </si>
  <si>
    <t>PARTIDA ALZADA PARA ADECUACIÓN DE ZONAS ADYACENTES Y ACTUACIONES EN INSTALACIONES</t>
  </si>
  <si>
    <t>Total 01</t>
  </si>
  <si>
    <t>02</t>
  </si>
  <si>
    <t>DESMONTAJES, DESGUARNECIDOS, DESGRAVADOS Y DEMOLICIONES</t>
  </si>
  <si>
    <t>02.01</t>
  </si>
  <si>
    <t>m3</t>
  </si>
  <si>
    <t>DESGUARNECIDO Y DESGRAVADO DE VÍA DOBLE SOBRE BALASTO. JORNADA 2:30 - 5:00 A.M.</t>
  </si>
  <si>
    <t>02.02</t>
  </si>
  <si>
    <t>DESMONTAJE ARQUETA DE SEÑALIZACIÓN. JORNADA 2:30 - 5:00 A.M.</t>
  </si>
  <si>
    <t>02.03</t>
  </si>
  <si>
    <t>DESMONTAJE DE CARRIL Y JUNTAS DE VÍA DOBLE. JORNADA 2:30 - 5:00 A.M.</t>
  </si>
  <si>
    <t>02.04</t>
  </si>
  <si>
    <t>EXTRACCIÓN DE TACO RÍGIDO MEDIANTE PICADO Y REMATE CON MORTERO. JORNADA 2:30 - 5:00 A.M.</t>
  </si>
  <si>
    <t>02.05</t>
  </si>
  <si>
    <t>NICHO EN HASTIAL DE TÚNEL PARA MOTOR DE APARATO DE VÍA. JORNADA 2:30 - 5:00 A.M.</t>
  </si>
  <si>
    <t>02.06</t>
  </si>
  <si>
    <t>RETIRADA, CARGA Y TRANSPORTE DE ESCOMBROS A DEPÓSITO. JORNADA 2:30 - 5:00 A.M.</t>
  </si>
  <si>
    <t>PA 2</t>
  </si>
  <si>
    <t>PARTIDA ALZADA ROZADO CONTRABÓVEDA Y REFUERZO DEL TÚNEL. A JUSTIFICAR</t>
  </si>
  <si>
    <t>Total 02</t>
  </si>
  <si>
    <t>03</t>
  </si>
  <si>
    <t>MONTAJE DE VÍA Y FORMACIÓN DE PLATAFORMA</t>
  </si>
  <si>
    <t>03.01</t>
  </si>
  <si>
    <t>MONTAJE DE APARATOS Y VÍA</t>
  </si>
  <si>
    <t>03.01.01</t>
  </si>
  <si>
    <t>CARGA, TRANSPORTE Y DESCARGA DE DIAGONAL DE GÁLIBO ESTRECHO. JORNADA 2:30 - 5:00 A.M.</t>
  </si>
  <si>
    <t>03.01.02</t>
  </si>
  <si>
    <t>MONTAJE DE DIAGONAL ELÁSTICA PARA ENTREVÍA DE 1400MM. MONTAJE BOTTOM-UP. JORNADA 2:30 - 5:00 A.M.</t>
  </si>
  <si>
    <t>03.01.03</t>
  </si>
  <si>
    <t>SUMINISTRO DE CARRIL 54E1</t>
  </si>
  <si>
    <t>03.01.04</t>
  </si>
  <si>
    <t>SUMINISTRO JA DE 6 M, TIPO IVG DE 30º, PARA CARRIL 54E1</t>
  </si>
  <si>
    <t>03.01.05</t>
  </si>
  <si>
    <t>SUMINISTRO JA ESPECIAL DE 9,15 M, TIPO IVG DE 30º, PARA CARRIL 54E1</t>
  </si>
  <si>
    <t>03.01.06</t>
  </si>
  <si>
    <t>CARGA, TRANSPORTE Y DESCARGA DE JUNTAS Y CARRIL EN VÍA DOBLE. JORNADA 2:30 - 5:00 A.M.</t>
  </si>
  <si>
    <t>03.01.07</t>
  </si>
  <si>
    <t>MONTAJE Y ENGRAPADO DE CARRIL DE VÍA DOBLE. JORNADA 2:30 - 5:00 A.M.</t>
  </si>
  <si>
    <t>03.01.08</t>
  </si>
  <si>
    <t>MONTAJE JA DE 6 M, TIPO IVG DE 30º, PARA CARRIL 54 O 60E1. JORNADA 2:30 - 5:00 A.M.</t>
  </si>
  <si>
    <t>03.01.09</t>
  </si>
  <si>
    <t>MONTAJE JA ESPECIAL, TIPO IVG DE 30º, PARA CARRIL 54 O 60E1. JORNADA 2:30 - 5:00 A.M.</t>
  </si>
  <si>
    <t>03.01.10</t>
  </si>
  <si>
    <t>CONEXIONADO DE CARRIL O JA PARA SEÑALES. JORNADA 2:30 - 5:00 A.M.</t>
  </si>
  <si>
    <t>03.01.11</t>
  </si>
  <si>
    <t>SUMINISTRO PLACA DE FIJACIÓN DIRECTA DFF/ADH CON SKL-3 O EQUIVALENTE PARA CARRIL 54E1 PARA HORMIGONADO (MONTAJE TOP-DOWN)</t>
  </si>
  <si>
    <t>03.01.12</t>
  </si>
  <si>
    <t>SUMINISTRO PLACA DE FIJACIÓN DIRECTA DFF/ADH CON SKL-3 O EQUIVALENTE PARA CARRIL 54E1 PARA MONTAJE BOTTOM-UP</t>
  </si>
  <si>
    <t>03.01.13</t>
  </si>
  <si>
    <t>CARGA, TRANSPORTE Y DESCARGA DE TACOS/PLACAS EN VÍA DOBLE. JORNADA 2:30 - 5:00 A.M.</t>
  </si>
  <si>
    <t>03.01.14</t>
  </si>
  <si>
    <t>MONTAJE DE PLACA DE FIJACION DIRECTA DFF/ADH O EQUIVALENTE PARA HORMIGONADO (MONTAJE TOP-DOWN). JORNADA 2:30 - 5:00 A.M.</t>
  </si>
  <si>
    <t>03.01.15</t>
  </si>
  <si>
    <t>FORMACIÓN DE DADO DE MORTERO PARA INSTALACIÓN DE PLACA EN PLATAFORMA. JORNADA 2:30 - 5:00 A.M.</t>
  </si>
  <si>
    <t>03.01.16</t>
  </si>
  <si>
    <t>MONTAJE DE PLACA DE FIJACION DIRECTA DFF/ADH O EQUIVALENTE CON MONTAJE BOTTOM-UP EN SUPERFICIE PREPARADA. JORNADA 2:30 - 5:00 A.</t>
  </si>
  <si>
    <t>Total 03.01</t>
  </si>
  <si>
    <t>03.02</t>
  </si>
  <si>
    <t>TRATAMIENTO ANTIVIBRATORIO</t>
  </si>
  <si>
    <t>03.02.01</t>
  </si>
  <si>
    <t>m2</t>
  </si>
  <si>
    <t>TRATAMIENTO ANTIVIBRATORIO DE CONTRABÓVEDA. JORNADA 2:30 - 5:00 A.M.</t>
  </si>
  <si>
    <t>03.02.02</t>
  </si>
  <si>
    <t>SUMINISTRO DE MANTA ELASTOMÉRICA SYLOMER O EQUIVALENTE DE 2,5 CM DE ESPESOR</t>
  </si>
  <si>
    <t>03.02.03</t>
  </si>
  <si>
    <t>kg</t>
  </si>
  <si>
    <t>ACERO CORRUGADO PARA TRAT. ANTIVIBRATORIO CONTRABÓVEDA. JORNADA 2:30 - 5:00 A.M.</t>
  </si>
  <si>
    <t>Total 03.02</t>
  </si>
  <si>
    <t>03.03</t>
  </si>
  <si>
    <t>SANEAMIENTO Y DRENAJE</t>
  </si>
  <si>
    <t>03.03.01</t>
  </si>
  <si>
    <t>SUM. Y MONTAJE DE REJILLA METÁLICA DE 1000X300 MM PARA CANAL CENTRAL CON CERCO. JORNADA 2:30 - 5:00 A.M.</t>
  </si>
  <si>
    <t>03.03.02</t>
  </si>
  <si>
    <t>DRENAJE SUBTERRÁNEO. JORNADA 2:30 - 5:00 A.M.</t>
  </si>
  <si>
    <t>03.03.03</t>
  </si>
  <si>
    <t>EJECUCIÓN ARQUETA DE PASO DE 51X51X60 CM, A HORMIGONAR. JORNADA 2:30 - 5:00 A.M.</t>
  </si>
  <si>
    <t>PA 3</t>
  </si>
  <si>
    <t>PARTIDA ALZADA ACTUACIONES RELACIONADAS CON EL SANEAMIENTO Y DRENAJE. A JUSTIFICAR</t>
  </si>
  <si>
    <t>Total 03.03</t>
  </si>
  <si>
    <t>03.04</t>
  </si>
  <si>
    <t>ALINEACIÓN Y NIVELACIÓN</t>
  </si>
  <si>
    <t>03.04.01</t>
  </si>
  <si>
    <t>ALINEACIÓN Y NIVELACIÓN AUXILIAR DE DIAGONAL. JORNADA 2:30 - 5:00 A.M.</t>
  </si>
  <si>
    <t>03.04.02</t>
  </si>
  <si>
    <t>ALINEACIÓN Y NIVELACIÓN CON CARRO DE VÍA SENCILLA. JORNADA 2:30 - 5:00 A.M.</t>
  </si>
  <si>
    <t>Total 03.04</t>
  </si>
  <si>
    <t>03.05</t>
  </si>
  <si>
    <t>HORMIGONADO Y BALASTADO</t>
  </si>
  <si>
    <t>03.05.01</t>
  </si>
  <si>
    <t>HORMIGÓN ARMADO HMF-35/P-1,5-1/F/20-60/IIa DE CENTRAL CON BOMBEO CON FIBRAS POLIPROPILENO. JORNADA 2:30 - 5:00 A.M.</t>
  </si>
  <si>
    <t>03.05.02</t>
  </si>
  <si>
    <t>BATEO MANUAL Y PERFILADO DE VÍA. JORNADA 2:30 - 5:00 A.M.</t>
  </si>
  <si>
    <t>Total 03.05</t>
  </si>
  <si>
    <t>03.06</t>
  </si>
  <si>
    <t>SOLDADURAS</t>
  </si>
  <si>
    <t>03.06.01</t>
  </si>
  <si>
    <t>EJECUCIÓN DE SOLDADURA ALUMINOTÉRMICA EN CARRIL 54E1 O 60E1. JORNADA 2:30 - 5:00 A.M.</t>
  </si>
  <si>
    <t>03.06.02</t>
  </si>
  <si>
    <t>EJECUCIÓN DE SOLDADURA ALUMINOTÉRMICA EN CARRIL CON CC O INTERNA DE APARATOS DE VÍA. JORNADA 2:30 - 5:00 A.M.</t>
  </si>
  <si>
    <t>Total 03.06</t>
  </si>
  <si>
    <t>03.07</t>
  </si>
  <si>
    <t>INDICADORES, PIQUETES Y MARCAJES</t>
  </si>
  <si>
    <t>03.07.01</t>
  </si>
  <si>
    <t>PLACA KILOMÉTRICA POR DECÁMETROS CON DESLIZADERA DE NIVELACIÓN. JORNADA 2:30 - 5:00 A.M.</t>
  </si>
  <si>
    <t>Total 03.07</t>
  </si>
  <si>
    <t>Total 03</t>
  </si>
  <si>
    <t>04</t>
  </si>
  <si>
    <t>LIMPIEZA Y DESATRANCOS</t>
  </si>
  <si>
    <t>04.01</t>
  </si>
  <si>
    <t>LIMPIEZA FINAL DE LA ZONA DE OBRAS. JORNADA 2:30 - 5:00 A.M.</t>
  </si>
  <si>
    <t>04.02</t>
  </si>
  <si>
    <t>DESATRANCO/LIMPIEZA DE DRENAJE SUBTERRÁNEO. JORNADA 2:30 - 5:00 A.M.</t>
  </si>
  <si>
    <t>04.03</t>
  </si>
  <si>
    <t>LIMPIEZA DE PLACAS DE KILOMETRAJE/ PIQUETES O SIMILARES. JORNADA 2:30 - 5:00 A.M.</t>
  </si>
  <si>
    <t>Total 04</t>
  </si>
  <si>
    <t>05</t>
  </si>
  <si>
    <t>GESTIÓN DE MEDIOAMBIENTE</t>
  </si>
  <si>
    <t>05.01</t>
  </si>
  <si>
    <t>CONTENEDOR DE 6 M3 Y TRANSPORTE A VERTEDERO</t>
  </si>
  <si>
    <t>05.02</t>
  </si>
  <si>
    <t>t</t>
  </si>
  <si>
    <t>COSTE DE GESTIÓN DE ESCOMBROS DE CONSTRUCCIÓN</t>
  </si>
  <si>
    <t>05.03</t>
  </si>
  <si>
    <t>CARGA Y TRANSPORTE DE CHATARRA FÉRRICA A GESTOR DE RESIDUOS</t>
  </si>
  <si>
    <t>05.04</t>
  </si>
  <si>
    <t>COSTE DE GESTIÓN DE CHATARRA FÉRRICA</t>
  </si>
  <si>
    <t>Total 05</t>
  </si>
  <si>
    <t>06</t>
  </si>
  <si>
    <t>SEGURIDAD Y SALUD</t>
  </si>
  <si>
    <t>06.01</t>
  </si>
  <si>
    <t>INSTALACIONES DE BIENESTAR</t>
  </si>
  <si>
    <t>06.02</t>
  </si>
  <si>
    <t>SEÑALIZACIÓN</t>
  </si>
  <si>
    <t>06.03</t>
  </si>
  <si>
    <t>PROTECCIONES COLECTIVAS</t>
  </si>
  <si>
    <t>06.04</t>
  </si>
  <si>
    <t>EQUIPOS DE PROTECCIÓN INDIVIDUAL</t>
  </si>
  <si>
    <t>06.05</t>
  </si>
  <si>
    <t>MANO DE OBRA DE SEGURIDAD</t>
  </si>
  <si>
    <t>Total 06</t>
  </si>
  <si>
    <t>OFERTA</t>
  </si>
  <si>
    <t>PRESUPUESTO DE EJECUCIÓN MATERIAL</t>
  </si>
  <si>
    <t>GASTOS GENERALES</t>
  </si>
  <si>
    <t>BENEFICIO INDUSTRIAL</t>
  </si>
  <si>
    <r>
      <rPr>
        <b/>
        <u/>
        <sz val="11"/>
        <color theme="1"/>
        <rFont val="Calibri"/>
        <family val="2"/>
        <scheme val="minor"/>
      </rPr>
      <t>Notas</t>
    </r>
    <r>
      <rPr>
        <b/>
        <sz val="11"/>
        <color theme="1"/>
        <rFont val="Calibri"/>
        <family val="2"/>
        <scheme val="minor"/>
      </rPr>
      <t xml:space="preserve">: </t>
    </r>
  </si>
  <si>
    <t>*El importe de las partidas alzadas no podrá verse modificado en la oferta presentada respecto al importe de licitación.</t>
  </si>
  <si>
    <t xml:space="preserve">**El precio ofertado en cada una de las unidades no puede superar el precio unitario de licitación, a excepción del importe correspondiente al capítulo de Seguridad y Salud que solo podrá modificarse según R.D. 1627/97. </t>
  </si>
  <si>
    <t>NOMBRE EMPRESA /
RAZÓN SOCIAL</t>
  </si>
  <si>
    <t>FECHA</t>
  </si>
  <si>
    <t>DOMICILIO FISCAL</t>
  </si>
  <si>
    <t>SELLO</t>
  </si>
  <si>
    <t>CIF</t>
  </si>
  <si>
    <t>FIRMA</t>
  </si>
  <si>
    <t>IMPLANTACIÓN DE DIAGONAL EN LÍNEA 5 ENTRE LAS ESTACIONES DE VISTA ALEGRE Y CARABANCHEL</t>
  </si>
  <si>
    <t>Medición</t>
  </si>
  <si>
    <t>Coste unitario</t>
  </si>
  <si>
    <t>Coste total</t>
  </si>
  <si>
    <t>****El importe de la celda inferior “COSTE TOTAL OFERTA”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</si>
  <si>
    <t>BASE IMPONIBLE</t>
  </si>
  <si>
    <t>***El sumatorio del total correspondiente a la celda presupuesto total de la oferta no puede superar el valor de la base imponible de licitación</t>
  </si>
  <si>
    <t>IMPORTE IVA</t>
  </si>
  <si>
    <t>TOTAL OFERTA (CON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</si>
</sst>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1"/>
      <color theme="1"/>
      <name val="Calibri"/>
      <family val="2"/>
      <scheme val="minor"/>
    </font>
    <font>
      <b/>
      <sz val="11"/>
      <color theme="1"/>
      <name val="Calibri"/>
      <family val="2"/>
      <scheme val="minor"/>
    </font>
    <font>
      <b/>
      <sz val="9"/>
      <color indexed="81"/>
      <name val="Tahoma"/>
      <family val="2"/>
    </font>
    <font>
      <b/>
      <i/>
      <sz val="10"/>
      <color theme="1"/>
      <name val="Calibri"/>
      <family val="2"/>
      <scheme val="minor"/>
    </font>
    <font>
      <b/>
      <u/>
      <sz val="11"/>
      <color theme="1"/>
      <name val="Calibri"/>
      <family val="2"/>
      <scheme val="minor"/>
    </font>
    <font>
      <i/>
      <sz val="10"/>
      <name val="Calibri"/>
      <family val="2"/>
      <scheme val="minor"/>
    </font>
    <font>
      <sz val="8"/>
      <name val="Arial"/>
      <family val="2"/>
    </font>
    <font>
      <b/>
      <sz val="12"/>
      <color theme="1"/>
      <name val="Calibri"/>
      <family val="2"/>
      <scheme val="minor"/>
    </font>
    <font>
      <b/>
      <sz val="8"/>
      <name val="Calibri"/>
      <family val="2"/>
      <scheme val="minor"/>
    </font>
    <font>
      <sz val="8"/>
      <name val="Calibri"/>
      <family val="2"/>
      <scheme val="minor"/>
    </font>
    <font>
      <sz val="11"/>
      <name val="Calibri"/>
      <family val="2"/>
      <scheme val="minor"/>
    </font>
    <font>
      <b/>
      <sz val="10"/>
      <color theme="1"/>
      <name val="Calibri"/>
      <family val="2"/>
      <scheme val="minor"/>
    </font>
    <font>
      <sz val="11"/>
      <color rgb="FFFF0000"/>
      <name val="Calibri"/>
      <family val="2"/>
      <scheme val="minor"/>
    </font>
  </fonts>
  <fills count="9">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rgb="FFC2D5E7"/>
        <bgColor indexed="64"/>
      </patternFill>
    </fill>
    <fill>
      <patternFill patternType="solid">
        <fgColor indexed="22"/>
        <bgColor indexed="64"/>
      </patternFill>
    </fill>
    <fill>
      <patternFill patternType="lightGray">
        <fgColor indexed="26"/>
      </patternFill>
    </fill>
    <fill>
      <patternFill patternType="solid">
        <fgColor rgb="FFFFFFCC"/>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41">
    <xf numFmtId="0" fontId="0" fillId="0" borderId="0" xfId="0"/>
    <xf numFmtId="10" fontId="10" fillId="0" borderId="1" xfId="1" applyNumberFormat="1" applyFont="1" applyFill="1" applyBorder="1" applyAlignment="1" applyProtection="1">
      <alignment vertical="top" wrapText="1"/>
    </xf>
    <xf numFmtId="4" fontId="10" fillId="0" borderId="1" xfId="0" applyNumberFormat="1" applyFont="1" applyFill="1" applyBorder="1" applyAlignment="1" applyProtection="1">
      <alignment vertical="top" wrapText="1"/>
    </xf>
    <xf numFmtId="0" fontId="11" fillId="0" borderId="1" xfId="0" applyFont="1" applyFill="1" applyBorder="1" applyAlignment="1" applyProtection="1">
      <alignment wrapText="1"/>
    </xf>
    <xf numFmtId="4" fontId="9" fillId="0" borderId="1" xfId="0" applyNumberFormat="1" applyFont="1" applyFill="1" applyBorder="1" applyAlignment="1" applyProtection="1">
      <alignment vertical="top" wrapText="1"/>
    </xf>
    <xf numFmtId="0" fontId="0" fillId="0" borderId="0" xfId="0" applyProtection="1"/>
    <xf numFmtId="0" fontId="4" fillId="0" borderId="1" xfId="0" applyFont="1" applyBorder="1" applyAlignment="1" applyProtection="1">
      <alignment vertical="top"/>
    </xf>
    <xf numFmtId="0" fontId="4" fillId="0" borderId="1" xfId="0" applyFont="1" applyBorder="1" applyAlignment="1" applyProtection="1">
      <alignment vertical="top" wrapText="1"/>
    </xf>
    <xf numFmtId="49" fontId="9" fillId="2" borderId="1" xfId="0" applyNumberFormat="1" applyFont="1" applyFill="1" applyBorder="1" applyAlignment="1" applyProtection="1">
      <alignment vertical="top"/>
    </xf>
    <xf numFmtId="49" fontId="9" fillId="2" borderId="1" xfId="0" applyNumberFormat="1" applyFont="1" applyFill="1" applyBorder="1" applyAlignment="1" applyProtection="1">
      <alignment vertical="top" wrapText="1"/>
    </xf>
    <xf numFmtId="3" fontId="9" fillId="2" borderId="1" xfId="0" applyNumberFormat="1" applyFont="1" applyFill="1" applyBorder="1" applyAlignment="1" applyProtection="1">
      <alignment vertical="top"/>
    </xf>
    <xf numFmtId="4" fontId="9" fillId="2" borderId="1" xfId="0" applyNumberFormat="1" applyFont="1" applyFill="1" applyBorder="1" applyAlignment="1" applyProtection="1">
      <alignment vertical="top"/>
    </xf>
    <xf numFmtId="49" fontId="10" fillId="3" borderId="1" xfId="0" applyNumberFormat="1" applyFont="1" applyFill="1" applyBorder="1" applyAlignment="1" applyProtection="1">
      <alignment vertical="top"/>
    </xf>
    <xf numFmtId="49" fontId="10" fillId="0" borderId="1" xfId="0" applyNumberFormat="1" applyFont="1" applyBorder="1" applyAlignment="1" applyProtection="1">
      <alignment vertical="top"/>
    </xf>
    <xf numFmtId="49" fontId="10" fillId="0" borderId="1" xfId="0" applyNumberFormat="1" applyFont="1" applyBorder="1" applyAlignment="1" applyProtection="1">
      <alignment vertical="top" wrapText="1"/>
    </xf>
    <xf numFmtId="4" fontId="10" fillId="0" borderId="1" xfId="0" applyNumberFormat="1" applyFont="1" applyBorder="1" applyAlignment="1" applyProtection="1">
      <alignment vertical="top"/>
    </xf>
    <xf numFmtId="0" fontId="10" fillId="0" borderId="1" xfId="0" applyFont="1" applyBorder="1" applyAlignment="1" applyProtection="1">
      <alignment vertical="top"/>
    </xf>
    <xf numFmtId="49" fontId="9" fillId="0" borderId="1" xfId="0" applyNumberFormat="1" applyFont="1" applyBorder="1" applyAlignment="1" applyProtection="1">
      <alignment vertical="top" wrapText="1"/>
    </xf>
    <xf numFmtId="3" fontId="10" fillId="0" borderId="1" xfId="0" applyNumberFormat="1" applyFont="1" applyBorder="1" applyAlignment="1" applyProtection="1">
      <alignment vertical="top"/>
    </xf>
    <xf numFmtId="4" fontId="9" fillId="0" borderId="1" xfId="0" applyNumberFormat="1" applyFont="1" applyBorder="1" applyAlignment="1" applyProtection="1">
      <alignment vertical="top"/>
    </xf>
    <xf numFmtId="0" fontId="10" fillId="4" borderId="1" xfId="0" applyFont="1" applyFill="1" applyBorder="1" applyAlignment="1" applyProtection="1">
      <alignment vertical="top"/>
    </xf>
    <xf numFmtId="0" fontId="10" fillId="4" borderId="1" xfId="0" applyFont="1" applyFill="1" applyBorder="1" applyAlignment="1" applyProtection="1">
      <alignment vertical="top" wrapText="1"/>
    </xf>
    <xf numFmtId="49" fontId="9" fillId="5" borderId="1" xfId="0" applyNumberFormat="1" applyFont="1" applyFill="1" applyBorder="1" applyAlignment="1" applyProtection="1">
      <alignment vertical="top"/>
    </xf>
    <xf numFmtId="49" fontId="9" fillId="5" borderId="1" xfId="0" applyNumberFormat="1" applyFont="1" applyFill="1" applyBorder="1" applyAlignment="1" applyProtection="1">
      <alignment vertical="top" wrapText="1"/>
    </xf>
    <xf numFmtId="4" fontId="9" fillId="5" borderId="1" xfId="0" applyNumberFormat="1" applyFont="1" applyFill="1" applyBorder="1" applyAlignment="1" applyProtection="1">
      <alignment vertical="top"/>
    </xf>
    <xf numFmtId="0" fontId="11" fillId="0" borderId="1" xfId="0" applyFont="1" applyBorder="1" applyProtection="1"/>
    <xf numFmtId="4" fontId="10" fillId="8" borderId="1" xfId="0" applyNumberFormat="1" applyFont="1" applyFill="1" applyBorder="1" applyAlignment="1" applyProtection="1">
      <alignment vertical="top"/>
      <protection locked="0"/>
    </xf>
    <xf numFmtId="4" fontId="0" fillId="0" borderId="0" xfId="0" applyNumberFormat="1" applyProtection="1"/>
    <xf numFmtId="49" fontId="4" fillId="0" borderId="1" xfId="0" applyNumberFormat="1" applyFont="1" applyBorder="1" applyAlignment="1" applyProtection="1">
      <alignment horizontal="center" vertical="center" wrapText="1"/>
    </xf>
    <xf numFmtId="10" fontId="10" fillId="8" borderId="1" xfId="1" applyNumberFormat="1" applyFont="1" applyFill="1" applyBorder="1" applyAlignment="1" applyProtection="1">
      <alignment vertical="top" wrapText="1"/>
      <protection locked="0"/>
    </xf>
    <xf numFmtId="0" fontId="13" fillId="0" borderId="0" xfId="0" applyFont="1" applyProtection="1"/>
    <xf numFmtId="3" fontId="0" fillId="0" borderId="0" xfId="0" applyNumberFormat="1" applyProtection="1"/>
    <xf numFmtId="0" fontId="9" fillId="6" borderId="1" xfId="0" applyFont="1" applyFill="1" applyBorder="1" applyAlignment="1" applyProtection="1">
      <alignment horizontal="left" vertical="center" wrapText="1"/>
    </xf>
    <xf numFmtId="4" fontId="7" fillId="7" borderId="1" xfId="0" applyNumberFormat="1" applyFont="1" applyFill="1" applyBorder="1" applyAlignment="1" applyProtection="1">
      <alignment horizontal="left" vertical="center" wrapText="1"/>
      <protection locked="0"/>
    </xf>
    <xf numFmtId="0" fontId="12" fillId="0" borderId="1" xfId="0" applyFont="1" applyBorder="1" applyAlignment="1" applyProtection="1">
      <alignment horizontal="center" vertical="center" wrapText="1"/>
    </xf>
    <xf numFmtId="0" fontId="8" fillId="0" borderId="2" xfId="0" applyFont="1" applyBorder="1" applyAlignment="1" applyProtection="1">
      <alignment horizontal="left" vertical="top" wrapText="1"/>
    </xf>
    <xf numFmtId="0" fontId="8" fillId="0" borderId="3" xfId="0" applyFont="1" applyBorder="1" applyAlignment="1" applyProtection="1">
      <alignment horizontal="left" vertical="top" wrapText="1"/>
    </xf>
    <xf numFmtId="0" fontId="8" fillId="0" borderId="4" xfId="0" applyFont="1" applyBorder="1" applyAlignment="1" applyProtection="1">
      <alignment horizontal="left" vertical="top" wrapText="1"/>
    </xf>
    <xf numFmtId="0" fontId="2" fillId="0" borderId="1" xfId="0" applyFont="1" applyBorder="1" applyAlignment="1" applyProtection="1">
      <alignment horizontal="left" wrapText="1"/>
    </xf>
    <xf numFmtId="0" fontId="6" fillId="0" borderId="1" xfId="0" applyFont="1" applyBorder="1" applyAlignment="1" applyProtection="1">
      <alignment horizontal="left" vertical="center" wrapText="1"/>
    </xf>
    <xf numFmtId="14" fontId="7" fillId="7" borderId="1" xfId="0" applyNumberFormat="1" applyFont="1" applyFill="1" applyBorder="1" applyAlignment="1" applyProtection="1">
      <alignment horizontal="left" vertical="center" wrapText="1"/>
      <protection locked="0"/>
    </xf>
  </cellXfs>
  <cellStyles count="2">
    <cellStyle name="Normal" xfId="0" builtinId="0"/>
    <cellStyle name="Porcentaje" xfId="1"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116"/>
  <sheetViews>
    <sheetView tabSelected="1" workbookViewId="0">
      <pane xSplit="3" ySplit="2" topLeftCell="D3" activePane="bottomRight" state="frozen"/>
      <selection pane="topRight" activeCell="E1" sqref="E1"/>
      <selection pane="bottomLeft" activeCell="A4" sqref="A4"/>
      <selection pane="bottomRight" activeCell="H4" sqref="H4 E4"/>
    </sheetView>
  </sheetViews>
  <sheetFormatPr baseColWidth="10" defaultColWidth="11.44140625" defaultRowHeight="14.4" x14ac:dyDescent="0.3"/>
  <cols>
    <col min="1" max="1" width="10.88671875" style="5" customWidth="1"/>
    <col min="2" max="2" width="3.6640625" style="5" customWidth="1"/>
    <col min="3" max="3" width="32.88671875" style="5" customWidth="1"/>
    <col min="4" max="4" width="8.109375" style="5" customWidth="1"/>
    <col min="5" max="6" width="8.6640625" style="5" customWidth="1"/>
    <col min="7" max="7" width="8.44140625" style="5" customWidth="1"/>
    <col min="8" max="9" width="8.6640625" style="5" customWidth="1"/>
    <col min="10" max="10" width="23" style="5" customWidth="1"/>
    <col min="11" max="16384" width="11.44140625" style="5"/>
  </cols>
  <sheetData>
    <row r="1" spans="1:13" ht="48" customHeight="1" x14ac:dyDescent="0.3">
      <c r="A1" s="35" t="s">
        <v>175</v>
      </c>
      <c r="B1" s="36"/>
      <c r="C1" s="37"/>
      <c r="D1" s="34" t="s">
        <v>180</v>
      </c>
      <c r="E1" s="34"/>
      <c r="F1" s="34"/>
      <c r="G1" s="34" t="s">
        <v>162</v>
      </c>
      <c r="H1" s="34"/>
      <c r="I1" s="34"/>
    </row>
    <row r="2" spans="1:13" ht="27.6" x14ac:dyDescent="0.3">
      <c r="A2" s="6" t="s">
        <v>0</v>
      </c>
      <c r="B2" s="6" t="s">
        <v>1</v>
      </c>
      <c r="C2" s="7" t="s">
        <v>2</v>
      </c>
      <c r="D2" s="28" t="s">
        <v>176</v>
      </c>
      <c r="E2" s="28" t="s">
        <v>177</v>
      </c>
      <c r="F2" s="28" t="s">
        <v>178</v>
      </c>
      <c r="G2" s="28" t="s">
        <v>176</v>
      </c>
      <c r="H2" s="28" t="s">
        <v>177</v>
      </c>
      <c r="I2" s="28" t="s">
        <v>178</v>
      </c>
    </row>
    <row r="3" spans="1:13" x14ac:dyDescent="0.3">
      <c r="A3" s="8" t="s">
        <v>3</v>
      </c>
      <c r="B3" s="8" t="s">
        <v>4</v>
      </c>
      <c r="C3" s="9" t="s">
        <v>5</v>
      </c>
      <c r="D3" s="10">
        <f t="shared" ref="D3:I3" si="0">D11</f>
        <v>1</v>
      </c>
      <c r="E3" s="11">
        <f t="shared" si="0"/>
        <v>16596.8</v>
      </c>
      <c r="F3" s="11">
        <f t="shared" si="0"/>
        <v>16596.8</v>
      </c>
      <c r="G3" s="10">
        <f t="shared" si="0"/>
        <v>1</v>
      </c>
      <c r="H3" s="11">
        <f t="shared" si="0"/>
        <v>10000</v>
      </c>
      <c r="I3" s="11">
        <f t="shared" si="0"/>
        <v>10000</v>
      </c>
    </row>
    <row r="4" spans="1:13" ht="20.399999999999999" x14ac:dyDescent="0.3">
      <c r="A4" s="12" t="s">
        <v>6</v>
      </c>
      <c r="B4" s="13" t="s">
        <v>7</v>
      </c>
      <c r="C4" s="14" t="s">
        <v>8</v>
      </c>
      <c r="D4" s="15">
        <v>125</v>
      </c>
      <c r="E4" s="15">
        <v>22.37</v>
      </c>
      <c r="F4" s="15">
        <f>ROUND(D4*E4*1,2)</f>
        <v>2796.25</v>
      </c>
      <c r="G4" s="15">
        <v>125</v>
      </c>
      <c r="H4" s="26"/>
      <c r="I4" s="15">
        <f>ROUND(G4*H4*1,2)</f>
        <v>0</v>
      </c>
      <c r="J4" s="30" t="str">
        <f>IF($H4&gt;$E4,"VALOR MAYOR DEL PERMITIDO","")</f>
        <v/>
      </c>
      <c r="K4" s="27"/>
      <c r="L4" s="27"/>
      <c r="M4" s="27"/>
    </row>
    <row r="5" spans="1:13" ht="20.399999999999999" x14ac:dyDescent="0.3">
      <c r="A5" s="12" t="s">
        <v>9</v>
      </c>
      <c r="B5" s="13" t="s">
        <v>10</v>
      </c>
      <c r="C5" s="14" t="s">
        <v>11</v>
      </c>
      <c r="D5" s="15">
        <v>1</v>
      </c>
      <c r="E5" s="15">
        <v>238.5</v>
      </c>
      <c r="F5" s="15">
        <f t="shared" ref="F5:F10" si="1">ROUND(D5*E5,2)</f>
        <v>238.5</v>
      </c>
      <c r="G5" s="15">
        <v>1</v>
      </c>
      <c r="H5" s="26"/>
      <c r="I5" s="15">
        <f t="shared" ref="I5:I10" si="2">ROUND(G5*H5,2)</f>
        <v>0</v>
      </c>
      <c r="J5" s="30" t="str">
        <f t="shared" ref="J5:J9" si="3">IF($H5&gt;$E5,"VALOR MAYOR DEL PERMITIDO","")</f>
        <v/>
      </c>
      <c r="K5" s="27"/>
      <c r="L5" s="27"/>
      <c r="M5" s="27"/>
    </row>
    <row r="6" spans="1:13" ht="20.399999999999999" x14ac:dyDescent="0.3">
      <c r="A6" s="12" t="s">
        <v>12</v>
      </c>
      <c r="B6" s="13" t="s">
        <v>10</v>
      </c>
      <c r="C6" s="14" t="s">
        <v>13</v>
      </c>
      <c r="D6" s="15">
        <v>1</v>
      </c>
      <c r="E6" s="15">
        <v>205.11</v>
      </c>
      <c r="F6" s="15">
        <f t="shared" si="1"/>
        <v>205.11</v>
      </c>
      <c r="G6" s="15">
        <v>1</v>
      </c>
      <c r="H6" s="26"/>
      <c r="I6" s="15">
        <f t="shared" si="2"/>
        <v>0</v>
      </c>
      <c r="J6" s="30" t="str">
        <f t="shared" si="3"/>
        <v/>
      </c>
      <c r="K6" s="27"/>
      <c r="L6" s="27"/>
      <c r="M6" s="27"/>
    </row>
    <row r="7" spans="1:13" ht="20.399999999999999" x14ac:dyDescent="0.3">
      <c r="A7" s="12" t="s">
        <v>14</v>
      </c>
      <c r="B7" s="13" t="s">
        <v>10</v>
      </c>
      <c r="C7" s="14" t="s">
        <v>15</v>
      </c>
      <c r="D7" s="15">
        <v>1</v>
      </c>
      <c r="E7" s="15">
        <v>886.99</v>
      </c>
      <c r="F7" s="15">
        <f t="shared" si="1"/>
        <v>886.99</v>
      </c>
      <c r="G7" s="15">
        <v>1</v>
      </c>
      <c r="H7" s="26"/>
      <c r="I7" s="15">
        <f t="shared" si="2"/>
        <v>0</v>
      </c>
      <c r="J7" s="30" t="str">
        <f t="shared" si="3"/>
        <v/>
      </c>
      <c r="K7" s="27"/>
      <c r="L7" s="27"/>
      <c r="M7" s="27"/>
    </row>
    <row r="8" spans="1:13" ht="30.6" x14ac:dyDescent="0.3">
      <c r="A8" s="12" t="s">
        <v>16</v>
      </c>
      <c r="B8" s="13" t="s">
        <v>10</v>
      </c>
      <c r="C8" s="14" t="s">
        <v>17</v>
      </c>
      <c r="D8" s="15">
        <v>1</v>
      </c>
      <c r="E8" s="15">
        <v>238.5</v>
      </c>
      <c r="F8" s="15">
        <f t="shared" si="1"/>
        <v>238.5</v>
      </c>
      <c r="G8" s="15">
        <v>1</v>
      </c>
      <c r="H8" s="26"/>
      <c r="I8" s="15">
        <f t="shared" si="2"/>
        <v>0</v>
      </c>
      <c r="J8" s="30" t="str">
        <f t="shared" si="3"/>
        <v/>
      </c>
      <c r="K8" s="27"/>
      <c r="L8" s="27"/>
      <c r="M8" s="27"/>
    </row>
    <row r="9" spans="1:13" ht="20.399999999999999" x14ac:dyDescent="0.3">
      <c r="A9" s="12" t="s">
        <v>18</v>
      </c>
      <c r="B9" s="13" t="s">
        <v>10</v>
      </c>
      <c r="C9" s="14" t="s">
        <v>19</v>
      </c>
      <c r="D9" s="15">
        <v>1</v>
      </c>
      <c r="E9" s="15">
        <v>2231.4499999999998</v>
      </c>
      <c r="F9" s="15">
        <f t="shared" si="1"/>
        <v>2231.4499999999998</v>
      </c>
      <c r="G9" s="15">
        <v>1</v>
      </c>
      <c r="H9" s="26"/>
      <c r="I9" s="15">
        <f t="shared" si="2"/>
        <v>0</v>
      </c>
      <c r="J9" s="30" t="str">
        <f t="shared" si="3"/>
        <v/>
      </c>
      <c r="K9" s="27"/>
      <c r="L9" s="27"/>
      <c r="M9" s="27"/>
    </row>
    <row r="10" spans="1:13" ht="20.399999999999999" x14ac:dyDescent="0.3">
      <c r="A10" s="12" t="s">
        <v>20</v>
      </c>
      <c r="B10" s="13" t="s">
        <v>21</v>
      </c>
      <c r="C10" s="14" t="s">
        <v>22</v>
      </c>
      <c r="D10" s="15">
        <v>1</v>
      </c>
      <c r="E10" s="15">
        <v>10000</v>
      </c>
      <c r="F10" s="15">
        <f t="shared" si="1"/>
        <v>10000</v>
      </c>
      <c r="G10" s="15">
        <v>1</v>
      </c>
      <c r="H10" s="15">
        <f>E10</f>
        <v>10000</v>
      </c>
      <c r="I10" s="15">
        <f t="shared" si="2"/>
        <v>10000</v>
      </c>
      <c r="K10" s="27"/>
      <c r="L10" s="27"/>
      <c r="M10" s="27"/>
    </row>
    <row r="11" spans="1:13" x14ac:dyDescent="0.3">
      <c r="A11" s="16"/>
      <c r="B11" s="16"/>
      <c r="C11" s="17" t="s">
        <v>23</v>
      </c>
      <c r="D11" s="18">
        <v>1</v>
      </c>
      <c r="E11" s="19">
        <f>SUM(F4:F10)</f>
        <v>16596.8</v>
      </c>
      <c r="F11" s="19">
        <f>ROUND(D11*E11*1,2)</f>
        <v>16596.8</v>
      </c>
      <c r="G11" s="18">
        <v>1</v>
      </c>
      <c r="H11" s="19">
        <f>SUM(I4:I10)</f>
        <v>10000</v>
      </c>
      <c r="I11" s="19">
        <f>ROUND(G11*H11*1,2)</f>
        <v>10000</v>
      </c>
      <c r="K11" s="27"/>
      <c r="L11" s="27"/>
      <c r="M11" s="27"/>
    </row>
    <row r="12" spans="1:13" ht="0.9" customHeight="1" x14ac:dyDescent="0.3">
      <c r="A12" s="20"/>
      <c r="B12" s="20"/>
      <c r="C12" s="21"/>
      <c r="D12" s="20"/>
      <c r="E12" s="20"/>
      <c r="F12" s="20"/>
      <c r="G12" s="20"/>
      <c r="H12" s="20"/>
      <c r="I12" s="20"/>
      <c r="K12" s="27"/>
      <c r="L12" s="27"/>
      <c r="M12" s="27"/>
    </row>
    <row r="13" spans="1:13" ht="20.399999999999999" x14ac:dyDescent="0.3">
      <c r="A13" s="8" t="s">
        <v>24</v>
      </c>
      <c r="B13" s="8" t="s">
        <v>4</v>
      </c>
      <c r="C13" s="9" t="s">
        <v>25</v>
      </c>
      <c r="D13" s="10">
        <f t="shared" ref="D13:I13" si="4">D21</f>
        <v>1</v>
      </c>
      <c r="E13" s="11">
        <f t="shared" si="4"/>
        <v>102024.24</v>
      </c>
      <c r="F13" s="11">
        <f t="shared" si="4"/>
        <v>102024.24</v>
      </c>
      <c r="G13" s="10">
        <f t="shared" si="4"/>
        <v>1</v>
      </c>
      <c r="H13" s="11">
        <f t="shared" si="4"/>
        <v>10000</v>
      </c>
      <c r="I13" s="11">
        <f t="shared" si="4"/>
        <v>10000</v>
      </c>
      <c r="K13" s="27"/>
      <c r="L13" s="27"/>
      <c r="M13" s="27"/>
    </row>
    <row r="14" spans="1:13" ht="20.399999999999999" x14ac:dyDescent="0.3">
      <c r="A14" s="12" t="s">
        <v>26</v>
      </c>
      <c r="B14" s="13" t="s">
        <v>27</v>
      </c>
      <c r="C14" s="14" t="s">
        <v>28</v>
      </c>
      <c r="D14" s="15">
        <v>270.02999999999997</v>
      </c>
      <c r="E14" s="15">
        <v>190.54</v>
      </c>
      <c r="F14" s="15">
        <f>ROUND(D14*E14*1,2)</f>
        <v>51451.519999999997</v>
      </c>
      <c r="G14" s="15">
        <v>270.02999999999997</v>
      </c>
      <c r="H14" s="26"/>
      <c r="I14" s="15">
        <f>ROUND(G14*H14*1,2)</f>
        <v>0</v>
      </c>
      <c r="J14" s="30" t="str">
        <f t="shared" ref="J14:J19" si="5">IF($H14&gt;$E14,"VALOR MAYOR DEL PERMITIDO","")</f>
        <v/>
      </c>
      <c r="K14" s="27"/>
      <c r="L14" s="27"/>
      <c r="M14" s="27"/>
    </row>
    <row r="15" spans="1:13" ht="20.399999999999999" x14ac:dyDescent="0.3">
      <c r="A15" s="12" t="s">
        <v>29</v>
      </c>
      <c r="B15" s="13" t="s">
        <v>10</v>
      </c>
      <c r="C15" s="14" t="s">
        <v>30</v>
      </c>
      <c r="D15" s="15">
        <v>2</v>
      </c>
      <c r="E15" s="15">
        <v>42.37</v>
      </c>
      <c r="F15" s="15">
        <f>ROUND(D15*E15*1,2)</f>
        <v>84.74</v>
      </c>
      <c r="G15" s="15">
        <v>2</v>
      </c>
      <c r="H15" s="26"/>
      <c r="I15" s="15">
        <f>ROUND(G15*H15*1,2)</f>
        <v>0</v>
      </c>
      <c r="J15" s="30" t="str">
        <f t="shared" si="5"/>
        <v/>
      </c>
      <c r="K15" s="27"/>
      <c r="L15" s="27"/>
      <c r="M15" s="27"/>
    </row>
    <row r="16" spans="1:13" ht="20.399999999999999" x14ac:dyDescent="0.3">
      <c r="A16" s="12" t="s">
        <v>31</v>
      </c>
      <c r="B16" s="13" t="s">
        <v>7</v>
      </c>
      <c r="C16" s="14" t="s">
        <v>32</v>
      </c>
      <c r="D16" s="15">
        <v>406</v>
      </c>
      <c r="E16" s="15">
        <v>10.73</v>
      </c>
      <c r="F16" s="15">
        <f>ROUND(D16*E16*1,2)</f>
        <v>4356.38</v>
      </c>
      <c r="G16" s="15">
        <v>406</v>
      </c>
      <c r="H16" s="26"/>
      <c r="I16" s="15">
        <f>ROUND(G16*H16*1,2)</f>
        <v>0</v>
      </c>
      <c r="J16" s="30" t="str">
        <f t="shared" si="5"/>
        <v/>
      </c>
      <c r="K16" s="27"/>
      <c r="L16" s="27"/>
      <c r="M16" s="27"/>
    </row>
    <row r="17" spans="1:13" ht="20.399999999999999" x14ac:dyDescent="0.3">
      <c r="A17" s="12" t="s">
        <v>33</v>
      </c>
      <c r="B17" s="13" t="s">
        <v>10</v>
      </c>
      <c r="C17" s="14" t="s">
        <v>34</v>
      </c>
      <c r="D17" s="15">
        <v>8</v>
      </c>
      <c r="E17" s="15">
        <v>36.46</v>
      </c>
      <c r="F17" s="15">
        <f>ROUND(D17*E17*1,2)</f>
        <v>291.68</v>
      </c>
      <c r="G17" s="15">
        <v>8</v>
      </c>
      <c r="H17" s="26"/>
      <c r="I17" s="15">
        <f>ROUND(G17*H17*1,2)</f>
        <v>0</v>
      </c>
      <c r="J17" s="30" t="str">
        <f t="shared" si="5"/>
        <v/>
      </c>
      <c r="K17" s="27"/>
      <c r="L17" s="27"/>
      <c r="M17" s="27"/>
    </row>
    <row r="18" spans="1:13" ht="20.399999999999999" x14ac:dyDescent="0.3">
      <c r="A18" s="12" t="s">
        <v>35</v>
      </c>
      <c r="B18" s="13" t="s">
        <v>10</v>
      </c>
      <c r="C18" s="14" t="s">
        <v>36</v>
      </c>
      <c r="D18" s="15">
        <v>2</v>
      </c>
      <c r="E18" s="15">
        <v>13700.37</v>
      </c>
      <c r="F18" s="15">
        <f>ROUND(D18*E18,2)</f>
        <v>27400.74</v>
      </c>
      <c r="G18" s="15">
        <v>2</v>
      </c>
      <c r="H18" s="26"/>
      <c r="I18" s="15">
        <f>ROUND(G18*H18,2)</f>
        <v>0</v>
      </c>
      <c r="J18" s="30" t="str">
        <f t="shared" si="5"/>
        <v/>
      </c>
      <c r="K18" s="27"/>
      <c r="L18" s="27"/>
      <c r="M18" s="27"/>
    </row>
    <row r="19" spans="1:13" ht="20.399999999999999" x14ac:dyDescent="0.3">
      <c r="A19" s="12" t="s">
        <v>37</v>
      </c>
      <c r="B19" s="13" t="s">
        <v>27</v>
      </c>
      <c r="C19" s="14" t="s">
        <v>38</v>
      </c>
      <c r="D19" s="15">
        <v>283.67</v>
      </c>
      <c r="E19" s="15">
        <v>29.75</v>
      </c>
      <c r="F19" s="15">
        <f>ROUND(D19*E19*1,2)</f>
        <v>8439.18</v>
      </c>
      <c r="G19" s="15">
        <v>283.67</v>
      </c>
      <c r="H19" s="26"/>
      <c r="I19" s="15">
        <f>ROUND(G19*H19*1,2)</f>
        <v>0</v>
      </c>
      <c r="J19" s="30" t="str">
        <f t="shared" si="5"/>
        <v/>
      </c>
      <c r="K19" s="27"/>
      <c r="L19" s="27"/>
      <c r="M19" s="27"/>
    </row>
    <row r="20" spans="1:13" ht="20.399999999999999" x14ac:dyDescent="0.3">
      <c r="A20" s="12" t="s">
        <v>39</v>
      </c>
      <c r="B20" s="13" t="s">
        <v>21</v>
      </c>
      <c r="C20" s="14" t="s">
        <v>40</v>
      </c>
      <c r="D20" s="15">
        <v>1</v>
      </c>
      <c r="E20" s="15">
        <v>10000</v>
      </c>
      <c r="F20" s="15">
        <f>ROUND(D20*E20*1,2)</f>
        <v>10000</v>
      </c>
      <c r="G20" s="15">
        <v>1</v>
      </c>
      <c r="H20" s="15">
        <f>E20</f>
        <v>10000</v>
      </c>
      <c r="I20" s="15">
        <f>ROUND(G20*H20*1,2)</f>
        <v>10000</v>
      </c>
      <c r="K20" s="27"/>
      <c r="L20" s="27"/>
      <c r="M20" s="27"/>
    </row>
    <row r="21" spans="1:13" x14ac:dyDescent="0.3">
      <c r="A21" s="16"/>
      <c r="B21" s="16"/>
      <c r="C21" s="17" t="s">
        <v>41</v>
      </c>
      <c r="D21" s="18">
        <v>1</v>
      </c>
      <c r="E21" s="19">
        <f>SUM(F14:F20)</f>
        <v>102024.24</v>
      </c>
      <c r="F21" s="19">
        <f>ROUND(D21*E21*1,2)</f>
        <v>102024.24</v>
      </c>
      <c r="G21" s="18">
        <v>1</v>
      </c>
      <c r="H21" s="19">
        <f>SUM(I14:I20)</f>
        <v>10000</v>
      </c>
      <c r="I21" s="19">
        <f>ROUND(G21*H21*1,2)</f>
        <v>10000</v>
      </c>
      <c r="K21" s="27"/>
      <c r="L21" s="27"/>
      <c r="M21" s="27"/>
    </row>
    <row r="22" spans="1:13" ht="0.9" customHeight="1" x14ac:dyDescent="0.3">
      <c r="A22" s="20"/>
      <c r="B22" s="20"/>
      <c r="C22" s="21"/>
      <c r="D22" s="20"/>
      <c r="E22" s="20"/>
      <c r="F22" s="20"/>
      <c r="G22" s="20"/>
      <c r="H22" s="20"/>
      <c r="I22" s="20"/>
      <c r="K22" s="27"/>
      <c r="L22" s="27"/>
      <c r="M22" s="27"/>
    </row>
    <row r="23" spans="1:13" x14ac:dyDescent="0.3">
      <c r="A23" s="8" t="s">
        <v>42</v>
      </c>
      <c r="B23" s="8" t="s">
        <v>4</v>
      </c>
      <c r="C23" s="9" t="s">
        <v>43</v>
      </c>
      <c r="D23" s="10">
        <f t="shared" ref="D23:I23" si="6">D75</f>
        <v>1</v>
      </c>
      <c r="E23" s="11">
        <f t="shared" si="6"/>
        <v>266143.23</v>
      </c>
      <c r="F23" s="11">
        <f t="shared" si="6"/>
        <v>266143.23</v>
      </c>
      <c r="G23" s="10">
        <f t="shared" si="6"/>
        <v>1</v>
      </c>
      <c r="H23" s="11">
        <f t="shared" si="6"/>
        <v>5000</v>
      </c>
      <c r="I23" s="11">
        <f t="shared" si="6"/>
        <v>5000</v>
      </c>
      <c r="K23" s="27"/>
      <c r="L23" s="27"/>
      <c r="M23" s="27"/>
    </row>
    <row r="24" spans="1:13" x14ac:dyDescent="0.3">
      <c r="A24" s="22" t="s">
        <v>44</v>
      </c>
      <c r="B24" s="22" t="s">
        <v>4</v>
      </c>
      <c r="C24" s="23" t="s">
        <v>45</v>
      </c>
      <c r="D24" s="24">
        <f t="shared" ref="D24:I24" si="7">D41</f>
        <v>1</v>
      </c>
      <c r="E24" s="24">
        <f t="shared" si="7"/>
        <v>75355.740000000005</v>
      </c>
      <c r="F24" s="24">
        <f t="shared" si="7"/>
        <v>75355.740000000005</v>
      </c>
      <c r="G24" s="24">
        <f t="shared" si="7"/>
        <v>1</v>
      </c>
      <c r="H24" s="24">
        <f t="shared" si="7"/>
        <v>0</v>
      </c>
      <c r="I24" s="24">
        <f t="shared" si="7"/>
        <v>0</v>
      </c>
      <c r="K24" s="27"/>
      <c r="L24" s="27"/>
      <c r="M24" s="27"/>
    </row>
    <row r="25" spans="1:13" ht="20.399999999999999" x14ac:dyDescent="0.3">
      <c r="A25" s="12" t="s">
        <v>46</v>
      </c>
      <c r="B25" s="13" t="s">
        <v>10</v>
      </c>
      <c r="C25" s="14" t="s">
        <v>47</v>
      </c>
      <c r="D25" s="15">
        <v>1</v>
      </c>
      <c r="E25" s="15">
        <v>1780.79</v>
      </c>
      <c r="F25" s="15">
        <f>ROUND(D25*E25*1,2)</f>
        <v>1780.79</v>
      </c>
      <c r="G25" s="15">
        <v>1</v>
      </c>
      <c r="H25" s="26"/>
      <c r="I25" s="15">
        <f>ROUND(G25*H25*1,2)</f>
        <v>0</v>
      </c>
      <c r="J25" s="30" t="str">
        <f t="shared" ref="J25:J40" si="8">IF($H25&gt;$E25,"VALOR MAYOR DEL PERMITIDO","")</f>
        <v/>
      </c>
      <c r="K25" s="27"/>
      <c r="L25" s="27"/>
      <c r="M25" s="27"/>
    </row>
    <row r="26" spans="1:13" ht="30.6" x14ac:dyDescent="0.3">
      <c r="A26" s="12" t="s">
        <v>48</v>
      </c>
      <c r="B26" s="13" t="s">
        <v>10</v>
      </c>
      <c r="C26" s="14" t="s">
        <v>49</v>
      </c>
      <c r="D26" s="15">
        <v>1</v>
      </c>
      <c r="E26" s="15">
        <v>27624.799999999999</v>
      </c>
      <c r="F26" s="15">
        <f>ROUND(D26*E26,2)</f>
        <v>27624.799999999999</v>
      </c>
      <c r="G26" s="15">
        <v>1</v>
      </c>
      <c r="H26" s="26"/>
      <c r="I26" s="15">
        <f>ROUND(G26*H26,2)</f>
        <v>0</v>
      </c>
      <c r="J26" s="30" t="str">
        <f t="shared" si="8"/>
        <v/>
      </c>
      <c r="K26" s="27"/>
      <c r="L26" s="27"/>
      <c r="M26" s="27"/>
    </row>
    <row r="27" spans="1:13" x14ac:dyDescent="0.3">
      <c r="A27" s="12" t="s">
        <v>50</v>
      </c>
      <c r="B27" s="13" t="s">
        <v>7</v>
      </c>
      <c r="C27" s="14" t="s">
        <v>51</v>
      </c>
      <c r="D27" s="15">
        <v>279</v>
      </c>
      <c r="E27" s="15">
        <v>40.17</v>
      </c>
      <c r="F27" s="15">
        <f t="shared" ref="F27:F39" si="9">ROUND(D27*E27*1,2)</f>
        <v>11207.43</v>
      </c>
      <c r="G27" s="15">
        <v>279</v>
      </c>
      <c r="H27" s="26"/>
      <c r="I27" s="15">
        <f t="shared" ref="I27:I39" si="10">ROUND(G27*H27*1,2)</f>
        <v>0</v>
      </c>
      <c r="J27" s="30" t="str">
        <f t="shared" si="8"/>
        <v/>
      </c>
      <c r="K27" s="27"/>
      <c r="L27" s="27"/>
      <c r="M27" s="27"/>
    </row>
    <row r="28" spans="1:13" ht="20.399999999999999" x14ac:dyDescent="0.3">
      <c r="A28" s="12" t="s">
        <v>52</v>
      </c>
      <c r="B28" s="13" t="s">
        <v>10</v>
      </c>
      <c r="C28" s="14" t="s">
        <v>53</v>
      </c>
      <c r="D28" s="15">
        <v>3</v>
      </c>
      <c r="E28" s="15">
        <v>858.6</v>
      </c>
      <c r="F28" s="15">
        <f t="shared" si="9"/>
        <v>2575.8000000000002</v>
      </c>
      <c r="G28" s="15">
        <v>3</v>
      </c>
      <c r="H28" s="26"/>
      <c r="I28" s="15">
        <f t="shared" si="10"/>
        <v>0</v>
      </c>
      <c r="J28" s="30" t="str">
        <f t="shared" si="8"/>
        <v/>
      </c>
      <c r="K28" s="27"/>
      <c r="L28" s="27"/>
      <c r="M28" s="27"/>
    </row>
    <row r="29" spans="1:13" ht="20.399999999999999" x14ac:dyDescent="0.3">
      <c r="A29" s="12" t="s">
        <v>54</v>
      </c>
      <c r="B29" s="13" t="s">
        <v>10</v>
      </c>
      <c r="C29" s="14" t="s">
        <v>55</v>
      </c>
      <c r="D29" s="15">
        <v>1</v>
      </c>
      <c r="E29" s="15">
        <v>1450.01</v>
      </c>
      <c r="F29" s="15">
        <f t="shared" si="9"/>
        <v>1450.01</v>
      </c>
      <c r="G29" s="15">
        <v>1</v>
      </c>
      <c r="H29" s="26"/>
      <c r="I29" s="15">
        <f t="shared" si="10"/>
        <v>0</v>
      </c>
      <c r="J29" s="30" t="str">
        <f t="shared" si="8"/>
        <v/>
      </c>
      <c r="K29" s="27"/>
      <c r="L29" s="27"/>
      <c r="M29" s="27"/>
    </row>
    <row r="30" spans="1:13" ht="20.399999999999999" x14ac:dyDescent="0.3">
      <c r="A30" s="12" t="s">
        <v>56</v>
      </c>
      <c r="B30" s="13" t="s">
        <v>7</v>
      </c>
      <c r="C30" s="14" t="s">
        <v>57</v>
      </c>
      <c r="D30" s="15">
        <v>748.15</v>
      </c>
      <c r="E30" s="15">
        <v>1.82</v>
      </c>
      <c r="F30" s="15">
        <f t="shared" si="9"/>
        <v>1361.63</v>
      </c>
      <c r="G30" s="15">
        <v>748.15</v>
      </c>
      <c r="H30" s="26"/>
      <c r="I30" s="15">
        <f t="shared" si="10"/>
        <v>0</v>
      </c>
      <c r="J30" s="30" t="str">
        <f t="shared" si="8"/>
        <v/>
      </c>
      <c r="K30" s="27"/>
      <c r="L30" s="27"/>
      <c r="M30" s="27"/>
    </row>
    <row r="31" spans="1:13" ht="20.399999999999999" x14ac:dyDescent="0.3">
      <c r="A31" s="12" t="s">
        <v>58</v>
      </c>
      <c r="B31" s="13" t="s">
        <v>7</v>
      </c>
      <c r="C31" s="14" t="s">
        <v>59</v>
      </c>
      <c r="D31" s="15">
        <v>279</v>
      </c>
      <c r="E31" s="15">
        <v>12.17</v>
      </c>
      <c r="F31" s="15">
        <f t="shared" si="9"/>
        <v>3395.43</v>
      </c>
      <c r="G31" s="15">
        <v>279</v>
      </c>
      <c r="H31" s="26"/>
      <c r="I31" s="15">
        <f t="shared" si="10"/>
        <v>0</v>
      </c>
      <c r="J31" s="30" t="str">
        <f t="shared" si="8"/>
        <v/>
      </c>
      <c r="K31" s="27"/>
      <c r="L31" s="27"/>
      <c r="M31" s="27"/>
    </row>
    <row r="32" spans="1:13" ht="20.399999999999999" x14ac:dyDescent="0.3">
      <c r="A32" s="12" t="s">
        <v>60</v>
      </c>
      <c r="B32" s="13" t="s">
        <v>10</v>
      </c>
      <c r="C32" s="14" t="s">
        <v>61</v>
      </c>
      <c r="D32" s="15">
        <v>3</v>
      </c>
      <c r="E32" s="15">
        <v>172.3</v>
      </c>
      <c r="F32" s="15">
        <f t="shared" si="9"/>
        <v>516.9</v>
      </c>
      <c r="G32" s="15">
        <v>3</v>
      </c>
      <c r="H32" s="26"/>
      <c r="I32" s="15">
        <f t="shared" si="10"/>
        <v>0</v>
      </c>
      <c r="J32" s="30" t="str">
        <f t="shared" si="8"/>
        <v/>
      </c>
      <c r="K32" s="27"/>
      <c r="L32" s="27"/>
      <c r="M32" s="27"/>
    </row>
    <row r="33" spans="1:13" ht="20.399999999999999" x14ac:dyDescent="0.3">
      <c r="A33" s="12" t="s">
        <v>62</v>
      </c>
      <c r="B33" s="13" t="s">
        <v>10</v>
      </c>
      <c r="C33" s="14" t="s">
        <v>63</v>
      </c>
      <c r="D33" s="15">
        <v>1</v>
      </c>
      <c r="E33" s="15">
        <v>204.47</v>
      </c>
      <c r="F33" s="15">
        <f t="shared" si="9"/>
        <v>204.47</v>
      </c>
      <c r="G33" s="15">
        <v>1</v>
      </c>
      <c r="H33" s="26"/>
      <c r="I33" s="15">
        <f t="shared" si="10"/>
        <v>0</v>
      </c>
      <c r="J33" s="30" t="str">
        <f t="shared" si="8"/>
        <v/>
      </c>
      <c r="K33" s="27"/>
      <c r="L33" s="27"/>
      <c r="M33" s="27"/>
    </row>
    <row r="34" spans="1:13" ht="20.399999999999999" x14ac:dyDescent="0.3">
      <c r="A34" s="12" t="s">
        <v>64</v>
      </c>
      <c r="B34" s="13" t="s">
        <v>10</v>
      </c>
      <c r="C34" s="14" t="s">
        <v>65</v>
      </c>
      <c r="D34" s="15">
        <v>16</v>
      </c>
      <c r="E34" s="15">
        <v>62.31</v>
      </c>
      <c r="F34" s="15">
        <f t="shared" si="9"/>
        <v>996.96</v>
      </c>
      <c r="G34" s="15">
        <v>16</v>
      </c>
      <c r="H34" s="26"/>
      <c r="I34" s="15">
        <f t="shared" si="10"/>
        <v>0</v>
      </c>
      <c r="J34" s="30" t="str">
        <f t="shared" si="8"/>
        <v/>
      </c>
      <c r="K34" s="27"/>
      <c r="L34" s="27"/>
      <c r="M34" s="27"/>
    </row>
    <row r="35" spans="1:13" ht="30.6" x14ac:dyDescent="0.3">
      <c r="A35" s="12" t="s">
        <v>66</v>
      </c>
      <c r="B35" s="13" t="s">
        <v>10</v>
      </c>
      <c r="C35" s="14" t="s">
        <v>67</v>
      </c>
      <c r="D35" s="15">
        <v>306</v>
      </c>
      <c r="E35" s="15">
        <v>62.09</v>
      </c>
      <c r="F35" s="15">
        <f t="shared" si="9"/>
        <v>18999.54</v>
      </c>
      <c r="G35" s="15">
        <v>306</v>
      </c>
      <c r="H35" s="26"/>
      <c r="I35" s="15">
        <f t="shared" si="10"/>
        <v>0</v>
      </c>
      <c r="J35" s="30" t="str">
        <f t="shared" si="8"/>
        <v/>
      </c>
      <c r="K35" s="27"/>
      <c r="L35" s="27"/>
      <c r="M35" s="27"/>
    </row>
    <row r="36" spans="1:13" ht="30.6" x14ac:dyDescent="0.3">
      <c r="A36" s="12" t="s">
        <v>68</v>
      </c>
      <c r="B36" s="13" t="s">
        <v>10</v>
      </c>
      <c r="C36" s="14" t="s">
        <v>69</v>
      </c>
      <c r="D36" s="15">
        <v>8</v>
      </c>
      <c r="E36" s="15">
        <v>59.4</v>
      </c>
      <c r="F36" s="15">
        <f t="shared" si="9"/>
        <v>475.2</v>
      </c>
      <c r="G36" s="15">
        <v>8</v>
      </c>
      <c r="H36" s="26"/>
      <c r="I36" s="15">
        <f t="shared" si="10"/>
        <v>0</v>
      </c>
      <c r="J36" s="30" t="str">
        <f t="shared" si="8"/>
        <v/>
      </c>
      <c r="K36" s="27"/>
      <c r="L36" s="27"/>
      <c r="M36" s="27"/>
    </row>
    <row r="37" spans="1:13" ht="20.399999999999999" x14ac:dyDescent="0.3">
      <c r="A37" s="12" t="s">
        <v>70</v>
      </c>
      <c r="B37" s="13" t="s">
        <v>10</v>
      </c>
      <c r="C37" s="14" t="s">
        <v>71</v>
      </c>
      <c r="D37" s="15">
        <v>314</v>
      </c>
      <c r="E37" s="15">
        <v>3.89</v>
      </c>
      <c r="F37" s="15">
        <f t="shared" si="9"/>
        <v>1221.46</v>
      </c>
      <c r="G37" s="15">
        <v>314</v>
      </c>
      <c r="H37" s="26"/>
      <c r="I37" s="15">
        <f t="shared" si="10"/>
        <v>0</v>
      </c>
      <c r="J37" s="30" t="str">
        <f t="shared" si="8"/>
        <v/>
      </c>
      <c r="K37" s="27"/>
      <c r="L37" s="27"/>
      <c r="M37" s="27"/>
    </row>
    <row r="38" spans="1:13" ht="30.6" x14ac:dyDescent="0.3">
      <c r="A38" s="12" t="s">
        <v>72</v>
      </c>
      <c r="B38" s="13" t="s">
        <v>10</v>
      </c>
      <c r="C38" s="14" t="s">
        <v>73</v>
      </c>
      <c r="D38" s="15">
        <v>306</v>
      </c>
      <c r="E38" s="15">
        <v>10.62</v>
      </c>
      <c r="F38" s="15">
        <f t="shared" si="9"/>
        <v>3249.72</v>
      </c>
      <c r="G38" s="15">
        <v>306</v>
      </c>
      <c r="H38" s="26"/>
      <c r="I38" s="15">
        <f t="shared" si="10"/>
        <v>0</v>
      </c>
      <c r="J38" s="30" t="str">
        <f t="shared" si="8"/>
        <v/>
      </c>
      <c r="K38" s="27"/>
      <c r="L38" s="27"/>
      <c r="M38" s="27"/>
    </row>
    <row r="39" spans="1:13" ht="30.6" x14ac:dyDescent="0.3">
      <c r="A39" s="12" t="s">
        <v>74</v>
      </c>
      <c r="B39" s="13" t="s">
        <v>10</v>
      </c>
      <c r="C39" s="14" t="s">
        <v>75</v>
      </c>
      <c r="D39" s="15">
        <v>8</v>
      </c>
      <c r="E39" s="15">
        <v>22.63</v>
      </c>
      <c r="F39" s="15">
        <f t="shared" si="9"/>
        <v>181.04</v>
      </c>
      <c r="G39" s="15">
        <v>8</v>
      </c>
      <c r="H39" s="26"/>
      <c r="I39" s="15">
        <f t="shared" si="10"/>
        <v>0</v>
      </c>
      <c r="J39" s="30" t="str">
        <f t="shared" si="8"/>
        <v/>
      </c>
      <c r="K39" s="27"/>
      <c r="L39" s="27"/>
      <c r="M39" s="27"/>
    </row>
    <row r="40" spans="1:13" ht="30.6" x14ac:dyDescent="0.3">
      <c r="A40" s="12" t="s">
        <v>76</v>
      </c>
      <c r="B40" s="13" t="s">
        <v>10</v>
      </c>
      <c r="C40" s="14" t="s">
        <v>77</v>
      </c>
      <c r="D40" s="15">
        <v>8</v>
      </c>
      <c r="E40" s="15">
        <v>14.32</v>
      </c>
      <c r="F40" s="15">
        <f>ROUND(D40*E40,2)</f>
        <v>114.56</v>
      </c>
      <c r="G40" s="15">
        <v>8</v>
      </c>
      <c r="H40" s="26"/>
      <c r="I40" s="15">
        <f>ROUND(G40*H40,2)</f>
        <v>0</v>
      </c>
      <c r="J40" s="30" t="str">
        <f t="shared" si="8"/>
        <v/>
      </c>
      <c r="K40" s="27"/>
      <c r="L40" s="27"/>
      <c r="M40" s="27"/>
    </row>
    <row r="41" spans="1:13" x14ac:dyDescent="0.3">
      <c r="A41" s="16"/>
      <c r="B41" s="16"/>
      <c r="C41" s="17" t="s">
        <v>78</v>
      </c>
      <c r="D41" s="15">
        <v>1</v>
      </c>
      <c r="E41" s="19">
        <f>SUM(F25:F40)</f>
        <v>75355.740000000005</v>
      </c>
      <c r="F41" s="19">
        <f>ROUND(D41*E41,2)</f>
        <v>75355.740000000005</v>
      </c>
      <c r="G41" s="15">
        <v>1</v>
      </c>
      <c r="H41" s="19">
        <f>SUM(I25:I40)</f>
        <v>0</v>
      </c>
      <c r="I41" s="19">
        <f>ROUND(G41*H41,2)</f>
        <v>0</v>
      </c>
      <c r="K41" s="27"/>
      <c r="L41" s="27"/>
      <c r="M41" s="27"/>
    </row>
    <row r="42" spans="1:13" ht="0.9" customHeight="1" x14ac:dyDescent="0.3">
      <c r="A42" s="20"/>
      <c r="B42" s="20"/>
      <c r="C42" s="21"/>
      <c r="D42" s="20"/>
      <c r="E42" s="20"/>
      <c r="F42" s="20"/>
      <c r="G42" s="20"/>
      <c r="H42" s="20"/>
      <c r="I42" s="20"/>
      <c r="K42" s="27"/>
      <c r="L42" s="27"/>
      <c r="M42" s="27"/>
    </row>
    <row r="43" spans="1:13" x14ac:dyDescent="0.3">
      <c r="A43" s="22" t="s">
        <v>79</v>
      </c>
      <c r="B43" s="22" t="s">
        <v>4</v>
      </c>
      <c r="C43" s="23" t="s">
        <v>80</v>
      </c>
      <c r="D43" s="24">
        <f t="shared" ref="D43:I43" si="11">D47</f>
        <v>1</v>
      </c>
      <c r="E43" s="24">
        <f t="shared" si="11"/>
        <v>84211.83</v>
      </c>
      <c r="F43" s="24">
        <f t="shared" si="11"/>
        <v>84211.83</v>
      </c>
      <c r="G43" s="24">
        <f t="shared" si="11"/>
        <v>1</v>
      </c>
      <c r="H43" s="24">
        <f t="shared" si="11"/>
        <v>0</v>
      </c>
      <c r="I43" s="24">
        <f t="shared" si="11"/>
        <v>0</v>
      </c>
      <c r="K43" s="27"/>
      <c r="L43" s="27"/>
      <c r="M43" s="27"/>
    </row>
    <row r="44" spans="1:13" ht="20.399999999999999" x14ac:dyDescent="0.3">
      <c r="A44" s="12" t="s">
        <v>81</v>
      </c>
      <c r="B44" s="13" t="s">
        <v>82</v>
      </c>
      <c r="C44" s="14" t="s">
        <v>83</v>
      </c>
      <c r="D44" s="15">
        <v>790.8</v>
      </c>
      <c r="E44" s="15">
        <v>24.21</v>
      </c>
      <c r="F44" s="15">
        <f>ROUND(D44*E44*1,2)</f>
        <v>19145.27</v>
      </c>
      <c r="G44" s="15">
        <v>790.8</v>
      </c>
      <c r="H44" s="26"/>
      <c r="I44" s="15">
        <f>ROUND(G44*H44*1,2)</f>
        <v>0</v>
      </c>
      <c r="J44" s="30" t="str">
        <f t="shared" ref="J44:J46" si="12">IF($H44&gt;$E44,"VALOR MAYOR DEL PERMITIDO","")</f>
        <v/>
      </c>
      <c r="K44" s="27"/>
      <c r="L44" s="27"/>
      <c r="M44" s="27"/>
    </row>
    <row r="45" spans="1:13" ht="20.399999999999999" x14ac:dyDescent="0.3">
      <c r="A45" s="12" t="s">
        <v>84</v>
      </c>
      <c r="B45" s="13" t="s">
        <v>82</v>
      </c>
      <c r="C45" s="14" t="s">
        <v>85</v>
      </c>
      <c r="D45" s="15">
        <v>790.8</v>
      </c>
      <c r="E45" s="15">
        <v>40.07</v>
      </c>
      <c r="F45" s="15">
        <f>ROUND(D45*E45,2)</f>
        <v>31687.360000000001</v>
      </c>
      <c r="G45" s="15">
        <v>790.8</v>
      </c>
      <c r="H45" s="26"/>
      <c r="I45" s="15">
        <f>ROUND(G45*H45,2)</f>
        <v>0</v>
      </c>
      <c r="J45" s="30" t="str">
        <f t="shared" si="12"/>
        <v/>
      </c>
      <c r="K45" s="27"/>
      <c r="L45" s="27"/>
      <c r="M45" s="27"/>
    </row>
    <row r="46" spans="1:13" ht="20.399999999999999" x14ac:dyDescent="0.3">
      <c r="A46" s="12" t="s">
        <v>86</v>
      </c>
      <c r="B46" s="13" t="s">
        <v>87</v>
      </c>
      <c r="C46" s="14" t="s">
        <v>88</v>
      </c>
      <c r="D46" s="15">
        <v>13680</v>
      </c>
      <c r="E46" s="15">
        <v>2.44</v>
      </c>
      <c r="F46" s="15">
        <f>ROUND(D46*E46*1,2)</f>
        <v>33379.199999999997</v>
      </c>
      <c r="G46" s="15">
        <v>13680</v>
      </c>
      <c r="H46" s="26"/>
      <c r="I46" s="15">
        <f>ROUND(G46*H46*1,2)</f>
        <v>0</v>
      </c>
      <c r="J46" s="30" t="str">
        <f t="shared" si="12"/>
        <v/>
      </c>
      <c r="K46" s="27"/>
      <c r="L46" s="27"/>
      <c r="M46" s="27"/>
    </row>
    <row r="47" spans="1:13" x14ac:dyDescent="0.3">
      <c r="A47" s="16"/>
      <c r="B47" s="16"/>
      <c r="C47" s="17" t="s">
        <v>89</v>
      </c>
      <c r="D47" s="15">
        <v>1</v>
      </c>
      <c r="E47" s="19">
        <f>SUM(F44:F46)</f>
        <v>84211.83</v>
      </c>
      <c r="F47" s="19">
        <f>ROUND(D47*E47,2)</f>
        <v>84211.83</v>
      </c>
      <c r="G47" s="15">
        <v>1</v>
      </c>
      <c r="H47" s="19">
        <f>SUM(I44:I46)</f>
        <v>0</v>
      </c>
      <c r="I47" s="19">
        <f>ROUND(G47*H47,2)</f>
        <v>0</v>
      </c>
      <c r="K47" s="27"/>
      <c r="L47" s="27"/>
      <c r="M47" s="27"/>
    </row>
    <row r="48" spans="1:13" ht="0.9" customHeight="1" x14ac:dyDescent="0.3">
      <c r="A48" s="20"/>
      <c r="B48" s="20"/>
      <c r="C48" s="21"/>
      <c r="D48" s="20"/>
      <c r="E48" s="20"/>
      <c r="F48" s="20"/>
      <c r="G48" s="20"/>
      <c r="H48" s="20"/>
      <c r="I48" s="20"/>
      <c r="K48" s="27"/>
      <c r="L48" s="27"/>
      <c r="M48" s="27"/>
    </row>
    <row r="49" spans="1:13" x14ac:dyDescent="0.3">
      <c r="A49" s="22" t="s">
        <v>90</v>
      </c>
      <c r="B49" s="22" t="s">
        <v>4</v>
      </c>
      <c r="C49" s="23" t="s">
        <v>91</v>
      </c>
      <c r="D49" s="24">
        <f t="shared" ref="D49:I49" si="13">D54</f>
        <v>1</v>
      </c>
      <c r="E49" s="24">
        <f t="shared" si="13"/>
        <v>8317.9599999999991</v>
      </c>
      <c r="F49" s="24">
        <f t="shared" si="13"/>
        <v>8317.9599999999991</v>
      </c>
      <c r="G49" s="24">
        <f t="shared" si="13"/>
        <v>1</v>
      </c>
      <c r="H49" s="24">
        <f t="shared" si="13"/>
        <v>5000</v>
      </c>
      <c r="I49" s="24">
        <f t="shared" si="13"/>
        <v>5000</v>
      </c>
      <c r="K49" s="27"/>
      <c r="L49" s="27"/>
      <c r="M49" s="27"/>
    </row>
    <row r="50" spans="1:13" ht="30.6" x14ac:dyDescent="0.3">
      <c r="A50" s="12" t="s">
        <v>92</v>
      </c>
      <c r="B50" s="13" t="s">
        <v>10</v>
      </c>
      <c r="C50" s="14" t="s">
        <v>93</v>
      </c>
      <c r="D50" s="15">
        <v>64</v>
      </c>
      <c r="E50" s="15">
        <v>24.69</v>
      </c>
      <c r="F50" s="15">
        <f>ROUND(D50*E50*1,2)</f>
        <v>1580.16</v>
      </c>
      <c r="G50" s="15">
        <v>64</v>
      </c>
      <c r="H50" s="26"/>
      <c r="I50" s="15">
        <f>ROUND(G50*H50*1,2)</f>
        <v>0</v>
      </c>
      <c r="J50" s="30" t="str">
        <f t="shared" ref="J50:J52" si="14">IF($H50&gt;$E50,"VALOR MAYOR DEL PERMITIDO","")</f>
        <v/>
      </c>
      <c r="K50" s="27"/>
      <c r="L50" s="27"/>
      <c r="M50" s="27"/>
    </row>
    <row r="51" spans="1:13" x14ac:dyDescent="0.3">
      <c r="A51" s="12" t="s">
        <v>94</v>
      </c>
      <c r="B51" s="13" t="s">
        <v>7</v>
      </c>
      <c r="C51" s="14" t="s">
        <v>95</v>
      </c>
      <c r="D51" s="15">
        <v>22</v>
      </c>
      <c r="E51" s="15">
        <v>36.82</v>
      </c>
      <c r="F51" s="15">
        <f>ROUND(D51*E51*1,2)</f>
        <v>810.04</v>
      </c>
      <c r="G51" s="15">
        <v>22</v>
      </c>
      <c r="H51" s="26"/>
      <c r="I51" s="15">
        <f>ROUND(G51*H51*1,2)</f>
        <v>0</v>
      </c>
      <c r="J51" s="30" t="str">
        <f t="shared" si="14"/>
        <v/>
      </c>
      <c r="K51" s="27"/>
      <c r="L51" s="27"/>
      <c r="M51" s="27"/>
    </row>
    <row r="52" spans="1:13" ht="20.399999999999999" x14ac:dyDescent="0.3">
      <c r="A52" s="12" t="s">
        <v>96</v>
      </c>
      <c r="B52" s="13" t="s">
        <v>10</v>
      </c>
      <c r="C52" s="14" t="s">
        <v>97</v>
      </c>
      <c r="D52" s="15">
        <v>4</v>
      </c>
      <c r="E52" s="15">
        <v>231.94</v>
      </c>
      <c r="F52" s="15">
        <f>ROUND(D52*E52*1,2)</f>
        <v>927.76</v>
      </c>
      <c r="G52" s="15">
        <v>4</v>
      </c>
      <c r="H52" s="26"/>
      <c r="I52" s="15">
        <f>ROUND(G52*H52*1,2)</f>
        <v>0</v>
      </c>
      <c r="J52" s="30" t="str">
        <f t="shared" si="14"/>
        <v/>
      </c>
      <c r="K52" s="27"/>
      <c r="L52" s="27"/>
      <c r="M52" s="27"/>
    </row>
    <row r="53" spans="1:13" ht="20.399999999999999" x14ac:dyDescent="0.3">
      <c r="A53" s="12" t="s">
        <v>98</v>
      </c>
      <c r="B53" s="13" t="s">
        <v>21</v>
      </c>
      <c r="C53" s="14" t="s">
        <v>99</v>
      </c>
      <c r="D53" s="15">
        <v>1</v>
      </c>
      <c r="E53" s="15">
        <v>5000</v>
      </c>
      <c r="F53" s="15">
        <f>ROUND(D53*E53*1,2)</f>
        <v>5000</v>
      </c>
      <c r="G53" s="15">
        <v>1</v>
      </c>
      <c r="H53" s="15">
        <f>E53</f>
        <v>5000</v>
      </c>
      <c r="I53" s="15">
        <f>ROUND(G53*H53*1,2)</f>
        <v>5000</v>
      </c>
      <c r="K53" s="27"/>
      <c r="L53" s="27"/>
      <c r="M53" s="27"/>
    </row>
    <row r="54" spans="1:13" x14ac:dyDescent="0.3">
      <c r="A54" s="16"/>
      <c r="B54" s="16"/>
      <c r="C54" s="17" t="s">
        <v>100</v>
      </c>
      <c r="D54" s="15">
        <v>1</v>
      </c>
      <c r="E54" s="19">
        <f>SUM(F50:F53)</f>
        <v>8317.9599999999991</v>
      </c>
      <c r="F54" s="19">
        <f>ROUND(D54*E54,2)</f>
        <v>8317.9599999999991</v>
      </c>
      <c r="G54" s="15">
        <v>1</v>
      </c>
      <c r="H54" s="19">
        <f>SUM(I50:I53)</f>
        <v>5000</v>
      </c>
      <c r="I54" s="19">
        <f>ROUND(G54*H54,2)</f>
        <v>5000</v>
      </c>
      <c r="K54" s="27"/>
      <c r="L54" s="27"/>
      <c r="M54" s="27"/>
    </row>
    <row r="55" spans="1:13" ht="0.9" customHeight="1" x14ac:dyDescent="0.3">
      <c r="A55" s="20"/>
      <c r="B55" s="20"/>
      <c r="C55" s="21"/>
      <c r="D55" s="20"/>
      <c r="E55" s="20"/>
      <c r="F55" s="20"/>
      <c r="G55" s="20"/>
      <c r="H55" s="20"/>
      <c r="I55" s="20"/>
      <c r="K55" s="27"/>
      <c r="L55" s="27"/>
      <c r="M55" s="27"/>
    </row>
    <row r="56" spans="1:13" x14ac:dyDescent="0.3">
      <c r="A56" s="22" t="s">
        <v>101</v>
      </c>
      <c r="B56" s="22" t="s">
        <v>4</v>
      </c>
      <c r="C56" s="23" t="s">
        <v>102</v>
      </c>
      <c r="D56" s="24">
        <f t="shared" ref="D56:I56" si="15">D59</f>
        <v>1</v>
      </c>
      <c r="E56" s="24">
        <f t="shared" si="15"/>
        <v>6816.19</v>
      </c>
      <c r="F56" s="24">
        <f t="shared" si="15"/>
        <v>6816.19</v>
      </c>
      <c r="G56" s="24">
        <f t="shared" si="15"/>
        <v>1</v>
      </c>
      <c r="H56" s="24">
        <f t="shared" si="15"/>
        <v>0</v>
      </c>
      <c r="I56" s="24">
        <f t="shared" si="15"/>
        <v>0</v>
      </c>
      <c r="K56" s="27"/>
      <c r="L56" s="27"/>
      <c r="M56" s="27"/>
    </row>
    <row r="57" spans="1:13" ht="20.399999999999999" x14ac:dyDescent="0.3">
      <c r="A57" s="12" t="s">
        <v>103</v>
      </c>
      <c r="B57" s="13" t="s">
        <v>10</v>
      </c>
      <c r="C57" s="14" t="s">
        <v>104</v>
      </c>
      <c r="D57" s="15">
        <v>1</v>
      </c>
      <c r="E57" s="15">
        <v>1114.8399999999999</v>
      </c>
      <c r="F57" s="15">
        <f>ROUND(D57*E57*1,2)</f>
        <v>1114.8399999999999</v>
      </c>
      <c r="G57" s="15">
        <v>1</v>
      </c>
      <c r="H57" s="26"/>
      <c r="I57" s="15">
        <f>ROUND(G57*H57*1,2)</f>
        <v>0</v>
      </c>
      <c r="J57" s="30" t="str">
        <f t="shared" ref="J57:J58" si="16">IF($H57&gt;$E57,"VALOR MAYOR DEL PERMITIDO","")</f>
        <v/>
      </c>
      <c r="K57" s="27"/>
      <c r="L57" s="27"/>
      <c r="M57" s="27"/>
    </row>
    <row r="58" spans="1:13" ht="20.399999999999999" x14ac:dyDescent="0.3">
      <c r="A58" s="12" t="s">
        <v>105</v>
      </c>
      <c r="B58" s="13" t="s">
        <v>7</v>
      </c>
      <c r="C58" s="14" t="s">
        <v>106</v>
      </c>
      <c r="D58" s="15">
        <v>199</v>
      </c>
      <c r="E58" s="15">
        <v>28.65</v>
      </c>
      <c r="F58" s="15">
        <f>ROUND(D58*E58*1,2)</f>
        <v>5701.35</v>
      </c>
      <c r="G58" s="15">
        <v>199</v>
      </c>
      <c r="H58" s="26"/>
      <c r="I58" s="15">
        <f>ROUND(G58*H58*1,2)</f>
        <v>0</v>
      </c>
      <c r="J58" s="30" t="str">
        <f t="shared" si="16"/>
        <v/>
      </c>
      <c r="K58" s="27"/>
      <c r="L58" s="27"/>
      <c r="M58" s="27"/>
    </row>
    <row r="59" spans="1:13" x14ac:dyDescent="0.3">
      <c r="A59" s="16"/>
      <c r="B59" s="16"/>
      <c r="C59" s="17" t="s">
        <v>107</v>
      </c>
      <c r="D59" s="15">
        <v>1</v>
      </c>
      <c r="E59" s="19">
        <f>SUM(F57:F58)</f>
        <v>6816.19</v>
      </c>
      <c r="F59" s="19">
        <f>ROUND(D59*E59,2)</f>
        <v>6816.19</v>
      </c>
      <c r="G59" s="15">
        <v>1</v>
      </c>
      <c r="H59" s="19">
        <f>SUM(I57:I58)</f>
        <v>0</v>
      </c>
      <c r="I59" s="19">
        <f>ROUND(G59*H59,2)</f>
        <v>0</v>
      </c>
      <c r="K59" s="27"/>
      <c r="L59" s="27"/>
      <c r="M59" s="27"/>
    </row>
    <row r="60" spans="1:13" ht="0.9" customHeight="1" x14ac:dyDescent="0.3">
      <c r="A60" s="20"/>
      <c r="B60" s="20"/>
      <c r="C60" s="21"/>
      <c r="D60" s="20"/>
      <c r="E60" s="20"/>
      <c r="F60" s="20"/>
      <c r="G60" s="20"/>
      <c r="H60" s="20"/>
      <c r="I60" s="20"/>
      <c r="K60" s="27"/>
      <c r="L60" s="27"/>
      <c r="M60" s="27"/>
    </row>
    <row r="61" spans="1:13" x14ac:dyDescent="0.3">
      <c r="A61" s="22" t="s">
        <v>108</v>
      </c>
      <c r="B61" s="22" t="s">
        <v>4</v>
      </c>
      <c r="C61" s="23" t="s">
        <v>109</v>
      </c>
      <c r="D61" s="24">
        <f t="shared" ref="D61:I61" si="17">D64</f>
        <v>1</v>
      </c>
      <c r="E61" s="24">
        <f t="shared" si="17"/>
        <v>78539.289999999994</v>
      </c>
      <c r="F61" s="24">
        <f t="shared" si="17"/>
        <v>78539.289999999994</v>
      </c>
      <c r="G61" s="24">
        <f t="shared" si="17"/>
        <v>1</v>
      </c>
      <c r="H61" s="24">
        <f t="shared" si="17"/>
        <v>0</v>
      </c>
      <c r="I61" s="24">
        <f t="shared" si="17"/>
        <v>0</v>
      </c>
      <c r="K61" s="27"/>
      <c r="L61" s="27"/>
      <c r="M61" s="27"/>
    </row>
    <row r="62" spans="1:13" ht="30.6" x14ac:dyDescent="0.3">
      <c r="A62" s="12" t="s">
        <v>110</v>
      </c>
      <c r="B62" s="13" t="s">
        <v>27</v>
      </c>
      <c r="C62" s="14" t="s">
        <v>111</v>
      </c>
      <c r="D62" s="15">
        <v>250.73</v>
      </c>
      <c r="E62" s="15">
        <v>309.16000000000003</v>
      </c>
      <c r="F62" s="15">
        <f>ROUND(D62*E62*1,2)</f>
        <v>77515.69</v>
      </c>
      <c r="G62" s="15">
        <v>250.73</v>
      </c>
      <c r="H62" s="26"/>
      <c r="I62" s="15">
        <f>ROUND(G62*H62*1,2)</f>
        <v>0</v>
      </c>
      <c r="J62" s="30" t="str">
        <f t="shared" ref="J62:J63" si="18">IF($H62&gt;$E62,"VALOR MAYOR DEL PERMITIDO","")</f>
        <v/>
      </c>
      <c r="K62" s="27"/>
      <c r="L62" s="27"/>
      <c r="M62" s="27"/>
    </row>
    <row r="63" spans="1:13" ht="20.399999999999999" x14ac:dyDescent="0.3">
      <c r="A63" s="12" t="s">
        <v>112</v>
      </c>
      <c r="B63" s="13" t="s">
        <v>7</v>
      </c>
      <c r="C63" s="14" t="s">
        <v>113</v>
      </c>
      <c r="D63" s="15">
        <v>30</v>
      </c>
      <c r="E63" s="15">
        <v>34.119999999999997</v>
      </c>
      <c r="F63" s="15">
        <f>ROUND(D63*E63*1,2)</f>
        <v>1023.6</v>
      </c>
      <c r="G63" s="15">
        <v>30</v>
      </c>
      <c r="H63" s="26"/>
      <c r="I63" s="15">
        <f>ROUND(G63*H63*1,2)</f>
        <v>0</v>
      </c>
      <c r="J63" s="30" t="str">
        <f t="shared" si="18"/>
        <v/>
      </c>
      <c r="K63" s="27"/>
      <c r="L63" s="27"/>
      <c r="M63" s="27"/>
    </row>
    <row r="64" spans="1:13" x14ac:dyDescent="0.3">
      <c r="A64" s="16"/>
      <c r="B64" s="16"/>
      <c r="C64" s="17" t="s">
        <v>114</v>
      </c>
      <c r="D64" s="15">
        <v>1</v>
      </c>
      <c r="E64" s="19">
        <f>SUM(F62:F63)</f>
        <v>78539.289999999994</v>
      </c>
      <c r="F64" s="19">
        <f>ROUND(D64*E64,2)</f>
        <v>78539.289999999994</v>
      </c>
      <c r="G64" s="15">
        <v>1</v>
      </c>
      <c r="H64" s="19">
        <f>SUM(I62:I63)</f>
        <v>0</v>
      </c>
      <c r="I64" s="19">
        <f>ROUND(G64*H64,2)</f>
        <v>0</v>
      </c>
      <c r="K64" s="27"/>
      <c r="L64" s="27"/>
      <c r="M64" s="27"/>
    </row>
    <row r="65" spans="1:13" ht="0.9" customHeight="1" x14ac:dyDescent="0.3">
      <c r="A65" s="20"/>
      <c r="B65" s="20"/>
      <c r="C65" s="21"/>
      <c r="D65" s="20"/>
      <c r="E65" s="20"/>
      <c r="F65" s="20"/>
      <c r="G65" s="20"/>
      <c r="H65" s="20"/>
      <c r="I65" s="20"/>
      <c r="K65" s="27"/>
      <c r="L65" s="27"/>
      <c r="M65" s="27"/>
    </row>
    <row r="66" spans="1:13" x14ac:dyDescent="0.3">
      <c r="A66" s="22" t="s">
        <v>115</v>
      </c>
      <c r="B66" s="22" t="s">
        <v>4</v>
      </c>
      <c r="C66" s="23" t="s">
        <v>116</v>
      </c>
      <c r="D66" s="24">
        <f t="shared" ref="D66:I66" si="19">D69</f>
        <v>1</v>
      </c>
      <c r="E66" s="24">
        <f t="shared" si="19"/>
        <v>12870.08</v>
      </c>
      <c r="F66" s="24">
        <f t="shared" si="19"/>
        <v>12870.08</v>
      </c>
      <c r="G66" s="24">
        <f t="shared" si="19"/>
        <v>1</v>
      </c>
      <c r="H66" s="24">
        <f t="shared" si="19"/>
        <v>0</v>
      </c>
      <c r="I66" s="24">
        <f t="shared" si="19"/>
        <v>0</v>
      </c>
      <c r="K66" s="27"/>
      <c r="L66" s="27"/>
      <c r="M66" s="27"/>
    </row>
    <row r="67" spans="1:13" ht="20.399999999999999" x14ac:dyDescent="0.3">
      <c r="A67" s="12" t="s">
        <v>117</v>
      </c>
      <c r="B67" s="13" t="s">
        <v>10</v>
      </c>
      <c r="C67" s="14" t="s">
        <v>118</v>
      </c>
      <c r="D67" s="15">
        <v>30</v>
      </c>
      <c r="E67" s="15">
        <v>253.12</v>
      </c>
      <c r="F67" s="15">
        <f>ROUND(D67*E67*1,2)</f>
        <v>7593.6</v>
      </c>
      <c r="G67" s="15">
        <v>30</v>
      </c>
      <c r="H67" s="26"/>
      <c r="I67" s="15">
        <f>ROUND(G67*H67*1,2)</f>
        <v>0</v>
      </c>
      <c r="J67" s="30" t="str">
        <f t="shared" ref="J67:J68" si="20">IF($H67&gt;$E67,"VALOR MAYOR DEL PERMITIDO","")</f>
        <v/>
      </c>
      <c r="K67" s="27"/>
      <c r="L67" s="27"/>
      <c r="M67" s="27"/>
    </row>
    <row r="68" spans="1:13" ht="30.6" x14ac:dyDescent="0.3">
      <c r="A68" s="12" t="s">
        <v>119</v>
      </c>
      <c r="B68" s="13" t="s">
        <v>10</v>
      </c>
      <c r="C68" s="14" t="s">
        <v>120</v>
      </c>
      <c r="D68" s="15">
        <v>16</v>
      </c>
      <c r="E68" s="15">
        <v>329.78</v>
      </c>
      <c r="F68" s="15">
        <f>ROUND(D68*E68*1,2)</f>
        <v>5276.48</v>
      </c>
      <c r="G68" s="15">
        <v>16</v>
      </c>
      <c r="H68" s="26"/>
      <c r="I68" s="15">
        <f>ROUND(G68*H68*1,2)</f>
        <v>0</v>
      </c>
      <c r="J68" s="30" t="str">
        <f t="shared" si="20"/>
        <v/>
      </c>
      <c r="K68" s="27"/>
      <c r="L68" s="27"/>
      <c r="M68" s="27"/>
    </row>
    <row r="69" spans="1:13" x14ac:dyDescent="0.3">
      <c r="A69" s="16"/>
      <c r="B69" s="16"/>
      <c r="C69" s="17" t="s">
        <v>121</v>
      </c>
      <c r="D69" s="15">
        <v>1</v>
      </c>
      <c r="E69" s="19">
        <f>SUM(F67:F68)</f>
        <v>12870.08</v>
      </c>
      <c r="F69" s="19">
        <f>ROUND(D69*E69,2)</f>
        <v>12870.08</v>
      </c>
      <c r="G69" s="15">
        <v>1</v>
      </c>
      <c r="H69" s="19">
        <f>SUM(I67:I68)</f>
        <v>0</v>
      </c>
      <c r="I69" s="19">
        <f>ROUND(G69*H69,2)</f>
        <v>0</v>
      </c>
      <c r="K69" s="27"/>
      <c r="L69" s="27"/>
      <c r="M69" s="27"/>
    </row>
    <row r="70" spans="1:13" ht="0.9" customHeight="1" x14ac:dyDescent="0.3">
      <c r="A70" s="20"/>
      <c r="B70" s="20"/>
      <c r="C70" s="21"/>
      <c r="D70" s="20"/>
      <c r="E70" s="20"/>
      <c r="F70" s="20"/>
      <c r="G70" s="20"/>
      <c r="H70" s="20"/>
      <c r="I70" s="20"/>
      <c r="K70" s="27"/>
      <c r="L70" s="27"/>
      <c r="M70" s="27"/>
    </row>
    <row r="71" spans="1:13" x14ac:dyDescent="0.3">
      <c r="A71" s="22" t="s">
        <v>122</v>
      </c>
      <c r="B71" s="22" t="s">
        <v>4</v>
      </c>
      <c r="C71" s="23" t="s">
        <v>123</v>
      </c>
      <c r="D71" s="24">
        <f t="shared" ref="D71:I71" si="21">D73</f>
        <v>1</v>
      </c>
      <c r="E71" s="24">
        <f t="shared" si="21"/>
        <v>32.14</v>
      </c>
      <c r="F71" s="24">
        <f t="shared" si="21"/>
        <v>32.14</v>
      </c>
      <c r="G71" s="24">
        <f t="shared" si="21"/>
        <v>1</v>
      </c>
      <c r="H71" s="24">
        <f t="shared" si="21"/>
        <v>0</v>
      </c>
      <c r="I71" s="24">
        <f t="shared" si="21"/>
        <v>0</v>
      </c>
      <c r="K71" s="27"/>
      <c r="L71" s="27"/>
      <c r="M71" s="27"/>
    </row>
    <row r="72" spans="1:13" ht="30.6" x14ac:dyDescent="0.3">
      <c r="A72" s="12" t="s">
        <v>124</v>
      </c>
      <c r="B72" s="13" t="s">
        <v>10</v>
      </c>
      <c r="C72" s="14" t="s">
        <v>125</v>
      </c>
      <c r="D72" s="15">
        <v>2</v>
      </c>
      <c r="E72" s="15">
        <v>16.07</v>
      </c>
      <c r="F72" s="15">
        <f>ROUND(D72*E72*1,2)</f>
        <v>32.14</v>
      </c>
      <c r="G72" s="15">
        <v>2</v>
      </c>
      <c r="H72" s="26"/>
      <c r="I72" s="15">
        <f>ROUND(G72*H72*1,2)</f>
        <v>0</v>
      </c>
      <c r="J72" s="30" t="str">
        <f>IF($H72&gt;$E72,"VALOR MAYOR DEL PERMITIDO","")</f>
        <v/>
      </c>
      <c r="K72" s="27"/>
      <c r="L72" s="27"/>
      <c r="M72" s="27"/>
    </row>
    <row r="73" spans="1:13" x14ac:dyDescent="0.3">
      <c r="A73" s="16"/>
      <c r="B73" s="16"/>
      <c r="C73" s="17" t="s">
        <v>126</v>
      </c>
      <c r="D73" s="15">
        <v>1</v>
      </c>
      <c r="E73" s="19">
        <f>F72</f>
        <v>32.14</v>
      </c>
      <c r="F73" s="19">
        <f>ROUND(D73*E73,2)</f>
        <v>32.14</v>
      </c>
      <c r="G73" s="15">
        <v>1</v>
      </c>
      <c r="H73" s="19">
        <f>I72</f>
        <v>0</v>
      </c>
      <c r="I73" s="19">
        <f>ROUND(G73*H73,2)</f>
        <v>0</v>
      </c>
      <c r="K73" s="27"/>
      <c r="L73" s="27"/>
      <c r="M73" s="27"/>
    </row>
    <row r="74" spans="1:13" ht="0.9" customHeight="1" x14ac:dyDescent="0.3">
      <c r="A74" s="20"/>
      <c r="B74" s="20"/>
      <c r="C74" s="21"/>
      <c r="D74" s="20"/>
      <c r="E74" s="20"/>
      <c r="F74" s="20"/>
      <c r="G74" s="20"/>
      <c r="H74" s="20"/>
      <c r="I74" s="20"/>
      <c r="K74" s="27"/>
      <c r="L74" s="27"/>
      <c r="M74" s="27"/>
    </row>
    <row r="75" spans="1:13" x14ac:dyDescent="0.3">
      <c r="A75" s="16"/>
      <c r="B75" s="16"/>
      <c r="C75" s="17" t="s">
        <v>127</v>
      </c>
      <c r="D75" s="18">
        <v>1</v>
      </c>
      <c r="E75" s="19">
        <f>F24+F43+F49+F56+F61+F66+F71</f>
        <v>266143.23</v>
      </c>
      <c r="F75" s="19">
        <f>ROUND(D75*E75*1,2)</f>
        <v>266143.23</v>
      </c>
      <c r="G75" s="18">
        <v>1</v>
      </c>
      <c r="H75" s="19">
        <f>I24+I43+I49+I56+I61+I66+I71</f>
        <v>5000</v>
      </c>
      <c r="I75" s="19">
        <f>ROUND(G75*H75*1,2)</f>
        <v>5000</v>
      </c>
      <c r="K75" s="27"/>
      <c r="L75" s="27"/>
      <c r="M75" s="27"/>
    </row>
    <row r="76" spans="1:13" ht="0.9" customHeight="1" x14ac:dyDescent="0.3">
      <c r="A76" s="20"/>
      <c r="B76" s="20"/>
      <c r="C76" s="21"/>
      <c r="D76" s="20"/>
      <c r="E76" s="20"/>
      <c r="F76" s="20"/>
      <c r="G76" s="20"/>
      <c r="H76" s="20"/>
      <c r="I76" s="20"/>
      <c r="K76" s="27"/>
      <c r="L76" s="27"/>
      <c r="M76" s="27"/>
    </row>
    <row r="77" spans="1:13" x14ac:dyDescent="0.3">
      <c r="A77" s="8" t="s">
        <v>128</v>
      </c>
      <c r="B77" s="8" t="s">
        <v>4</v>
      </c>
      <c r="C77" s="9" t="s">
        <v>129</v>
      </c>
      <c r="D77" s="10">
        <f t="shared" ref="D77:I77" si="22">D81</f>
        <v>1</v>
      </c>
      <c r="E77" s="11">
        <f t="shared" si="22"/>
        <v>1764.41</v>
      </c>
      <c r="F77" s="11">
        <f t="shared" si="22"/>
        <v>1764.41</v>
      </c>
      <c r="G77" s="10">
        <f t="shared" si="22"/>
        <v>1</v>
      </c>
      <c r="H77" s="11">
        <f t="shared" si="22"/>
        <v>0</v>
      </c>
      <c r="I77" s="11">
        <f t="shared" si="22"/>
        <v>0</v>
      </c>
      <c r="K77" s="27"/>
      <c r="L77" s="27"/>
      <c r="M77" s="27"/>
    </row>
    <row r="78" spans="1:13" ht="20.399999999999999" x14ac:dyDescent="0.3">
      <c r="A78" s="12" t="s">
        <v>130</v>
      </c>
      <c r="B78" s="13" t="s">
        <v>7</v>
      </c>
      <c r="C78" s="14" t="s">
        <v>131</v>
      </c>
      <c r="D78" s="15">
        <v>97</v>
      </c>
      <c r="E78" s="15">
        <v>12.72</v>
      </c>
      <c r="F78" s="15">
        <f>ROUND(D78*E78*1,2)</f>
        <v>1233.8399999999999</v>
      </c>
      <c r="G78" s="15">
        <v>97</v>
      </c>
      <c r="H78" s="26"/>
      <c r="I78" s="15">
        <f>ROUND(G78*H78*1,2)</f>
        <v>0</v>
      </c>
      <c r="J78" s="30" t="str">
        <f t="shared" ref="J78:J80" si="23">IF($H78&gt;$E78,"VALOR MAYOR DEL PERMITIDO","")</f>
        <v/>
      </c>
      <c r="K78" s="27"/>
      <c r="L78" s="27"/>
      <c r="M78" s="27"/>
    </row>
    <row r="79" spans="1:13" ht="20.399999999999999" x14ac:dyDescent="0.3">
      <c r="A79" s="12" t="s">
        <v>132</v>
      </c>
      <c r="B79" s="13" t="s">
        <v>7</v>
      </c>
      <c r="C79" s="14" t="s">
        <v>133</v>
      </c>
      <c r="D79" s="15">
        <v>85</v>
      </c>
      <c r="E79" s="15">
        <v>5.52</v>
      </c>
      <c r="F79" s="15">
        <f>ROUND(D79*E79*1,2)</f>
        <v>469.2</v>
      </c>
      <c r="G79" s="15">
        <v>85</v>
      </c>
      <c r="H79" s="26"/>
      <c r="I79" s="15">
        <f>ROUND(G79*H79*1,2)</f>
        <v>0</v>
      </c>
      <c r="J79" s="30" t="str">
        <f t="shared" si="23"/>
        <v/>
      </c>
      <c r="K79" s="27"/>
      <c r="L79" s="27"/>
      <c r="M79" s="27"/>
    </row>
    <row r="80" spans="1:13" ht="20.399999999999999" x14ac:dyDescent="0.3">
      <c r="A80" s="12" t="s">
        <v>134</v>
      </c>
      <c r="B80" s="13" t="s">
        <v>10</v>
      </c>
      <c r="C80" s="14" t="s">
        <v>135</v>
      </c>
      <c r="D80" s="15">
        <v>19</v>
      </c>
      <c r="E80" s="15">
        <v>3.23</v>
      </c>
      <c r="F80" s="15">
        <f>ROUND(D80*E80*1,2)</f>
        <v>61.37</v>
      </c>
      <c r="G80" s="15">
        <v>19</v>
      </c>
      <c r="H80" s="26"/>
      <c r="I80" s="15">
        <f>ROUND(G80*H80*1,2)</f>
        <v>0</v>
      </c>
      <c r="J80" s="30" t="str">
        <f t="shared" si="23"/>
        <v/>
      </c>
      <c r="K80" s="27"/>
      <c r="L80" s="27"/>
      <c r="M80" s="27"/>
    </row>
    <row r="81" spans="1:13" x14ac:dyDescent="0.3">
      <c r="A81" s="16"/>
      <c r="B81" s="16"/>
      <c r="C81" s="17" t="s">
        <v>136</v>
      </c>
      <c r="D81" s="18">
        <v>1</v>
      </c>
      <c r="E81" s="19">
        <f>SUM(F78:F80)</f>
        <v>1764.41</v>
      </c>
      <c r="F81" s="19">
        <f>ROUND(D81*E81*1,2)</f>
        <v>1764.41</v>
      </c>
      <c r="G81" s="18">
        <v>1</v>
      </c>
      <c r="H81" s="19">
        <f>SUM(I78:I80)</f>
        <v>0</v>
      </c>
      <c r="I81" s="19">
        <f>ROUND(G81*H81*1,2)</f>
        <v>0</v>
      </c>
      <c r="K81" s="27"/>
      <c r="L81" s="27"/>
      <c r="M81" s="27"/>
    </row>
    <row r="82" spans="1:13" ht="0.9" customHeight="1" x14ac:dyDescent="0.3">
      <c r="A82" s="20"/>
      <c r="B82" s="20"/>
      <c r="C82" s="21"/>
      <c r="D82" s="20"/>
      <c r="E82" s="20"/>
      <c r="F82" s="20"/>
      <c r="G82" s="20"/>
      <c r="H82" s="20"/>
      <c r="I82" s="20"/>
      <c r="K82" s="27"/>
      <c r="L82" s="27"/>
      <c r="M82" s="27"/>
    </row>
    <row r="83" spans="1:13" x14ac:dyDescent="0.3">
      <c r="A83" s="8" t="s">
        <v>137</v>
      </c>
      <c r="B83" s="8" t="s">
        <v>4</v>
      </c>
      <c r="C83" s="9" t="s">
        <v>138</v>
      </c>
      <c r="D83" s="10">
        <f t="shared" ref="D83:I83" si="24">D88</f>
        <v>1</v>
      </c>
      <c r="E83" s="11">
        <f t="shared" si="24"/>
        <v>12960.18</v>
      </c>
      <c r="F83" s="11">
        <f t="shared" si="24"/>
        <v>12960.18</v>
      </c>
      <c r="G83" s="10">
        <f t="shared" si="24"/>
        <v>1</v>
      </c>
      <c r="H83" s="11">
        <f t="shared" si="24"/>
        <v>0</v>
      </c>
      <c r="I83" s="11">
        <f t="shared" si="24"/>
        <v>0</v>
      </c>
      <c r="K83" s="27"/>
      <c r="L83" s="27"/>
      <c r="M83" s="27"/>
    </row>
    <row r="84" spans="1:13" x14ac:dyDescent="0.3">
      <c r="A84" s="12" t="s">
        <v>139</v>
      </c>
      <c r="B84" s="13" t="s">
        <v>10</v>
      </c>
      <c r="C84" s="14" t="s">
        <v>140</v>
      </c>
      <c r="D84" s="15">
        <v>46</v>
      </c>
      <c r="E84" s="15">
        <v>88.63</v>
      </c>
      <c r="F84" s="15">
        <f>ROUND(D84*E84*1,2)</f>
        <v>4076.98</v>
      </c>
      <c r="G84" s="15">
        <v>46</v>
      </c>
      <c r="H84" s="26"/>
      <c r="I84" s="15">
        <f>ROUND(G84*H84*1,2)</f>
        <v>0</v>
      </c>
      <c r="J84" s="30" t="str">
        <f t="shared" ref="J84:J86" si="25">IF($H84&gt;$E84,"VALOR MAYOR DEL PERMITIDO","")</f>
        <v/>
      </c>
      <c r="K84" s="27"/>
      <c r="L84" s="27"/>
      <c r="M84" s="27"/>
    </row>
    <row r="85" spans="1:13" ht="20.399999999999999" x14ac:dyDescent="0.3">
      <c r="A85" s="12" t="s">
        <v>141</v>
      </c>
      <c r="B85" s="13" t="s">
        <v>142</v>
      </c>
      <c r="C85" s="14" t="s">
        <v>143</v>
      </c>
      <c r="D85" s="15">
        <v>765.88</v>
      </c>
      <c r="E85" s="15">
        <v>13.36</v>
      </c>
      <c r="F85" s="15">
        <f>ROUND(D85*E85*1,2)</f>
        <v>10232.16</v>
      </c>
      <c r="G85" s="15">
        <v>765.88</v>
      </c>
      <c r="H85" s="26"/>
      <c r="I85" s="15">
        <f>ROUND(G85*H85*1,2)</f>
        <v>0</v>
      </c>
      <c r="J85" s="30" t="str">
        <f t="shared" si="25"/>
        <v/>
      </c>
      <c r="K85" s="27"/>
      <c r="L85" s="27"/>
      <c r="M85" s="27"/>
    </row>
    <row r="86" spans="1:13" ht="20.399999999999999" x14ac:dyDescent="0.3">
      <c r="A86" s="12" t="s">
        <v>144</v>
      </c>
      <c r="B86" s="13" t="s">
        <v>7</v>
      </c>
      <c r="C86" s="14" t="s">
        <v>145</v>
      </c>
      <c r="D86" s="15">
        <v>334</v>
      </c>
      <c r="E86" s="15">
        <v>1.64</v>
      </c>
      <c r="F86" s="15">
        <f>ROUND(D86*E86*1,2)</f>
        <v>547.76</v>
      </c>
      <c r="G86" s="15">
        <v>334</v>
      </c>
      <c r="H86" s="26"/>
      <c r="I86" s="15">
        <f>ROUND(G86*H86*1,2)</f>
        <v>0</v>
      </c>
      <c r="J86" s="30" t="str">
        <f t="shared" si="25"/>
        <v/>
      </c>
      <c r="K86" s="27"/>
      <c r="L86" s="27"/>
      <c r="M86" s="27"/>
    </row>
    <row r="87" spans="1:13" x14ac:dyDescent="0.3">
      <c r="A87" s="12" t="s">
        <v>146</v>
      </c>
      <c r="B87" s="13" t="s">
        <v>142</v>
      </c>
      <c r="C87" s="14" t="s">
        <v>147</v>
      </c>
      <c r="D87" s="15">
        <v>18.18</v>
      </c>
      <c r="E87" s="15">
        <v>-104.33</v>
      </c>
      <c r="F87" s="15">
        <f>ROUND(D87*E87*1,2)</f>
        <v>-1896.72</v>
      </c>
      <c r="G87" s="15">
        <v>18.18</v>
      </c>
      <c r="H87" s="26"/>
      <c r="I87" s="15">
        <f>ROUND(G87*H87*1,2)</f>
        <v>0</v>
      </c>
      <c r="J87" s="30" t="str">
        <f>IF(AND(H87&lt;&gt;"",$H87&gt;$E87),"VALOR MAYOR DEL PERMITIDO","")</f>
        <v/>
      </c>
      <c r="K87" s="27"/>
      <c r="L87" s="27"/>
      <c r="M87" s="27"/>
    </row>
    <row r="88" spans="1:13" x14ac:dyDescent="0.3">
      <c r="A88" s="16"/>
      <c r="B88" s="16"/>
      <c r="C88" s="17" t="s">
        <v>148</v>
      </c>
      <c r="D88" s="18">
        <v>1</v>
      </c>
      <c r="E88" s="19">
        <f>SUM(F84:F87)</f>
        <v>12960.18</v>
      </c>
      <c r="F88" s="19">
        <f>ROUND(D88*E88*1,2)</f>
        <v>12960.18</v>
      </c>
      <c r="G88" s="18">
        <v>1</v>
      </c>
      <c r="H88" s="19">
        <f>SUM(I84:I87)</f>
        <v>0</v>
      </c>
      <c r="I88" s="19">
        <f>ROUND(G88*H88*1,2)</f>
        <v>0</v>
      </c>
      <c r="K88" s="27"/>
      <c r="L88" s="27"/>
      <c r="M88" s="27"/>
    </row>
    <row r="89" spans="1:13" ht="0.9" customHeight="1" x14ac:dyDescent="0.3">
      <c r="A89" s="20"/>
      <c r="B89" s="20"/>
      <c r="C89" s="21"/>
      <c r="D89" s="20"/>
      <c r="E89" s="20"/>
      <c r="F89" s="20"/>
      <c r="G89" s="20"/>
      <c r="H89" s="20"/>
      <c r="I89" s="20"/>
      <c r="K89" s="27"/>
      <c r="L89" s="27"/>
      <c r="M89" s="27"/>
    </row>
    <row r="90" spans="1:13" x14ac:dyDescent="0.3">
      <c r="A90" s="8" t="s">
        <v>149</v>
      </c>
      <c r="B90" s="8" t="s">
        <v>4</v>
      </c>
      <c r="C90" s="9" t="s">
        <v>150</v>
      </c>
      <c r="D90" s="10">
        <f t="shared" ref="D90:I90" si="26">D96</f>
        <v>1</v>
      </c>
      <c r="E90" s="11">
        <f t="shared" si="26"/>
        <v>3564.39</v>
      </c>
      <c r="F90" s="11">
        <f t="shared" si="26"/>
        <v>3564.39</v>
      </c>
      <c r="G90" s="10">
        <f t="shared" si="26"/>
        <v>1</v>
      </c>
      <c r="H90" s="11">
        <f t="shared" si="26"/>
        <v>0</v>
      </c>
      <c r="I90" s="11">
        <f t="shared" si="26"/>
        <v>0</v>
      </c>
      <c r="K90" s="27"/>
      <c r="L90" s="27"/>
      <c r="M90" s="27"/>
    </row>
    <row r="91" spans="1:13" x14ac:dyDescent="0.3">
      <c r="A91" s="12" t="s">
        <v>151</v>
      </c>
      <c r="B91" s="13" t="s">
        <v>10</v>
      </c>
      <c r="C91" s="14" t="s">
        <v>152</v>
      </c>
      <c r="D91" s="15">
        <v>1</v>
      </c>
      <c r="E91" s="15">
        <v>102.95</v>
      </c>
      <c r="F91" s="15">
        <f t="shared" ref="F91:F97" si="27">ROUND(D91*E91,2)</f>
        <v>102.95</v>
      </c>
      <c r="G91" s="15">
        <v>1</v>
      </c>
      <c r="H91" s="26"/>
      <c r="I91" s="15">
        <f t="shared" ref="I91:I97" si="28">ROUND(G91*H91,2)</f>
        <v>0</v>
      </c>
      <c r="J91" s="30" t="str">
        <f t="shared" ref="J91:J95" si="29">IF($H91&gt;$E91,"VALOR MAYOR DEL PERMITIDO","")</f>
        <v/>
      </c>
      <c r="K91" s="27"/>
      <c r="L91" s="27"/>
      <c r="M91" s="27"/>
    </row>
    <row r="92" spans="1:13" x14ac:dyDescent="0.3">
      <c r="A92" s="12" t="s">
        <v>153</v>
      </c>
      <c r="B92" s="13" t="s">
        <v>10</v>
      </c>
      <c r="C92" s="14" t="s">
        <v>154</v>
      </c>
      <c r="D92" s="15">
        <v>1</v>
      </c>
      <c r="E92" s="15">
        <v>533.75</v>
      </c>
      <c r="F92" s="15">
        <f t="shared" si="27"/>
        <v>533.75</v>
      </c>
      <c r="G92" s="15">
        <v>1</v>
      </c>
      <c r="H92" s="26"/>
      <c r="I92" s="15">
        <f t="shared" si="28"/>
        <v>0</v>
      </c>
      <c r="J92" s="30" t="str">
        <f t="shared" si="29"/>
        <v/>
      </c>
      <c r="K92" s="27"/>
      <c r="L92" s="27"/>
      <c r="M92" s="27"/>
    </row>
    <row r="93" spans="1:13" x14ac:dyDescent="0.3">
      <c r="A93" s="12" t="s">
        <v>155</v>
      </c>
      <c r="B93" s="13" t="s">
        <v>10</v>
      </c>
      <c r="C93" s="14" t="s">
        <v>156</v>
      </c>
      <c r="D93" s="15">
        <v>1</v>
      </c>
      <c r="E93" s="15">
        <v>395.07</v>
      </c>
      <c r="F93" s="15">
        <f t="shared" si="27"/>
        <v>395.07</v>
      </c>
      <c r="G93" s="15">
        <v>1</v>
      </c>
      <c r="H93" s="26"/>
      <c r="I93" s="15">
        <f t="shared" si="28"/>
        <v>0</v>
      </c>
      <c r="J93" s="30" t="str">
        <f t="shared" si="29"/>
        <v/>
      </c>
      <c r="K93" s="27"/>
      <c r="L93" s="27"/>
      <c r="M93" s="27"/>
    </row>
    <row r="94" spans="1:13" x14ac:dyDescent="0.3">
      <c r="A94" s="12" t="s">
        <v>157</v>
      </c>
      <c r="B94" s="13" t="s">
        <v>10</v>
      </c>
      <c r="C94" s="14" t="s">
        <v>158</v>
      </c>
      <c r="D94" s="15">
        <v>1</v>
      </c>
      <c r="E94" s="15">
        <v>1049.1199999999999</v>
      </c>
      <c r="F94" s="15">
        <f t="shared" si="27"/>
        <v>1049.1199999999999</v>
      </c>
      <c r="G94" s="15">
        <v>1</v>
      </c>
      <c r="H94" s="26"/>
      <c r="I94" s="15">
        <f t="shared" si="28"/>
        <v>0</v>
      </c>
      <c r="J94" s="30" t="str">
        <f t="shared" si="29"/>
        <v/>
      </c>
      <c r="K94" s="27"/>
      <c r="L94" s="27"/>
      <c r="M94" s="27"/>
    </row>
    <row r="95" spans="1:13" x14ac:dyDescent="0.3">
      <c r="A95" s="12" t="s">
        <v>159</v>
      </c>
      <c r="B95" s="13" t="s">
        <v>10</v>
      </c>
      <c r="C95" s="14" t="s">
        <v>160</v>
      </c>
      <c r="D95" s="15">
        <v>1</v>
      </c>
      <c r="E95" s="15">
        <v>1483.5</v>
      </c>
      <c r="F95" s="15">
        <f t="shared" si="27"/>
        <v>1483.5</v>
      </c>
      <c r="G95" s="15">
        <v>1</v>
      </c>
      <c r="H95" s="26"/>
      <c r="I95" s="15">
        <f t="shared" si="28"/>
        <v>0</v>
      </c>
      <c r="J95" s="30" t="str">
        <f t="shared" si="29"/>
        <v/>
      </c>
      <c r="K95" s="27"/>
      <c r="L95" s="27"/>
      <c r="M95" s="27"/>
    </row>
    <row r="96" spans="1:13" x14ac:dyDescent="0.3">
      <c r="A96" s="16"/>
      <c r="B96" s="16"/>
      <c r="C96" s="17" t="s">
        <v>161</v>
      </c>
      <c r="D96" s="18">
        <v>1</v>
      </c>
      <c r="E96" s="19">
        <f>SUM(F91:F95)</f>
        <v>3564.39</v>
      </c>
      <c r="F96" s="19">
        <f t="shared" si="27"/>
        <v>3564.39</v>
      </c>
      <c r="G96" s="18">
        <v>1</v>
      </c>
      <c r="H96" s="19">
        <f>SUM(I91:I95)</f>
        <v>0</v>
      </c>
      <c r="I96" s="19">
        <f t="shared" si="28"/>
        <v>0</v>
      </c>
      <c r="K96" s="27"/>
      <c r="L96" s="27"/>
      <c r="M96" s="27"/>
    </row>
    <row r="97" spans="1:13" x14ac:dyDescent="0.3">
      <c r="A97" s="16"/>
      <c r="B97" s="16"/>
      <c r="C97" s="17" t="s">
        <v>163</v>
      </c>
      <c r="D97" s="18">
        <v>1</v>
      </c>
      <c r="E97" s="19">
        <f>F3+F13+F23+F77+F83+F90</f>
        <v>403053.25</v>
      </c>
      <c r="F97" s="19">
        <f t="shared" si="27"/>
        <v>403053.25</v>
      </c>
      <c r="G97" s="18">
        <v>1</v>
      </c>
      <c r="H97" s="19">
        <f>I3+I13+I23+I77+I83+I90</f>
        <v>25000</v>
      </c>
      <c r="I97" s="19">
        <f t="shared" si="28"/>
        <v>25000</v>
      </c>
      <c r="K97" s="27"/>
      <c r="L97" s="27"/>
      <c r="M97" s="27"/>
    </row>
    <row r="98" spans="1:13" x14ac:dyDescent="0.3">
      <c r="A98" s="25"/>
      <c r="B98" s="25"/>
      <c r="C98" s="17" t="s">
        <v>164</v>
      </c>
      <c r="D98" s="25"/>
      <c r="E98" s="1">
        <v>0.13</v>
      </c>
      <c r="F98" s="2">
        <f>ROUND(F97*E98,2)</f>
        <v>52396.92</v>
      </c>
      <c r="G98" s="25"/>
      <c r="H98" s="29"/>
      <c r="I98" s="2">
        <f>ROUND(I97*H98,2)</f>
        <v>0</v>
      </c>
      <c r="J98" s="30" t="str">
        <f t="shared" ref="J98:J99" si="30">IF($H98&gt;$E98,"VALOR MAYOR DEL PERMITIDO","")</f>
        <v/>
      </c>
      <c r="K98" s="27"/>
      <c r="L98" s="27"/>
      <c r="M98" s="27"/>
    </row>
    <row r="99" spans="1:13" x14ac:dyDescent="0.3">
      <c r="A99" s="25"/>
      <c r="B99" s="25"/>
      <c r="C99" s="17" t="s">
        <v>165</v>
      </c>
      <c r="D99" s="25"/>
      <c r="E99" s="1">
        <v>0.06</v>
      </c>
      <c r="F99" s="2">
        <f>ROUND(F97*E99,2)</f>
        <v>24183.200000000001</v>
      </c>
      <c r="G99" s="25"/>
      <c r="H99" s="29"/>
      <c r="I99" s="2">
        <f>ROUND(I97*H99,2)</f>
        <v>0</v>
      </c>
      <c r="J99" s="30" t="str">
        <f t="shared" si="30"/>
        <v/>
      </c>
      <c r="K99" s="27"/>
      <c r="L99" s="27"/>
      <c r="M99" s="27"/>
    </row>
    <row r="100" spans="1:13" x14ac:dyDescent="0.3">
      <c r="A100" s="25"/>
      <c r="B100" s="25"/>
      <c r="C100" s="17" t="s">
        <v>180</v>
      </c>
      <c r="D100" s="25"/>
      <c r="E100" s="3"/>
      <c r="F100" s="4">
        <f>SUM(F97:F99)</f>
        <v>479633.37</v>
      </c>
      <c r="G100" s="25"/>
      <c r="H100" s="3"/>
      <c r="I100" s="4">
        <f>SUM(I97:I99)</f>
        <v>25000</v>
      </c>
      <c r="K100" s="27"/>
      <c r="L100" s="27"/>
      <c r="M100" s="27"/>
    </row>
    <row r="101" spans="1:13" x14ac:dyDescent="0.3">
      <c r="A101" s="25"/>
      <c r="B101" s="25"/>
      <c r="C101" s="14" t="s">
        <v>182</v>
      </c>
      <c r="D101" s="25"/>
      <c r="E101" s="1">
        <v>0.21</v>
      </c>
      <c r="F101" s="2">
        <f>ROUND(F100*E101,2)</f>
        <v>100723.01</v>
      </c>
      <c r="G101" s="25"/>
      <c r="H101" s="1">
        <v>0.21</v>
      </c>
      <c r="I101" s="2">
        <f>ROUND(I100*H101,2)</f>
        <v>5250</v>
      </c>
      <c r="K101" s="27"/>
      <c r="L101" s="27"/>
      <c r="M101" s="27"/>
    </row>
    <row r="102" spans="1:13" x14ac:dyDescent="0.3">
      <c r="A102" s="25"/>
      <c r="B102" s="25"/>
      <c r="C102" s="17" t="s">
        <v>183</v>
      </c>
      <c r="D102" s="25"/>
      <c r="E102" s="3"/>
      <c r="F102" s="4">
        <f>SUM(F100:F101)</f>
        <v>580356.38</v>
      </c>
      <c r="G102" s="25"/>
      <c r="H102" s="3"/>
      <c r="I102" s="4">
        <f>SUM(I100:I101)</f>
        <v>30250</v>
      </c>
      <c r="K102" s="27"/>
      <c r="L102" s="27"/>
      <c r="M102" s="27"/>
    </row>
    <row r="103" spans="1:13" x14ac:dyDescent="0.3">
      <c r="A103" s="38" t="s">
        <v>166</v>
      </c>
      <c r="B103" s="38"/>
      <c r="C103" s="38"/>
      <c r="D103" s="38"/>
      <c r="E103" s="38"/>
      <c r="F103" s="38"/>
      <c r="G103" s="38"/>
      <c r="H103" s="38"/>
      <c r="I103" s="38"/>
    </row>
    <row r="104" spans="1:13" ht="21.75" customHeight="1" x14ac:dyDescent="0.3">
      <c r="A104" s="39" t="s">
        <v>167</v>
      </c>
      <c r="B104" s="39"/>
      <c r="C104" s="39"/>
      <c r="D104" s="39"/>
      <c r="E104" s="39"/>
      <c r="F104" s="39"/>
      <c r="G104" s="39"/>
      <c r="H104" s="39"/>
      <c r="I104" s="39"/>
    </row>
    <row r="105" spans="1:13" ht="34.5" customHeight="1" x14ac:dyDescent="0.3">
      <c r="A105" s="39" t="s">
        <v>168</v>
      </c>
      <c r="B105" s="39"/>
      <c r="C105" s="39"/>
      <c r="D105" s="39"/>
      <c r="E105" s="39"/>
      <c r="F105" s="39"/>
      <c r="G105" s="39"/>
      <c r="H105" s="39"/>
      <c r="I105" s="39"/>
    </row>
    <row r="106" spans="1:13" ht="34.5" customHeight="1" x14ac:dyDescent="0.3">
      <c r="A106" s="39" t="s">
        <v>181</v>
      </c>
      <c r="B106" s="39"/>
      <c r="C106" s="39"/>
      <c r="D106" s="39"/>
      <c r="E106" s="39"/>
      <c r="F106" s="39"/>
      <c r="G106" s="39"/>
      <c r="H106" s="39"/>
      <c r="I106" s="39"/>
    </row>
    <row r="107" spans="1:13" ht="57" customHeight="1" x14ac:dyDescent="0.3">
      <c r="A107" s="39" t="s">
        <v>179</v>
      </c>
      <c r="B107" s="39"/>
      <c r="C107" s="39"/>
      <c r="D107" s="39"/>
      <c r="E107" s="39"/>
      <c r="F107" s="39"/>
      <c r="G107" s="39"/>
      <c r="H107" s="39"/>
      <c r="I107" s="39"/>
    </row>
    <row r="108" spans="1:13" ht="30.6" x14ac:dyDescent="0.3">
      <c r="A108" s="32" t="s">
        <v>169</v>
      </c>
      <c r="B108" s="33"/>
      <c r="C108" s="33"/>
      <c r="D108" s="32" t="s">
        <v>170</v>
      </c>
      <c r="E108" s="40"/>
      <c r="F108" s="40"/>
      <c r="G108" s="40"/>
      <c r="H108" s="40"/>
      <c r="I108" s="40"/>
    </row>
    <row r="109" spans="1:13" ht="38.25" customHeight="1" x14ac:dyDescent="0.3">
      <c r="A109" s="32" t="s">
        <v>171</v>
      </c>
      <c r="B109" s="33"/>
      <c r="C109" s="33"/>
      <c r="D109" s="32" t="s">
        <v>172</v>
      </c>
      <c r="E109" s="33"/>
      <c r="F109" s="33"/>
      <c r="G109" s="33"/>
      <c r="H109" s="33"/>
      <c r="I109" s="33"/>
    </row>
    <row r="110" spans="1:13" ht="38.25" customHeight="1" x14ac:dyDescent="0.3">
      <c r="A110" s="32" t="s">
        <v>173</v>
      </c>
      <c r="B110" s="33"/>
      <c r="C110" s="33"/>
      <c r="D110" s="32" t="s">
        <v>174</v>
      </c>
      <c r="E110" s="33"/>
      <c r="F110" s="33"/>
      <c r="G110" s="33"/>
      <c r="H110" s="33"/>
      <c r="I110" s="33"/>
    </row>
    <row r="114" spans="6:6" x14ac:dyDescent="0.3">
      <c r="F114" s="31"/>
    </row>
    <row r="115" spans="6:6" x14ac:dyDescent="0.3">
      <c r="F115" s="31"/>
    </row>
    <row r="116" spans="6:6" x14ac:dyDescent="0.3">
      <c r="F116" s="31"/>
    </row>
  </sheetData>
  <sheetProtection algorithmName="SHA-512" hashValue="jDvrR/Y8DuvNA10ODowJPc66nXbV8+WyAqqXUpDO/NjcItySbN8WVxozXeLf9yIaSK7YrUivjRBDs1ZXb3E2xw==" saltValue="9XTR2GOXbJfCsXrgggqJsQ==" spinCount="100000" sheet="1" objects="1" scenarios="1"/>
  <mergeCells count="14">
    <mergeCell ref="E109:I109"/>
    <mergeCell ref="E110:I110"/>
    <mergeCell ref="D1:F1"/>
    <mergeCell ref="G1:I1"/>
    <mergeCell ref="A1:C1"/>
    <mergeCell ref="A103:I103"/>
    <mergeCell ref="A104:I104"/>
    <mergeCell ref="A105:I105"/>
    <mergeCell ref="A106:I106"/>
    <mergeCell ref="A107:I107"/>
    <mergeCell ref="B108:C108"/>
    <mergeCell ref="B109:C109"/>
    <mergeCell ref="B110:C110"/>
    <mergeCell ref="E108:I108"/>
  </mergeCells>
  <pageMargins left="0.7" right="0.7" top="0.75" bottom="0.75" header="0.3" footer="0.3"/>
  <pageSetup paperSize="9" scale="88"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Hoja1!Área_de_impresión</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Guzmán Rodríguez de la Rubia, Eduardo</dc:creator>
  <cp:lastModifiedBy>Banzo Herrero, Gabriel</cp:lastModifiedBy>
  <cp:lastPrinted>2019-01-03T11:44:13Z</cp:lastPrinted>
  <dcterms:created xsi:type="dcterms:W3CDTF">2018-06-26T10:45:05Z</dcterms:created>
  <dcterms:modified xsi:type="dcterms:W3CDTF">2019-03-29T11:06:57Z</dcterms:modified>
</cp:coreProperties>
</file>