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p16246\Desktop\"/>
    </mc:Choice>
  </mc:AlternateContent>
  <bookViews>
    <workbookView xWindow="600" yWindow="96" windowWidth="10512" windowHeight="9216"/>
  </bookViews>
  <sheets>
    <sheet name="Hoja1" sheetId="1" r:id="rId1"/>
  </sheets>
  <definedNames>
    <definedName name="_xlnm.Print_Area" localSheetId="0">Hoja1!$A$1:$I$102</definedName>
  </definedNames>
  <calcPr calcId="162913" fullPrecision="0"/>
</workbook>
</file>

<file path=xl/calcChain.xml><?xml version="1.0" encoding="utf-8"?>
<calcChain xmlns="http://schemas.openxmlformats.org/spreadsheetml/2006/main">
  <c r="H81" i="1" l="1"/>
  <c r="I81" i="1" s="1"/>
  <c r="H82" i="1"/>
  <c r="I82" i="1" s="1"/>
  <c r="H83" i="1"/>
  <c r="I83" i="1" s="1"/>
  <c r="H84" i="1"/>
  <c r="H77" i="1"/>
  <c r="H76" i="1"/>
  <c r="I76" i="1" s="1"/>
  <c r="H75" i="1"/>
  <c r="I75" i="1" s="1"/>
  <c r="H69" i="1"/>
  <c r="I69" i="1" s="1"/>
  <c r="H65" i="1"/>
  <c r="H64" i="1"/>
  <c r="I64" i="1" s="1"/>
  <c r="H60" i="1"/>
  <c r="I60" i="1" s="1"/>
  <c r="H59" i="1"/>
  <c r="I59" i="1" s="1"/>
  <c r="H55" i="1"/>
  <c r="I55" i="1" s="1"/>
  <c r="H54" i="1"/>
  <c r="I54" i="1" s="1"/>
  <c r="H48" i="1"/>
  <c r="I48" i="1" s="1"/>
  <c r="H49" i="1"/>
  <c r="I49" i="1" s="1"/>
  <c r="H47" i="1"/>
  <c r="I47" i="1" s="1"/>
  <c r="H43" i="1"/>
  <c r="H42" i="1"/>
  <c r="I42" i="1" s="1"/>
  <c r="H25" i="1"/>
  <c r="H26" i="1"/>
  <c r="H27" i="1"/>
  <c r="H28" i="1"/>
  <c r="H29" i="1"/>
  <c r="I29" i="1" s="1"/>
  <c r="H30" i="1"/>
  <c r="I30" i="1" s="1"/>
  <c r="H31" i="1"/>
  <c r="I31" i="1" s="1"/>
  <c r="H32" i="1"/>
  <c r="I32" i="1" s="1"/>
  <c r="H33" i="1"/>
  <c r="H34" i="1"/>
  <c r="H35" i="1"/>
  <c r="H36" i="1"/>
  <c r="H37" i="1"/>
  <c r="I37" i="1" s="1"/>
  <c r="H38" i="1"/>
  <c r="I38" i="1" s="1"/>
  <c r="H24" i="1"/>
  <c r="I24" i="1" s="1"/>
  <c r="H14" i="1"/>
  <c r="I14" i="1" s="1"/>
  <c r="H15" i="1"/>
  <c r="I15" i="1" s="1"/>
  <c r="H16" i="1"/>
  <c r="H17" i="1"/>
  <c r="H18" i="1"/>
  <c r="H13" i="1"/>
  <c r="I13" i="1" s="1"/>
  <c r="H5" i="1"/>
  <c r="I5" i="1" s="1"/>
  <c r="H6" i="1"/>
  <c r="I6" i="1" s="1"/>
  <c r="H7" i="1"/>
  <c r="H8" i="1"/>
  <c r="H4" i="1"/>
  <c r="I4" i="1" s="1"/>
  <c r="I77" i="1"/>
  <c r="I65" i="1"/>
  <c r="I50" i="1"/>
  <c r="I43" i="1"/>
  <c r="I25" i="1"/>
  <c r="I26" i="1"/>
  <c r="I27" i="1"/>
  <c r="I28" i="1"/>
  <c r="I33" i="1"/>
  <c r="I34" i="1"/>
  <c r="I35" i="1"/>
  <c r="I36" i="1"/>
  <c r="I16" i="1"/>
  <c r="I17" i="1"/>
  <c r="I18" i="1"/>
  <c r="I19" i="1"/>
  <c r="I7" i="1"/>
  <c r="I8" i="1"/>
  <c r="I9" i="1"/>
  <c r="E94" i="1" l="1"/>
  <c r="E93" i="1"/>
  <c r="H50" i="1" l="1"/>
  <c r="H19" i="1"/>
  <c r="H9" i="1"/>
  <c r="F80" i="1" l="1"/>
  <c r="F74" i="1"/>
  <c r="F68" i="1"/>
  <c r="F63" i="1"/>
  <c r="F58" i="1"/>
  <c r="F53" i="1"/>
  <c r="F46" i="1"/>
  <c r="F41" i="1"/>
  <c r="F23" i="1"/>
  <c r="F22" i="1"/>
  <c r="F12" i="1"/>
  <c r="F3" i="1"/>
  <c r="E4" i="1" l="1"/>
  <c r="E81" i="1"/>
  <c r="E82" i="1"/>
  <c r="E83" i="1"/>
  <c r="E84" i="1"/>
  <c r="E76" i="1"/>
  <c r="E77" i="1"/>
  <c r="E75" i="1"/>
  <c r="E69" i="1"/>
  <c r="D70" i="1" s="1"/>
  <c r="E70" i="1" s="1"/>
  <c r="E68" i="1" s="1"/>
  <c r="E65" i="1"/>
  <c r="E64" i="1"/>
  <c r="E59" i="1"/>
  <c r="E60" i="1"/>
  <c r="E54" i="1"/>
  <c r="E55" i="1"/>
  <c r="E47" i="1"/>
  <c r="E48" i="1"/>
  <c r="E49" i="1"/>
  <c r="E50" i="1"/>
  <c r="E42" i="1"/>
  <c r="E43" i="1"/>
  <c r="E25" i="1"/>
  <c r="E26" i="1"/>
  <c r="E27" i="1"/>
  <c r="E28" i="1"/>
  <c r="E29" i="1"/>
  <c r="E30" i="1"/>
  <c r="E31" i="1"/>
  <c r="E32" i="1"/>
  <c r="E33" i="1"/>
  <c r="E34" i="1"/>
  <c r="E35" i="1"/>
  <c r="E36" i="1"/>
  <c r="E37" i="1"/>
  <c r="E38" i="1"/>
  <c r="E24" i="1"/>
  <c r="E13" i="1"/>
  <c r="E14" i="1"/>
  <c r="E15" i="1"/>
  <c r="E16" i="1"/>
  <c r="E17" i="1"/>
  <c r="E18" i="1"/>
  <c r="E19" i="1"/>
  <c r="E5" i="1"/>
  <c r="E6" i="1"/>
  <c r="E7" i="1"/>
  <c r="E8" i="1"/>
  <c r="E9" i="1"/>
  <c r="E87" i="1"/>
  <c r="C80" i="1"/>
  <c r="C74" i="1"/>
  <c r="C22" i="1"/>
  <c r="C68" i="1"/>
  <c r="C63" i="1"/>
  <c r="C58" i="1"/>
  <c r="C53" i="1"/>
  <c r="C46" i="1"/>
  <c r="C41" i="1"/>
  <c r="C23" i="1"/>
  <c r="C12" i="1"/>
  <c r="C3" i="1"/>
  <c r="D10" i="1" l="1"/>
  <c r="E10" i="1" s="1"/>
  <c r="D66" i="1"/>
  <c r="D63" i="1" s="1"/>
  <c r="D56" i="1"/>
  <c r="D53" i="1" s="1"/>
  <c r="D44" i="1"/>
  <c r="D41" i="1" s="1"/>
  <c r="D39" i="1"/>
  <c r="D23" i="1" s="1"/>
  <c r="D61" i="1"/>
  <c r="D58" i="1" s="1"/>
  <c r="D78" i="1"/>
  <c r="D74" i="1" s="1"/>
  <c r="D85" i="1"/>
  <c r="D80" i="1" s="1"/>
  <c r="D20" i="1"/>
  <c r="D12" i="1" s="1"/>
  <c r="D51" i="1"/>
  <c r="D46" i="1" s="1"/>
  <c r="D68" i="1"/>
  <c r="E66" i="1" l="1"/>
  <c r="E63" i="1" s="1"/>
  <c r="E44" i="1"/>
  <c r="E41" i="1" s="1"/>
  <c r="E51" i="1"/>
  <c r="E46" i="1" s="1"/>
  <c r="E61" i="1"/>
  <c r="E58" i="1" s="1"/>
  <c r="D3" i="1"/>
  <c r="E3" i="1"/>
  <c r="E78" i="1"/>
  <c r="E74" i="1" s="1"/>
  <c r="E56" i="1"/>
  <c r="E53" i="1" s="1"/>
  <c r="E39" i="1"/>
  <c r="E23" i="1" s="1"/>
  <c r="E85" i="1"/>
  <c r="E80" i="1" s="1"/>
  <c r="E20" i="1"/>
  <c r="E12" i="1" s="1"/>
  <c r="D72" i="1" l="1"/>
  <c r="D22" i="1" s="1"/>
  <c r="E72" i="1" l="1"/>
  <c r="E22" i="1" s="1"/>
  <c r="D88" i="1" s="1"/>
  <c r="E88" i="1" s="1"/>
  <c r="E89" i="1" s="1"/>
  <c r="E91" i="1" l="1"/>
  <c r="E90" i="1"/>
  <c r="E92" i="1" l="1"/>
</calcChain>
</file>

<file path=xl/comments1.xml><?xml version="1.0" encoding="utf-8"?>
<comments xmlns="http://schemas.openxmlformats.org/spreadsheetml/2006/main">
  <authors>
    <author>Banzo Herrero, Gabriel</author>
    <author>Guzmán Rodríguez de la Rubia, Eduardo</author>
  </authors>
  <commentList>
    <comment ref="A2" authorId="0" shapeId="0">
      <text>
        <r>
          <rPr>
            <b/>
            <sz val="9"/>
            <color indexed="81"/>
            <rFont val="Tahoma"/>
            <family val="2"/>
          </rPr>
          <t>Unidad principal de medida del concepto</t>
        </r>
      </text>
    </comment>
    <comment ref="B2" authorId="0" shapeId="0">
      <text>
        <r>
          <rPr>
            <b/>
            <sz val="9"/>
            <color indexed="81"/>
            <rFont val="Tahoma"/>
            <family val="2"/>
          </rPr>
          <t>Descripción corta</t>
        </r>
      </text>
    </comment>
    <comment ref="C2" authorId="0" shapeId="0">
      <text>
        <r>
          <rPr>
            <b/>
            <sz val="9"/>
            <color indexed="81"/>
            <rFont val="Tahoma"/>
            <family val="2"/>
          </rPr>
          <t>Rendimiento o cantidad presupuestada</t>
        </r>
      </text>
    </comment>
    <comment ref="D2" authorId="0" shapeId="0">
      <text>
        <r>
          <rPr>
            <b/>
            <sz val="9"/>
            <color indexed="81"/>
            <rFont val="Tahoma"/>
            <family val="2"/>
          </rPr>
          <t>Precio unitario en el presupuesto</t>
        </r>
      </text>
    </comment>
    <comment ref="E2" authorId="0" shapeId="0">
      <text>
        <r>
          <rPr>
            <b/>
            <sz val="9"/>
            <color indexed="81"/>
            <rFont val="Tahoma"/>
            <family val="2"/>
          </rPr>
          <t>Importe del presupuesto</t>
        </r>
      </text>
    </comment>
    <comment ref="F2" authorId="0" shapeId="0">
      <text>
        <r>
          <rPr>
            <b/>
            <sz val="9"/>
            <color indexed="81"/>
            <rFont val="Tahoma"/>
            <family val="2"/>
          </rPr>
          <t>Rendimiento o cantidad presupuestada</t>
        </r>
      </text>
    </comment>
    <comment ref="G2" authorId="0" shapeId="0">
      <text>
        <r>
          <rPr>
            <b/>
            <sz val="9"/>
            <color indexed="81"/>
            <rFont val="Tahoma"/>
            <family val="2"/>
          </rPr>
          <t>Precio unitario en el presupuesto</t>
        </r>
      </text>
    </comment>
    <comment ref="H2" authorId="0" shapeId="0">
      <text>
        <r>
          <rPr>
            <b/>
            <sz val="9"/>
            <color indexed="81"/>
            <rFont val="Tahoma"/>
            <family val="2"/>
          </rPr>
          <t>Importe del presupuesto</t>
        </r>
      </text>
    </comment>
    <comment ref="G90" authorId="1" shapeId="0">
      <text>
        <r>
          <rPr>
            <b/>
            <sz val="9"/>
            <color indexed="81"/>
            <rFont val="Tahoma"/>
            <family val="2"/>
          </rPr>
          <t>INSERTAR PORCENTAJE</t>
        </r>
      </text>
    </comment>
    <comment ref="G91" authorId="1" shapeId="0">
      <text>
        <r>
          <rPr>
            <b/>
            <sz val="9"/>
            <color indexed="81"/>
            <rFont val="Tahoma"/>
            <family val="2"/>
          </rPr>
          <t>INSERTAR PORCENTAJE</t>
        </r>
      </text>
    </comment>
  </commentList>
</comments>
</file>

<file path=xl/sharedStrings.xml><?xml version="1.0" encoding="utf-8"?>
<sst xmlns="http://schemas.openxmlformats.org/spreadsheetml/2006/main" count="163" uniqueCount="106">
  <si>
    <t>IMPLANTACIÓN DE DIAGONAL EN LÍNEA 5: DIEGO DE LEÓN-NÚÑEZ DE BALBOA</t>
  </si>
  <si>
    <t>Ud</t>
  </si>
  <si>
    <t>Resumen</t>
  </si>
  <si>
    <t>CanPres</t>
  </si>
  <si>
    <t>Pres</t>
  </si>
  <si>
    <t>ImpPres</t>
  </si>
  <si>
    <t/>
  </si>
  <si>
    <t>TRABAJOS PREVIOS Y AUXILIARES</t>
  </si>
  <si>
    <t>m</t>
  </si>
  <si>
    <t>TOMA DE DATOS CON CARRO MEDIDOR. JORNADA 2:30 - 5:00 A.M.</t>
  </si>
  <si>
    <t>ud</t>
  </si>
  <si>
    <t>REVISIÓN COMPLETA DEL ESTADO ACTUAL DE LAS INSTALACIONES DEL POZO DE VENTILACIÓN</t>
  </si>
  <si>
    <t>ELEMENTOS DE SEÑALIZACIÓN Y PROTECCIÓN PARA C.G.M.P. DE VENTILADORES Y OTROS COMPONENTES</t>
  </si>
  <si>
    <t>REVISIÓN, LIMPIEZA, ENGRASE Y PUESTA A PUNTO DE EQUIPOS DE VENTILACIÓN Y ELEMENTOS AUXILIARES</t>
  </si>
  <si>
    <t>REVISIÓN COMPLETA DEL ESTADO FINAL DE LAS INSTALACIONES DEL POZO DE VENTILACIÓN, REALIZACIÓN DE PRUEBAS Y PUESTA EN SERVICIO</t>
  </si>
  <si>
    <t>PA</t>
  </si>
  <si>
    <t>PARTIDA ALZADA PARA ADECUACIÓN DE ZONAS ADYACENTES Y ACTUACIONES EN INSTALACIONES</t>
  </si>
  <si>
    <t>Total 01</t>
  </si>
  <si>
    <t>DESMONTAJES, DESGUARNECIDOS, DESGRAVADOS Y DEMOLICIONES</t>
  </si>
  <si>
    <t>m3</t>
  </si>
  <si>
    <t>DESGUARNECIDO Y DESGRAVADO DE VÍA DOBLE SOBRE BALASTO. JORNADA 2:30 - 5:00 A.M.</t>
  </si>
  <si>
    <t>DESMONTAJE ARQUETA DE SEÑALIZACIÓN. JORNADA 2:30 - 5:00 A.M.</t>
  </si>
  <si>
    <t>DESMONTAJE DE CARRIL Y JUNTAS DE VÍA DOBLE. JORNADA 2:30 - 5:00 A.M.</t>
  </si>
  <si>
    <t>EXTRACCIÓN DE TACO RÍGIDO MEDIANTE PICADO Y REMATE CON MORTERO. JORNADA 2:30 - 5:00 A.M.</t>
  </si>
  <si>
    <t>CALCULO ESTRUCTURAL HUECO/GALERÍA EN TÚNEL PARA MOTORES DE APARATOS DE VÍA</t>
  </si>
  <si>
    <t>RETIRADA, CARGA Y TRANSPORTE DE ESCOMBROS A DEPÓSITO. JORNADA 2:30 - 5:00 A.M.</t>
  </si>
  <si>
    <t>PARTIDA ALZADA ROZADO CONTRABÓVEDA Y REFUERZO DEL TÚNEL. A JUSTIFICAR</t>
  </si>
  <si>
    <t>Total 02</t>
  </si>
  <si>
    <t>MONTAJE DE VÍA Y FORMACIÓN DE PLATAFORMA</t>
  </si>
  <si>
    <t>MONTAJE DE APARATOS Y VÍA</t>
  </si>
  <si>
    <t>NICHO EN HASTIAL DE TÚNEL PARA MOTOR DE APARATO DE VÍA. JORNADA 2:30 - 5:00 A.M.</t>
  </si>
  <si>
    <t>CARGA, TRANSPORTE Y DESCARGA DE DIAGONAL DE GÁLIBO ESTRECHO. JORNADA 2:30 - 5:00 A.M.</t>
  </si>
  <si>
    <t>MONTAJE DE DIAGONAL ELÁSTICA PARA ENTREVÍA DE 1400MM. MONTAJE BOTTOM-UP. JORNADA 2:30 - 5:00 A.M.</t>
  </si>
  <si>
    <t>SUMINISTRO DE CARRIL 54E1</t>
  </si>
  <si>
    <t>SUMINISTRO JA DE 6 M, TIPO IVG DE 30º, PARA CARRIL 54E1</t>
  </si>
  <si>
    <t>CARGA, TRANSPORTE Y DESCARGA DE JUNTAS Y CARRIL EN VÍA DOBLE. JORNADA 2:30 - 5:00 A.M.</t>
  </si>
  <si>
    <t>MONTAJE Y ENGRAPADO DE CARRIL DE VÍA DOBLE. JORNADA 2:30 - 5:00 A.M.</t>
  </si>
  <si>
    <t>MONTAJE JA DE 6 M, TIPO IVG DE 30º, PARA CARRIL 54 O 60E1. JORNADA 2:30 - 5:00 A.M.</t>
  </si>
  <si>
    <t>CONEXIONADO DE CARRIL O JA PARA SEÑALES. JORNADA 2:30 - 5:00 A.M.</t>
  </si>
  <si>
    <t>SUMINISTRO PLACA DE FIJACIÓN DIRECTA DFF/ADH CON SKL-3 O EQUIVALENTE PARA CARRIL 54E1 PARA HORMIGONADO (MONTAJE TOP-DOWN)</t>
  </si>
  <si>
    <t>SUMINISTRO PLACA DE FIJACIÓN DIRECTA DFF/ADH CON SKL-3 O EQUIVALENTE PARA CARRIL 54E1 PARA MONTAJE BOTTOM-UP</t>
  </si>
  <si>
    <t>CARGA, TRANSPORTE Y DESCARGA DE TACOS/PLACAS EN VÍA DOBLE. JORNADA 2:30 - 5:00 A.M.</t>
  </si>
  <si>
    <t>MONTAJE DE PLACA DE FIJACION DIRECTA DFF/ADH O EQUIVALENTE PARA HORMIGONADO (MONTAJE TOP-DOWN). JORNADA 2:30 - 5:00 A.M.</t>
  </si>
  <si>
    <t>MONTAJE DE PLACA DE FIJACION DIRECTA DFF/ADH O EQUIVALENTE CON MONTAJE BOTTOM-UP EN SUPERFICIE PREPARADA. JORNADA 2:30 - 5:00 A.</t>
  </si>
  <si>
    <t>FORMACIÓN DE DADO DE MORTERO PARA INSTALACIÓN DE PLACA EN PLATAFORMA. JORNADA 2:30 - 5:00 A.M.</t>
  </si>
  <si>
    <t>Total 03.01</t>
  </si>
  <si>
    <t>TRATAMIENTO ANTIVIBRATORIO</t>
  </si>
  <si>
    <t>m2</t>
  </si>
  <si>
    <t>TRATAMIENTO ANTIVIBRATORIO DE CONTRABÓVEDA. JORNADA 2:30 - 5:00 A.M.</t>
  </si>
  <si>
    <t>kg</t>
  </si>
  <si>
    <t>ACERO CORRUGADO PARA TRAT. ANTIVIBRATORIO CONTRABÓVEDA. JORNADA 2:30 - 5:00 A.M.</t>
  </si>
  <si>
    <t>Total 03.02</t>
  </si>
  <si>
    <t>SANEAMIENTO Y DRENAJE</t>
  </si>
  <si>
    <t>SUM. Y MONTAJE DE REJILLA METÁLICA DE 1000X300 MM PARA CANAL CENTRAL CON CERCO. JORNADA 2:30 - 5:00 A.M.</t>
  </si>
  <si>
    <t>DRENAJE SUBTERRÁNEO. JORNADA 2:30 - 5:00 A.M.</t>
  </si>
  <si>
    <t>EJECUCIÓN ARQUETA DE PASO DE 51X51X60 CM, A HORMIGONAR. JORNADA 2:30 - 5:00 A.M.</t>
  </si>
  <si>
    <t>PARTIDA ALZADA ACTUACIONES RELACIONADAS CON EL SANEAMIENTO Y DRENAJE. A JUSTIFICAR</t>
  </si>
  <si>
    <t>Total 03.03</t>
  </si>
  <si>
    <t>ALINEACIÓN Y NIVELACIÓN</t>
  </si>
  <si>
    <t>ALINEACIÓN Y NIVELACIÓN AUXILIAR DE DIAGONAL. JORNADA 2:30 - 5:00 A.M.</t>
  </si>
  <si>
    <t>ALINEACIÓN Y NIVELACIÓN CON CARRO DE VÍA SENCILLA. JORNADA 2:30 - 5:00 A.M.</t>
  </si>
  <si>
    <t>Total 03.04</t>
  </si>
  <si>
    <t>HORMIGONADO Y BALASTADO</t>
  </si>
  <si>
    <t>HORMIGÓN ARMADO HA-35/20/F/IIa DE CENTRAL CON BOMBEO CON FIBRAS POLIPROPILENO. JORNADA 2:30 - 5:00 A.M.</t>
  </si>
  <si>
    <t>BATEO MANUAL Y PERFILADO DE VÍA. JORNADA 2:30 - 5:00 A.M.</t>
  </si>
  <si>
    <t>Total 03.05</t>
  </si>
  <si>
    <t>SOLDADURAS</t>
  </si>
  <si>
    <t>EJECUCIÓN DE SOLDADURA ALUMINOTÉRMICA EN CARRIL 54E1 O 60E1. JORNADA 2:30 - 5:00 A.M.</t>
  </si>
  <si>
    <t>EJECUCIÓN DE SOLDADURA ALUMINOTÉRMICA EN CARRIL CON CC O INTERNA DE APARATOS DE VÍA. JORNADA 2:30 - 5:00 A.M.</t>
  </si>
  <si>
    <t>Total 03.06</t>
  </si>
  <si>
    <t>INDICADORES, PIQUETES Y MARCAJES</t>
  </si>
  <si>
    <t>PLACA KILOMÉTRICA POR DECÁMETROS CON DESLIZADERA DE NIVELACIÓN. JORNADA 2:30 - 5:00 A.M.</t>
  </si>
  <si>
    <t>Total 03.07</t>
  </si>
  <si>
    <t>Total 03</t>
  </si>
  <si>
    <t>LIMPIEZA Y DESATRANCOS</t>
  </si>
  <si>
    <t>LIMPIEZA FINAL DE LA ZONA DE OBRAS. JORNADA 2:30 - 5:00 A.M.</t>
  </si>
  <si>
    <t>DESATRANCO/LIMPIEZA DE DRENAJE SUBTERRÁNEO. JORNADA 2:30 - 5:00 A.M.</t>
  </si>
  <si>
    <t>LIMPIEZA DE PLACAS DE KILOMETRAJE/ PIQUETES O SIMILARES. JORNADA 2:30 - 5:00 A.M.</t>
  </si>
  <si>
    <t>Total 04</t>
  </si>
  <si>
    <t>GESTIÓN DE MEDIOAMBIENTE</t>
  </si>
  <si>
    <t>CONTENEDOR DE 6 M3 Y TRANSPORTE A VERTEDERO</t>
  </si>
  <si>
    <t>t</t>
  </si>
  <si>
    <t>COSTE DE GESTIÓN DE ESCOMBROS DE CONSTRUCCIÓN</t>
  </si>
  <si>
    <t>CARGA Y TRANSPORTE DE CHATARRA FÉRRICA A GESTOR DE RESIDUOS</t>
  </si>
  <si>
    <t>COSTE DE GESTIÓN DE CHATARRA FÉRRICA</t>
  </si>
  <si>
    <t>Total 05</t>
  </si>
  <si>
    <t>SEGURIDAD Y SALUD</t>
  </si>
  <si>
    <t>Total 0</t>
  </si>
  <si>
    <r>
      <rPr>
        <b/>
        <u/>
        <sz val="11"/>
        <color theme="1"/>
        <rFont val="Calibri"/>
        <family val="2"/>
        <scheme val="minor"/>
      </rPr>
      <t>Nota</t>
    </r>
    <r>
      <rPr>
        <b/>
        <sz val="11"/>
        <color theme="1"/>
        <rFont val="Calibri"/>
        <family val="2"/>
        <scheme val="minor"/>
      </rPr>
      <t xml:space="preserve">: </t>
    </r>
  </si>
  <si>
    <t>*El importe de las partidas alzadas no podrá verse modificado en la oferta presentada respecto al importe de licitación.</t>
  </si>
  <si>
    <t>NOMBRE EMPRESA /
RAZÓN SOCIAL</t>
  </si>
  <si>
    <t>FECHA</t>
  </si>
  <si>
    <t>DOMICILIO FISCAL</t>
  </si>
  <si>
    <t>SELLO</t>
  </si>
  <si>
    <t>CIF</t>
  </si>
  <si>
    <t>FIRMA</t>
  </si>
  <si>
    <t>PRESUPUESTO DE EJECUCIÓN MATERIAL</t>
  </si>
  <si>
    <t>GASTOS GENERALES</t>
  </si>
  <si>
    <t>BENEFICIO INDUSTRIAL</t>
  </si>
  <si>
    <r>
      <t xml:space="preserve">** El precio ofertado en cada una de las </t>
    </r>
    <r>
      <rPr>
        <b/>
        <i/>
        <sz val="9"/>
        <color theme="1"/>
        <rFont val="Calibri"/>
        <family val="2"/>
        <scheme val="minor"/>
      </rPr>
      <t>unidades</t>
    </r>
    <r>
      <rPr>
        <b/>
        <sz val="9"/>
        <color rgb="FFFF0000"/>
        <rFont val="Calibri"/>
        <family val="2"/>
        <scheme val="minor"/>
      </rPr>
      <t xml:space="preserve"> </t>
    </r>
    <r>
      <rPr>
        <i/>
        <sz val="9"/>
        <color theme="1"/>
        <rFont val="Calibri"/>
        <family val="2"/>
        <scheme val="minor"/>
      </rPr>
      <t xml:space="preserve">no puede superar el precio unitario de licitación, a excepción del importe correspondiente al capítulo de Seguridad y Salud que </t>
    </r>
    <r>
      <rPr>
        <b/>
        <i/>
        <sz val="9"/>
        <color theme="1"/>
        <rFont val="Calibri"/>
        <family val="2"/>
        <scheme val="minor"/>
      </rPr>
      <t>solo</t>
    </r>
    <r>
      <rPr>
        <i/>
        <sz val="9"/>
        <color theme="1"/>
        <rFont val="Calibri"/>
        <family val="2"/>
        <scheme val="minor"/>
      </rPr>
      <t xml:space="preserve"> podrá modificarse según R.D. 1627/97.</t>
    </r>
    <r>
      <rPr>
        <i/>
        <sz val="9"/>
        <color rgb="FF000000"/>
        <rFont val="Calibri"/>
        <family val="2"/>
        <scheme val="minor"/>
      </rPr>
      <t xml:space="preserve"> </t>
    </r>
  </si>
  <si>
    <t>OFERTA</t>
  </si>
  <si>
    <t>BASE IMPONIBLE</t>
  </si>
  <si>
    <t>**** El importe de la celda “BASE IMPONIBLE”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</si>
  <si>
    <t>IMPORTE IVA</t>
  </si>
  <si>
    <t>TOTAL OFERTA CON IVA</t>
  </si>
  <si>
    <t>*** El sumatorio del total correspondiente a la celda presupuesto total de la oferta no puede superar el valor de la base imponible.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</si>
</sst>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1"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
      <b/>
      <u/>
      <sz val="11"/>
      <color theme="1"/>
      <name val="Calibri"/>
      <family val="2"/>
      <scheme val="minor"/>
    </font>
    <font>
      <i/>
      <sz val="10"/>
      <color theme="1"/>
      <name val="Calibri"/>
      <family val="2"/>
      <scheme val="minor"/>
    </font>
    <font>
      <b/>
      <sz val="10"/>
      <name val="Arial"/>
      <family val="2"/>
    </font>
    <font>
      <sz val="8"/>
      <name val="Arial"/>
      <family val="2"/>
    </font>
    <font>
      <i/>
      <sz val="9"/>
      <color theme="1"/>
      <name val="Calibri"/>
      <family val="2"/>
      <scheme val="minor"/>
    </font>
    <font>
      <b/>
      <i/>
      <sz val="9"/>
      <color theme="1"/>
      <name val="Calibri"/>
      <family val="2"/>
      <scheme val="minor"/>
    </font>
    <font>
      <b/>
      <sz val="9"/>
      <color rgb="FFFF0000"/>
      <name val="Calibri"/>
      <family val="2"/>
      <scheme val="minor"/>
    </font>
    <font>
      <i/>
      <sz val="9"/>
      <color rgb="FF000000"/>
      <name val="Calibri"/>
      <family val="2"/>
      <scheme val="minor"/>
    </font>
    <font>
      <b/>
      <sz val="9"/>
      <color theme="1"/>
      <name val="Calibri"/>
      <family val="2"/>
      <scheme val="minor"/>
    </font>
    <font>
      <sz val="11"/>
      <color rgb="FFFF0000"/>
      <name val="Calibri"/>
      <family val="2"/>
      <scheme val="minor"/>
    </font>
    <font>
      <sz val="8"/>
      <name val="Calibri"/>
      <family val="2"/>
      <scheme val="minor"/>
    </font>
  </fonts>
  <fills count="9">
    <fill>
      <patternFill patternType="none"/>
    </fill>
    <fill>
      <patternFill patternType="gray125"/>
    </fill>
    <fill>
      <patternFill patternType="solid">
        <fgColor rgb="FFB4CBE0"/>
        <bgColor indexed="64"/>
      </patternFill>
    </fill>
    <fill>
      <patternFill patternType="solid">
        <fgColor rgb="FFC0C0C0"/>
        <bgColor indexed="64"/>
      </patternFill>
    </fill>
    <fill>
      <patternFill patternType="solid">
        <fgColor rgb="FFC2D5E7"/>
        <bgColor indexed="64"/>
      </patternFill>
    </fill>
    <fill>
      <patternFill patternType="solid">
        <fgColor indexed="22"/>
        <bgColor indexed="64"/>
      </patternFill>
    </fill>
    <fill>
      <patternFill patternType="lightGray">
        <fgColor indexed="26"/>
      </patternFill>
    </fill>
    <fill>
      <patternFill patternType="solid">
        <fgColor rgb="FFFFC000"/>
        <bgColor indexed="64"/>
      </patternFill>
    </fill>
    <fill>
      <patternFill patternType="solid">
        <fgColor rgb="FFFFFFCC"/>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bottom style="thin">
        <color indexed="64"/>
      </bottom>
      <diagonal/>
    </border>
  </borders>
  <cellStyleXfs count="2">
    <xf numFmtId="0" fontId="0" fillId="0" borderId="0"/>
    <xf numFmtId="9" fontId="1" fillId="0" borderId="0" applyFont="0" applyFill="0" applyBorder="0" applyAlignment="0" applyProtection="0"/>
  </cellStyleXfs>
  <cellXfs count="133">
    <xf numFmtId="0" fontId="0" fillId="0" borderId="0" xfId="0"/>
    <xf numFmtId="0" fontId="0" fillId="0" borderId="0" xfId="0" applyAlignment="1" applyProtection="1">
      <alignment wrapText="1"/>
    </xf>
    <xf numFmtId="0" fontId="12" fillId="5" borderId="1" xfId="0" applyFont="1" applyFill="1" applyBorder="1" applyAlignment="1" applyProtection="1">
      <alignment horizontal="justify" vertical="center" wrapText="1"/>
    </xf>
    <xf numFmtId="0" fontId="11" fillId="0" borderId="0" xfId="0" applyFont="1" applyAlignment="1">
      <alignment vertical="center" wrapText="1"/>
    </xf>
    <xf numFmtId="0" fontId="0" fillId="0" borderId="0" xfId="0" applyAlignment="1">
      <alignment horizontal="left" wrapText="1"/>
    </xf>
    <xf numFmtId="164" fontId="6" fillId="0" borderId="1" xfId="1" applyNumberFormat="1" applyFont="1" applyFill="1" applyBorder="1" applyAlignment="1" applyProtection="1">
      <alignment vertical="top" wrapText="1"/>
    </xf>
    <xf numFmtId="4" fontId="7" fillId="2" borderId="1" xfId="0" applyNumberFormat="1" applyFont="1" applyFill="1" applyBorder="1" applyAlignment="1">
      <alignment vertical="top"/>
    </xf>
    <xf numFmtId="4" fontId="8" fillId="0" borderId="1" xfId="0" applyNumberFormat="1" applyFont="1" applyBorder="1" applyAlignment="1">
      <alignment vertical="top"/>
    </xf>
    <xf numFmtId="4" fontId="7" fillId="0" borderId="1" xfId="0" applyNumberFormat="1" applyFont="1" applyBorder="1" applyAlignment="1">
      <alignment vertical="top"/>
    </xf>
    <xf numFmtId="0" fontId="8" fillId="3" borderId="1" xfId="0" applyFont="1" applyFill="1" applyBorder="1" applyAlignment="1">
      <alignment vertical="top"/>
    </xf>
    <xf numFmtId="4" fontId="7" fillId="4" borderId="1" xfId="0" applyNumberFormat="1" applyFont="1" applyFill="1" applyBorder="1" applyAlignment="1">
      <alignment vertical="top"/>
    </xf>
    <xf numFmtId="4" fontId="6" fillId="2" borderId="1" xfId="0" applyNumberFormat="1" applyFont="1" applyFill="1" applyBorder="1" applyAlignment="1">
      <alignment vertical="top"/>
    </xf>
    <xf numFmtId="4" fontId="13" fillId="6" borderId="2" xfId="0" applyNumberFormat="1" applyFont="1" applyFill="1" applyBorder="1" applyAlignment="1" applyProtection="1">
      <alignment wrapText="1"/>
      <protection locked="0"/>
    </xf>
    <xf numFmtId="4" fontId="13" fillId="6" borderId="4" xfId="0" applyNumberFormat="1" applyFont="1" applyFill="1" applyBorder="1" applyAlignment="1" applyProtection="1">
      <alignment wrapText="1"/>
      <protection locked="0"/>
    </xf>
    <xf numFmtId="0" fontId="12" fillId="5" borderId="2" xfId="0" applyFont="1" applyFill="1" applyBorder="1" applyAlignment="1" applyProtection="1">
      <alignment vertical="center" wrapText="1"/>
    </xf>
    <xf numFmtId="4" fontId="7" fillId="2" borderId="7" xfId="0" applyNumberFormat="1" applyFont="1" applyFill="1" applyBorder="1" applyAlignment="1">
      <alignment vertical="top"/>
    </xf>
    <xf numFmtId="4" fontId="9" fillId="0" borderId="7" xfId="0" applyNumberFormat="1" applyFont="1" applyBorder="1" applyAlignment="1">
      <alignment vertical="top"/>
    </xf>
    <xf numFmtId="4" fontId="7" fillId="0" borderId="7" xfId="0" applyNumberFormat="1" applyFont="1" applyBorder="1" applyAlignment="1">
      <alignment vertical="top"/>
    </xf>
    <xf numFmtId="0" fontId="8" fillId="3" borderId="7" xfId="0" applyFont="1" applyFill="1" applyBorder="1" applyAlignment="1">
      <alignment vertical="top"/>
    </xf>
    <xf numFmtId="4" fontId="7" fillId="4" borderId="7" xfId="0" applyNumberFormat="1" applyFont="1" applyFill="1" applyBorder="1" applyAlignment="1">
      <alignment vertical="top"/>
    </xf>
    <xf numFmtId="4" fontId="8" fillId="0" borderId="7" xfId="0" applyNumberFormat="1" applyFont="1" applyFill="1" applyBorder="1" applyAlignment="1" applyProtection="1">
      <alignment vertical="top" wrapText="1"/>
    </xf>
    <xf numFmtId="3" fontId="7" fillId="2" borderId="6" xfId="0" applyNumberFormat="1" applyFont="1" applyFill="1" applyBorder="1" applyAlignment="1">
      <alignment vertical="top"/>
    </xf>
    <xf numFmtId="4" fontId="8" fillId="0" borderId="6" xfId="0" applyNumberFormat="1" applyFont="1" applyBorder="1" applyAlignment="1">
      <alignment vertical="top"/>
    </xf>
    <xf numFmtId="3" fontId="8" fillId="0" borderId="6" xfId="0" applyNumberFormat="1" applyFont="1" applyBorder="1" applyAlignment="1">
      <alignment vertical="top"/>
    </xf>
    <xf numFmtId="0" fontId="8" fillId="3" borderId="6" xfId="0" applyFont="1" applyFill="1" applyBorder="1" applyAlignment="1">
      <alignment vertical="top"/>
    </xf>
    <xf numFmtId="4" fontId="7" fillId="4" borderId="6" xfId="0" applyNumberFormat="1" applyFont="1" applyFill="1" applyBorder="1" applyAlignment="1">
      <alignment vertical="top"/>
    </xf>
    <xf numFmtId="3" fontId="6" fillId="2" borderId="6" xfId="0" applyNumberFormat="1" applyFont="1" applyFill="1" applyBorder="1" applyAlignment="1">
      <alignment vertical="top"/>
    </xf>
    <xf numFmtId="4" fontId="8" fillId="0" borderId="6" xfId="0" applyNumberFormat="1" applyFont="1" applyFill="1" applyBorder="1" applyAlignment="1" applyProtection="1">
      <alignment vertical="top" wrapText="1"/>
    </xf>
    <xf numFmtId="4" fontId="7" fillId="2" borderId="5" xfId="0" applyNumberFormat="1" applyFont="1" applyFill="1" applyBorder="1" applyAlignment="1">
      <alignment vertical="top"/>
    </xf>
    <xf numFmtId="4" fontId="7" fillId="2" borderId="10" xfId="0" applyNumberFormat="1" applyFont="1" applyFill="1" applyBorder="1" applyAlignment="1">
      <alignment vertical="top"/>
    </xf>
    <xf numFmtId="3" fontId="7" fillId="2" borderId="9" xfId="0" applyNumberFormat="1" applyFont="1" applyFill="1" applyBorder="1" applyAlignment="1">
      <alignment vertical="top"/>
    </xf>
    <xf numFmtId="0" fontId="5" fillId="0" borderId="12" xfId="0" applyFont="1" applyBorder="1" applyAlignment="1">
      <alignment vertical="top"/>
    </xf>
    <xf numFmtId="0" fontId="5" fillId="0" borderId="13" xfId="0" applyFont="1" applyBorder="1" applyAlignment="1">
      <alignment vertical="top"/>
    </xf>
    <xf numFmtId="0" fontId="5" fillId="0" borderId="11" xfId="0" applyFont="1" applyBorder="1" applyAlignment="1">
      <alignment vertical="top"/>
    </xf>
    <xf numFmtId="0" fontId="5" fillId="0" borderId="17" xfId="0" applyFont="1" applyBorder="1" applyAlignment="1">
      <alignment vertical="top"/>
    </xf>
    <xf numFmtId="49" fontId="6" fillId="2" borderId="18" xfId="0" applyNumberFormat="1" applyFont="1" applyFill="1" applyBorder="1" applyAlignment="1">
      <alignment vertical="top"/>
    </xf>
    <xf numFmtId="49" fontId="8" fillId="0" borderId="18" xfId="0" applyNumberFormat="1" applyFont="1" applyBorder="1" applyAlignment="1">
      <alignment vertical="top"/>
    </xf>
    <xf numFmtId="0" fontId="8" fillId="0" borderId="18" xfId="0" applyFont="1" applyBorder="1" applyAlignment="1">
      <alignment vertical="top"/>
    </xf>
    <xf numFmtId="0" fontId="8" fillId="3" borderId="18" xfId="0" applyFont="1" applyFill="1" applyBorder="1" applyAlignment="1">
      <alignment vertical="top"/>
    </xf>
    <xf numFmtId="49" fontId="6" fillId="4" borderId="18" xfId="0" applyNumberFormat="1" applyFont="1" applyFill="1" applyBorder="1" applyAlignment="1">
      <alignment vertical="top"/>
    </xf>
    <xf numFmtId="0" fontId="8" fillId="0" borderId="18" xfId="0" applyFont="1" applyBorder="1" applyAlignment="1" applyProtection="1">
      <alignment vertical="top" wrapText="1"/>
    </xf>
    <xf numFmtId="0" fontId="5" fillId="0" borderId="14" xfId="0" applyFont="1" applyBorder="1" applyAlignment="1">
      <alignment vertical="top" wrapText="1"/>
    </xf>
    <xf numFmtId="49" fontId="6" fillId="2" borderId="20" xfId="0" applyNumberFormat="1" applyFont="1" applyFill="1" applyBorder="1" applyAlignment="1">
      <alignment vertical="top" wrapText="1"/>
    </xf>
    <xf numFmtId="49" fontId="8" fillId="0" borderId="21" xfId="0" applyNumberFormat="1" applyFont="1" applyBorder="1" applyAlignment="1">
      <alignment vertical="top" wrapText="1"/>
    </xf>
    <xf numFmtId="49" fontId="6" fillId="0" borderId="21" xfId="0" applyNumberFormat="1" applyFont="1" applyBorder="1" applyAlignment="1">
      <alignment vertical="top" wrapText="1"/>
    </xf>
    <xf numFmtId="0" fontId="8" fillId="3" borderId="21" xfId="0" applyFont="1" applyFill="1" applyBorder="1" applyAlignment="1">
      <alignment vertical="top" wrapText="1"/>
    </xf>
    <xf numFmtId="49" fontId="6" fillId="2" borderId="21" xfId="0" applyNumberFormat="1" applyFont="1" applyFill="1" applyBorder="1" applyAlignment="1">
      <alignment vertical="top" wrapText="1"/>
    </xf>
    <xf numFmtId="49" fontId="6" fillId="4" borderId="21" xfId="0" applyNumberFormat="1" applyFont="1" applyFill="1" applyBorder="1" applyAlignment="1">
      <alignment vertical="top" wrapText="1"/>
    </xf>
    <xf numFmtId="0" fontId="8" fillId="0" borderId="21" xfId="0" applyFont="1" applyBorder="1" applyAlignment="1" applyProtection="1">
      <alignment horizontal="left" vertical="top" wrapText="1"/>
    </xf>
    <xf numFmtId="0" fontId="8" fillId="0" borderId="21" xfId="0" applyFont="1" applyBorder="1" applyAlignment="1" applyProtection="1">
      <alignment horizontal="left" wrapText="1"/>
    </xf>
    <xf numFmtId="0" fontId="0" fillId="7" borderId="18" xfId="0" applyFill="1" applyBorder="1" applyAlignment="1" applyProtection="1">
      <alignment wrapText="1"/>
    </xf>
    <xf numFmtId="49" fontId="6" fillId="7" borderId="21" xfId="0" applyNumberFormat="1" applyFont="1" applyFill="1" applyBorder="1" applyAlignment="1" applyProtection="1">
      <alignment horizontal="left" vertical="top" wrapText="1"/>
    </xf>
    <xf numFmtId="0" fontId="0" fillId="7" borderId="6" xfId="0" applyFill="1" applyBorder="1" applyAlignment="1" applyProtection="1">
      <alignment wrapText="1"/>
    </xf>
    <xf numFmtId="0" fontId="0" fillId="7" borderId="1" xfId="0" applyFill="1" applyBorder="1" applyAlignment="1" applyProtection="1">
      <alignment wrapText="1"/>
    </xf>
    <xf numFmtId="4" fontId="6" fillId="7" borderId="7" xfId="0" applyNumberFormat="1" applyFont="1" applyFill="1" applyBorder="1" applyAlignment="1" applyProtection="1">
      <alignment vertical="top" wrapText="1"/>
    </xf>
    <xf numFmtId="0" fontId="0" fillId="7" borderId="19" xfId="0" applyFill="1" applyBorder="1" applyAlignment="1" applyProtection="1">
      <alignment wrapText="1"/>
    </xf>
    <xf numFmtId="49" fontId="6" fillId="7" borderId="22" xfId="0" applyNumberFormat="1" applyFont="1" applyFill="1" applyBorder="1" applyAlignment="1" applyProtection="1">
      <alignment horizontal="left" vertical="top" wrapText="1"/>
    </xf>
    <xf numFmtId="0" fontId="5" fillId="0" borderId="11" xfId="0" applyFont="1" applyBorder="1" applyAlignment="1" applyProtection="1">
      <alignment vertical="top"/>
      <protection locked="0"/>
    </xf>
    <xf numFmtId="0" fontId="5" fillId="0" borderId="12" xfId="0" applyFont="1" applyBorder="1" applyAlignment="1" applyProtection="1">
      <alignment vertical="top"/>
      <protection locked="0"/>
    </xf>
    <xf numFmtId="49" fontId="6" fillId="2" borderId="5" xfId="0" applyNumberFormat="1" applyFont="1" applyFill="1" applyBorder="1" applyAlignment="1" applyProtection="1">
      <alignment vertical="top" wrapText="1"/>
      <protection locked="0"/>
    </xf>
    <xf numFmtId="0" fontId="0" fillId="0" borderId="1" xfId="0" applyBorder="1" applyProtection="1">
      <protection locked="0"/>
    </xf>
    <xf numFmtId="0" fontId="8" fillId="3" borderId="1" xfId="0" applyFont="1" applyFill="1" applyBorder="1" applyAlignment="1" applyProtection="1">
      <alignment vertical="top" wrapText="1"/>
      <protection locked="0"/>
    </xf>
    <xf numFmtId="3" fontId="7" fillId="2" borderId="1" xfId="0" applyNumberFormat="1" applyFont="1" applyFill="1" applyBorder="1" applyAlignment="1" applyProtection="1">
      <alignment vertical="top"/>
      <protection locked="0"/>
    </xf>
    <xf numFmtId="0" fontId="8" fillId="3" borderId="1" xfId="0" applyFont="1" applyFill="1" applyBorder="1" applyAlignment="1" applyProtection="1">
      <alignment vertical="top"/>
      <protection locked="0"/>
    </xf>
    <xf numFmtId="49" fontId="6" fillId="2" borderId="1" xfId="0" applyNumberFormat="1" applyFont="1" applyFill="1" applyBorder="1" applyAlignment="1" applyProtection="1">
      <alignment vertical="top" wrapText="1"/>
      <protection locked="0"/>
    </xf>
    <xf numFmtId="49" fontId="6" fillId="4" borderId="1" xfId="0" applyNumberFormat="1" applyFont="1" applyFill="1" applyBorder="1" applyAlignment="1" applyProtection="1">
      <alignment vertical="top" wrapText="1"/>
      <protection locked="0"/>
    </xf>
    <xf numFmtId="4" fontId="7" fillId="4" borderId="1" xfId="0" applyNumberFormat="1" applyFont="1" applyFill="1" applyBorder="1" applyAlignment="1" applyProtection="1">
      <alignment vertical="top"/>
      <protection locked="0"/>
    </xf>
    <xf numFmtId="3" fontId="6" fillId="2" borderId="1" xfId="0" applyNumberFormat="1" applyFont="1" applyFill="1" applyBorder="1" applyAlignment="1" applyProtection="1">
      <alignment vertical="top"/>
      <protection locked="0"/>
    </xf>
    <xf numFmtId="0" fontId="0" fillId="7" borderId="1" xfId="0" applyFill="1" applyBorder="1" applyAlignment="1" applyProtection="1">
      <alignment wrapText="1"/>
      <protection locked="0"/>
    </xf>
    <xf numFmtId="4" fontId="6" fillId="7" borderId="7" xfId="0" applyNumberFormat="1" applyFont="1" applyFill="1" applyBorder="1" applyAlignment="1" applyProtection="1">
      <alignment vertical="top" wrapText="1"/>
      <protection locked="0"/>
    </xf>
    <xf numFmtId="4" fontId="8" fillId="0" borderId="7" xfId="0" applyNumberFormat="1" applyFont="1" applyFill="1" applyBorder="1" applyAlignment="1" applyProtection="1">
      <alignment vertical="top" wrapText="1"/>
      <protection locked="0"/>
    </xf>
    <xf numFmtId="4" fontId="8" fillId="0" borderId="4" xfId="0" applyNumberFormat="1" applyFont="1" applyBorder="1" applyAlignment="1" applyProtection="1">
      <alignment vertical="top"/>
    </xf>
    <xf numFmtId="4" fontId="8" fillId="0" borderId="6" xfId="0" applyNumberFormat="1" applyFont="1" applyBorder="1" applyAlignment="1" applyProtection="1">
      <alignment vertical="top"/>
    </xf>
    <xf numFmtId="3" fontId="6" fillId="2" borderId="6" xfId="0" applyNumberFormat="1" applyFont="1" applyFill="1" applyBorder="1" applyAlignment="1" applyProtection="1">
      <alignment vertical="top"/>
    </xf>
    <xf numFmtId="0" fontId="8" fillId="0" borderId="24" xfId="0" applyFont="1" applyFill="1" applyBorder="1" applyAlignment="1" applyProtection="1">
      <alignment vertical="top" wrapText="1"/>
    </xf>
    <xf numFmtId="164" fontId="8" fillId="0" borderId="25" xfId="1" applyNumberFormat="1" applyFont="1" applyFill="1" applyBorder="1" applyAlignment="1" applyProtection="1">
      <alignment vertical="top" wrapText="1"/>
    </xf>
    <xf numFmtId="4" fontId="8" fillId="0" borderId="26" xfId="0" applyNumberFormat="1" applyFont="1" applyFill="1" applyBorder="1" applyAlignment="1" applyProtection="1">
      <alignment vertical="top" wrapText="1"/>
    </xf>
    <xf numFmtId="0" fontId="8" fillId="0" borderId="24" xfId="0" applyFont="1" applyFill="1" applyBorder="1" applyAlignment="1" applyProtection="1">
      <alignment vertical="top" wrapText="1"/>
      <protection locked="0"/>
    </xf>
    <xf numFmtId="4" fontId="8" fillId="0" borderId="26" xfId="0" applyNumberFormat="1" applyFont="1" applyFill="1" applyBorder="1" applyAlignment="1" applyProtection="1">
      <alignment vertical="top" wrapText="1"/>
      <protection locked="0"/>
    </xf>
    <xf numFmtId="0" fontId="0" fillId="7" borderId="29" xfId="0" applyFill="1" applyBorder="1" applyAlignment="1" applyProtection="1">
      <alignment wrapText="1"/>
    </xf>
    <xf numFmtId="49" fontId="6" fillId="7" borderId="27" xfId="0" applyNumberFormat="1" applyFont="1" applyFill="1" applyBorder="1" applyAlignment="1" applyProtection="1">
      <alignment horizontal="left" vertical="top" wrapText="1"/>
    </xf>
    <xf numFmtId="0" fontId="0" fillId="7" borderId="11" xfId="0" applyFill="1" applyBorder="1" applyAlignment="1" applyProtection="1">
      <alignment wrapText="1"/>
    </xf>
    <xf numFmtId="0" fontId="0" fillId="7" borderId="12" xfId="0" applyFill="1" applyBorder="1" applyAlignment="1" applyProtection="1">
      <alignment wrapText="1"/>
    </xf>
    <xf numFmtId="4" fontId="6" fillId="7" borderId="13" xfId="0" applyNumberFormat="1" applyFont="1" applyFill="1" applyBorder="1" applyAlignment="1" applyProtection="1">
      <alignment vertical="top" wrapText="1"/>
    </xf>
    <xf numFmtId="164" fontId="6" fillId="7" borderId="12" xfId="1" applyNumberFormat="1" applyFont="1" applyFill="1" applyBorder="1" applyAlignment="1" applyProtection="1">
      <alignment vertical="top" wrapText="1"/>
    </xf>
    <xf numFmtId="0" fontId="8" fillId="0" borderId="30" xfId="0" applyFont="1" applyFill="1" applyBorder="1" applyAlignment="1" applyProtection="1">
      <alignment vertical="top" wrapText="1"/>
      <protection locked="0"/>
    </xf>
    <xf numFmtId="0" fontId="8" fillId="0" borderId="28" xfId="0" applyFont="1" applyFill="1" applyBorder="1" applyAlignment="1" applyProtection="1">
      <alignment vertical="top" wrapText="1"/>
      <protection locked="0"/>
    </xf>
    <xf numFmtId="0" fontId="8" fillId="0" borderId="8" xfId="0" applyFont="1" applyFill="1" applyBorder="1" applyAlignment="1" applyProtection="1">
      <alignment vertical="top" wrapText="1"/>
      <protection locked="0"/>
    </xf>
    <xf numFmtId="0" fontId="8" fillId="0" borderId="23" xfId="0" applyFont="1" applyFill="1" applyBorder="1" applyAlignment="1" applyProtection="1">
      <alignment vertical="top" wrapText="1"/>
      <protection locked="0"/>
    </xf>
    <xf numFmtId="0" fontId="8" fillId="0" borderId="22" xfId="0" applyFont="1" applyFill="1" applyBorder="1" applyAlignment="1" applyProtection="1">
      <alignment vertical="top" wrapText="1"/>
      <protection locked="0"/>
    </xf>
    <xf numFmtId="0" fontId="0" fillId="0" borderId="0" xfId="0" applyBorder="1"/>
    <xf numFmtId="0" fontId="0" fillId="0" borderId="0" xfId="0" applyBorder="1" applyAlignment="1" applyProtection="1">
      <alignment wrapText="1"/>
    </xf>
    <xf numFmtId="0" fontId="2" fillId="0" borderId="0" xfId="0" applyFont="1" applyBorder="1" applyAlignment="1">
      <alignment wrapText="1"/>
    </xf>
    <xf numFmtId="0" fontId="0" fillId="0" borderId="0" xfId="0" applyBorder="1" applyAlignment="1">
      <alignment horizontal="left"/>
    </xf>
    <xf numFmtId="0" fontId="11" fillId="0" borderId="0" xfId="0" applyFont="1" applyBorder="1" applyAlignment="1">
      <alignment vertical="center" wrapText="1"/>
    </xf>
    <xf numFmtId="0" fontId="0" fillId="7" borderId="27" xfId="0" applyFill="1" applyBorder="1" applyAlignment="1" applyProtection="1">
      <alignment wrapText="1"/>
    </xf>
    <xf numFmtId="0" fontId="19" fillId="0" borderId="0" xfId="0" applyFont="1" applyProtection="1"/>
    <xf numFmtId="10" fontId="20" fillId="8" borderId="1" xfId="1" applyNumberFormat="1" applyFont="1" applyFill="1" applyBorder="1" applyAlignment="1" applyProtection="1">
      <alignment vertical="top" wrapText="1"/>
      <protection locked="0"/>
    </xf>
    <xf numFmtId="3" fontId="7" fillId="2" borderId="9" xfId="0" applyNumberFormat="1" applyFont="1" applyFill="1" applyBorder="1" applyAlignment="1" applyProtection="1">
      <alignment vertical="top"/>
    </xf>
    <xf numFmtId="3" fontId="8" fillId="0" borderId="6" xfId="0" applyNumberFormat="1" applyFont="1" applyBorder="1" applyAlignment="1" applyProtection="1">
      <alignment vertical="top"/>
    </xf>
    <xf numFmtId="0" fontId="8" fillId="3" borderId="6" xfId="0" applyFont="1" applyFill="1" applyBorder="1" applyAlignment="1" applyProtection="1">
      <alignment vertical="top"/>
    </xf>
    <xf numFmtId="3" fontId="7" fillId="2" borderId="6" xfId="0" applyNumberFormat="1" applyFont="1" applyFill="1" applyBorder="1" applyAlignment="1" applyProtection="1">
      <alignment vertical="top"/>
    </xf>
    <xf numFmtId="4" fontId="7" fillId="4" borderId="6" xfId="0" applyNumberFormat="1" applyFont="1" applyFill="1" applyBorder="1" applyAlignment="1" applyProtection="1">
      <alignment vertical="top"/>
    </xf>
    <xf numFmtId="0" fontId="8" fillId="0" borderId="30" xfId="0" applyFont="1" applyFill="1" applyBorder="1" applyAlignment="1" applyProtection="1">
      <alignment vertical="top" wrapText="1"/>
    </xf>
    <xf numFmtId="0" fontId="8" fillId="0" borderId="8" xfId="0" applyFont="1" applyFill="1" applyBorder="1" applyAlignment="1" applyProtection="1">
      <alignment vertical="top" wrapText="1"/>
    </xf>
    <xf numFmtId="3" fontId="6" fillId="2" borderId="6" xfId="0" applyNumberFormat="1" applyFont="1" applyFill="1" applyBorder="1" applyAlignment="1" applyProtection="1">
      <alignment vertical="top"/>
      <protection locked="0"/>
    </xf>
    <xf numFmtId="0" fontId="5" fillId="0" borderId="13" xfId="0" applyFont="1" applyBorder="1" applyAlignment="1" applyProtection="1">
      <alignment vertical="top"/>
    </xf>
    <xf numFmtId="49" fontId="6" fillId="2" borderId="10" xfId="0" applyNumberFormat="1" applyFont="1" applyFill="1" applyBorder="1" applyAlignment="1" applyProtection="1">
      <alignment vertical="top" wrapText="1"/>
    </xf>
    <xf numFmtId="4" fontId="20" fillId="0" borderId="1" xfId="0" applyNumberFormat="1" applyFont="1" applyBorder="1" applyAlignment="1" applyProtection="1">
      <alignment vertical="top"/>
    </xf>
    <xf numFmtId="0" fontId="0" fillId="0" borderId="7" xfId="0" applyBorder="1" applyProtection="1"/>
    <xf numFmtId="0" fontId="8" fillId="3" borderId="7" xfId="0" applyFont="1" applyFill="1" applyBorder="1" applyAlignment="1" applyProtection="1">
      <alignment vertical="top" wrapText="1"/>
    </xf>
    <xf numFmtId="3" fontId="7" fillId="2" borderId="7" xfId="0" applyNumberFormat="1" applyFont="1" applyFill="1" applyBorder="1" applyAlignment="1" applyProtection="1">
      <alignment vertical="top"/>
    </xf>
    <xf numFmtId="0" fontId="8" fillId="3" borderId="7" xfId="0" applyFont="1" applyFill="1" applyBorder="1" applyAlignment="1" applyProtection="1">
      <alignment vertical="top"/>
    </xf>
    <xf numFmtId="49" fontId="6" fillId="2" borderId="7" xfId="0" applyNumberFormat="1" applyFont="1" applyFill="1" applyBorder="1" applyAlignment="1" applyProtection="1">
      <alignment vertical="top" wrapText="1"/>
    </xf>
    <xf numFmtId="49" fontId="6" fillId="4" borderId="7" xfId="0" applyNumberFormat="1" applyFont="1" applyFill="1" applyBorder="1" applyAlignment="1" applyProtection="1">
      <alignment vertical="top" wrapText="1"/>
    </xf>
    <xf numFmtId="4" fontId="7" fillId="4" borderId="7" xfId="0" applyNumberFormat="1" applyFont="1" applyFill="1" applyBorder="1" applyAlignment="1" applyProtection="1">
      <alignment vertical="top"/>
    </xf>
    <xf numFmtId="3" fontId="6" fillId="2" borderId="7" xfId="0" applyNumberFormat="1" applyFont="1" applyFill="1" applyBorder="1" applyAlignment="1" applyProtection="1">
      <alignment vertical="top"/>
    </xf>
    <xf numFmtId="4" fontId="6" fillId="2" borderId="1" xfId="0" applyNumberFormat="1" applyFont="1" applyFill="1" applyBorder="1" applyAlignment="1" applyProtection="1">
      <alignment vertical="top"/>
    </xf>
    <xf numFmtId="4" fontId="13" fillId="6" borderId="2" xfId="0" applyNumberFormat="1" applyFont="1" applyFill="1" applyBorder="1" applyAlignment="1" applyProtection="1">
      <alignment horizontal="center" wrapText="1"/>
      <protection locked="0"/>
    </xf>
    <xf numFmtId="4" fontId="13" fillId="6" borderId="3" xfId="0" applyNumberFormat="1" applyFont="1" applyFill="1" applyBorder="1" applyAlignment="1" applyProtection="1">
      <alignment horizontal="center" wrapText="1"/>
      <protection locked="0"/>
    </xf>
    <xf numFmtId="4" fontId="13" fillId="6" borderId="4" xfId="0" applyNumberFormat="1" applyFont="1" applyFill="1" applyBorder="1" applyAlignment="1" applyProtection="1">
      <alignment horizontal="center" wrapText="1"/>
      <protection locked="0"/>
    </xf>
    <xf numFmtId="0" fontId="3" fillId="0" borderId="14" xfId="0" applyFont="1" applyBorder="1" applyAlignment="1">
      <alignment horizontal="center" vertical="top"/>
    </xf>
    <xf numFmtId="0" fontId="3" fillId="0" borderId="16" xfId="0" applyFont="1" applyBorder="1" applyAlignment="1">
      <alignment horizontal="center" vertical="top"/>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6" xfId="0" applyFont="1" applyBorder="1" applyAlignment="1">
      <alignment horizontal="center" vertical="center" wrapText="1"/>
    </xf>
    <xf numFmtId="49" fontId="18" fillId="0" borderId="11" xfId="0" applyNumberFormat="1" applyFont="1" applyBorder="1" applyAlignment="1" applyProtection="1">
      <alignment horizontal="center" vertical="center" wrapText="1"/>
    </xf>
    <xf numFmtId="49" fontId="18" fillId="0" borderId="12" xfId="0" applyNumberFormat="1" applyFont="1" applyBorder="1" applyAlignment="1" applyProtection="1">
      <alignment horizontal="center" vertical="center" wrapText="1"/>
    </xf>
    <xf numFmtId="49" fontId="18" fillId="0" borderId="13" xfId="0" applyNumberFormat="1" applyFont="1" applyBorder="1" applyAlignment="1" applyProtection="1">
      <alignment horizontal="center" vertical="center" wrapText="1"/>
    </xf>
    <xf numFmtId="0" fontId="14" fillId="0" borderId="1" xfId="0" applyFont="1" applyBorder="1" applyAlignment="1">
      <alignment horizontal="left" vertical="center" wrapText="1"/>
    </xf>
    <xf numFmtId="0" fontId="2" fillId="0" borderId="5" xfId="0" applyFont="1" applyBorder="1" applyAlignment="1">
      <alignment horizontal="left" wrapText="1"/>
    </xf>
    <xf numFmtId="0" fontId="2" fillId="0" borderId="31" xfId="0" applyFont="1" applyBorder="1" applyAlignment="1">
      <alignment horizontal="left" wrapText="1"/>
    </xf>
    <xf numFmtId="0" fontId="14" fillId="0" borderId="2" xfId="0" applyFont="1" applyBorder="1" applyAlignment="1">
      <alignment horizontal="left" vertical="center"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02"/>
  <sheetViews>
    <sheetView tabSelected="1" view="pageBreakPreview" zoomScale="115" zoomScaleNormal="130" zoomScaleSheetLayoutView="115" workbookViewId="0">
      <pane xSplit="2" ySplit="2" topLeftCell="C3" activePane="bottomRight" state="frozen"/>
      <selection pane="topRight" activeCell="E1" sqref="E1"/>
      <selection pane="bottomLeft" activeCell="A4" sqref="A4"/>
      <selection pane="bottomRight" activeCell="F83" sqref="F83"/>
    </sheetView>
  </sheetViews>
  <sheetFormatPr baseColWidth="10" defaultRowHeight="14.4" x14ac:dyDescent="0.3"/>
  <cols>
    <col min="1" max="1" width="11" customWidth="1"/>
    <col min="2" max="2" width="52.5546875" customWidth="1"/>
    <col min="3" max="3" width="7.88671875" customWidth="1"/>
    <col min="4" max="4" width="8.6640625" customWidth="1"/>
    <col min="5" max="5" width="8.6640625" bestFit="1" customWidth="1"/>
    <col min="6" max="6" width="8" bestFit="1" customWidth="1"/>
    <col min="7" max="7" width="7" customWidth="1"/>
    <col min="8" max="8" width="8" bestFit="1" customWidth="1"/>
  </cols>
  <sheetData>
    <row r="1" spans="1:9" ht="24.75" customHeight="1" thickBot="1" x14ac:dyDescent="0.35">
      <c r="A1" s="121" t="s">
        <v>0</v>
      </c>
      <c r="B1" s="122"/>
      <c r="C1" s="123" t="s">
        <v>101</v>
      </c>
      <c r="D1" s="124"/>
      <c r="E1" s="125"/>
      <c r="F1" s="126" t="s">
        <v>100</v>
      </c>
      <c r="G1" s="127"/>
      <c r="H1" s="128"/>
    </row>
    <row r="2" spans="1:9" ht="15" thickBot="1" x14ac:dyDescent="0.35">
      <c r="A2" s="34" t="s">
        <v>1</v>
      </c>
      <c r="B2" s="41" t="s">
        <v>2</v>
      </c>
      <c r="C2" s="33" t="s">
        <v>3</v>
      </c>
      <c r="D2" s="31" t="s">
        <v>4</v>
      </c>
      <c r="E2" s="32" t="s">
        <v>5</v>
      </c>
      <c r="F2" s="57" t="s">
        <v>3</v>
      </c>
      <c r="G2" s="58" t="s">
        <v>4</v>
      </c>
      <c r="H2" s="106" t="s">
        <v>5</v>
      </c>
    </row>
    <row r="3" spans="1:9" x14ac:dyDescent="0.3">
      <c r="A3" s="35" t="s">
        <v>6</v>
      </c>
      <c r="B3" s="42" t="s">
        <v>7</v>
      </c>
      <c r="C3" s="30">
        <f>C10</f>
        <v>1</v>
      </c>
      <c r="D3" s="28">
        <f>D10</f>
        <v>14080.52</v>
      </c>
      <c r="E3" s="29">
        <f>E10</f>
        <v>14080.52</v>
      </c>
      <c r="F3" s="98">
        <f>F10</f>
        <v>1</v>
      </c>
      <c r="G3" s="59"/>
      <c r="H3" s="107"/>
    </row>
    <row r="4" spans="1:9" x14ac:dyDescent="0.3">
      <c r="A4" s="36" t="s">
        <v>8</v>
      </c>
      <c r="B4" s="43" t="s">
        <v>9</v>
      </c>
      <c r="C4" s="22">
        <v>114</v>
      </c>
      <c r="D4" s="7">
        <v>22.03</v>
      </c>
      <c r="E4" s="16">
        <f t="shared" ref="E4:E10" si="0">ROUND(C4*D4*1,2)</f>
        <v>2511.42</v>
      </c>
      <c r="F4" s="72">
        <v>114</v>
      </c>
      <c r="G4" s="60"/>
      <c r="H4" s="108">
        <f>ROUND(F4*G4*1,2)</f>
        <v>0</v>
      </c>
      <c r="I4" s="96" t="str">
        <f>IF($H4&gt;$E4,"VALOR MAYOR DEL PERMITIDO","")</f>
        <v/>
      </c>
    </row>
    <row r="5" spans="1:9" ht="20.399999999999999" x14ac:dyDescent="0.3">
      <c r="A5" s="36" t="s">
        <v>10</v>
      </c>
      <c r="B5" s="43" t="s">
        <v>11</v>
      </c>
      <c r="C5" s="22">
        <v>1</v>
      </c>
      <c r="D5" s="7">
        <v>238.5</v>
      </c>
      <c r="E5" s="16">
        <f t="shared" si="0"/>
        <v>238.5</v>
      </c>
      <c r="F5" s="72">
        <v>1</v>
      </c>
      <c r="G5" s="60"/>
      <c r="H5" s="108">
        <f t="shared" ref="H5:H8" si="1">ROUND(F5*G5*1,2)</f>
        <v>0</v>
      </c>
      <c r="I5" s="96" t="str">
        <f t="shared" ref="I5:I9" si="2">IF($H5&gt;$E5,"VALOR MAYOR DEL PERMITIDO","")</f>
        <v/>
      </c>
    </row>
    <row r="6" spans="1:9" ht="20.399999999999999" x14ac:dyDescent="0.3">
      <c r="A6" s="36" t="s">
        <v>10</v>
      </c>
      <c r="B6" s="43" t="s">
        <v>12</v>
      </c>
      <c r="C6" s="22">
        <v>1</v>
      </c>
      <c r="D6" s="7">
        <v>205.11</v>
      </c>
      <c r="E6" s="16">
        <f t="shared" si="0"/>
        <v>205.11</v>
      </c>
      <c r="F6" s="72">
        <v>1</v>
      </c>
      <c r="G6" s="60"/>
      <c r="H6" s="108">
        <f t="shared" si="1"/>
        <v>0</v>
      </c>
      <c r="I6" s="96" t="str">
        <f t="shared" si="2"/>
        <v/>
      </c>
    </row>
    <row r="7" spans="1:9" ht="20.399999999999999" x14ac:dyDescent="0.3">
      <c r="A7" s="36" t="s">
        <v>10</v>
      </c>
      <c r="B7" s="43" t="s">
        <v>13</v>
      </c>
      <c r="C7" s="22">
        <v>1</v>
      </c>
      <c r="D7" s="7">
        <v>886.99</v>
      </c>
      <c r="E7" s="16">
        <f t="shared" si="0"/>
        <v>886.99</v>
      </c>
      <c r="F7" s="72">
        <v>1</v>
      </c>
      <c r="G7" s="60"/>
      <c r="H7" s="108">
        <f t="shared" si="1"/>
        <v>0</v>
      </c>
      <c r="I7" s="96" t="str">
        <f t="shared" si="2"/>
        <v/>
      </c>
    </row>
    <row r="8" spans="1:9" ht="20.399999999999999" x14ac:dyDescent="0.3">
      <c r="A8" s="36" t="s">
        <v>10</v>
      </c>
      <c r="B8" s="43" t="s">
        <v>14</v>
      </c>
      <c r="C8" s="22">
        <v>1</v>
      </c>
      <c r="D8" s="7">
        <v>238.5</v>
      </c>
      <c r="E8" s="16">
        <f t="shared" si="0"/>
        <v>238.5</v>
      </c>
      <c r="F8" s="72">
        <v>1</v>
      </c>
      <c r="G8" s="60"/>
      <c r="H8" s="108">
        <f t="shared" si="1"/>
        <v>0</v>
      </c>
      <c r="I8" s="96" t="str">
        <f t="shared" si="2"/>
        <v/>
      </c>
    </row>
    <row r="9" spans="1:9" ht="20.399999999999999" x14ac:dyDescent="0.3">
      <c r="A9" s="36" t="s">
        <v>15</v>
      </c>
      <c r="B9" s="43" t="s">
        <v>16</v>
      </c>
      <c r="C9" s="22">
        <v>1</v>
      </c>
      <c r="D9" s="7">
        <v>10000</v>
      </c>
      <c r="E9" s="16">
        <f t="shared" si="0"/>
        <v>10000</v>
      </c>
      <c r="F9" s="72">
        <v>1</v>
      </c>
      <c r="G9" s="71">
        <v>10000</v>
      </c>
      <c r="H9" s="71">
        <f>F9*G9</f>
        <v>10000</v>
      </c>
      <c r="I9" s="96" t="str">
        <f t="shared" si="2"/>
        <v/>
      </c>
    </row>
    <row r="10" spans="1:9" x14ac:dyDescent="0.3">
      <c r="A10" s="37"/>
      <c r="B10" s="44" t="s">
        <v>17</v>
      </c>
      <c r="C10" s="23">
        <v>1</v>
      </c>
      <c r="D10" s="8">
        <f>SUM(E4:E9)</f>
        <v>14080.52</v>
      </c>
      <c r="E10" s="17">
        <f t="shared" si="0"/>
        <v>14080.52</v>
      </c>
      <c r="F10" s="99">
        <v>1</v>
      </c>
      <c r="G10" s="60"/>
      <c r="H10" s="109"/>
    </row>
    <row r="11" spans="1:9" x14ac:dyDescent="0.3">
      <c r="A11" s="38"/>
      <c r="B11" s="45"/>
      <c r="C11" s="24"/>
      <c r="D11" s="9"/>
      <c r="E11" s="18"/>
      <c r="F11" s="100"/>
      <c r="G11" s="61"/>
      <c r="H11" s="110"/>
    </row>
    <row r="12" spans="1:9" x14ac:dyDescent="0.3">
      <c r="A12" s="35" t="s">
        <v>6</v>
      </c>
      <c r="B12" s="46" t="s">
        <v>18</v>
      </c>
      <c r="C12" s="21">
        <f>C20</f>
        <v>1</v>
      </c>
      <c r="D12" s="6">
        <f>D20</f>
        <v>62987.66</v>
      </c>
      <c r="E12" s="15">
        <f>E20</f>
        <v>62987.66</v>
      </c>
      <c r="F12" s="101">
        <f>F20</f>
        <v>1</v>
      </c>
      <c r="G12" s="62"/>
      <c r="H12" s="111"/>
    </row>
    <row r="13" spans="1:9" ht="20.399999999999999" x14ac:dyDescent="0.3">
      <c r="A13" s="36" t="s">
        <v>19</v>
      </c>
      <c r="B13" s="43" t="s">
        <v>20</v>
      </c>
      <c r="C13" s="22">
        <v>202.04</v>
      </c>
      <c r="D13" s="7">
        <v>187.98</v>
      </c>
      <c r="E13" s="16">
        <f t="shared" ref="E13:E20" si="3">ROUND(C13*D13*1,2)</f>
        <v>37979.480000000003</v>
      </c>
      <c r="F13" s="72">
        <v>202.04</v>
      </c>
      <c r="G13" s="60"/>
      <c r="H13" s="108">
        <f>ROUND(F13*G13*1,2)</f>
        <v>0</v>
      </c>
      <c r="I13" s="96" t="str">
        <f>IF($H13&gt;$E13,"VALOR MAYOR DEL PERMITIDO","")</f>
        <v/>
      </c>
    </row>
    <row r="14" spans="1:9" x14ac:dyDescent="0.3">
      <c r="A14" s="36" t="s">
        <v>10</v>
      </c>
      <c r="B14" s="43" t="s">
        <v>21</v>
      </c>
      <c r="C14" s="22">
        <v>2</v>
      </c>
      <c r="D14" s="7">
        <v>41.59</v>
      </c>
      <c r="E14" s="16">
        <f t="shared" si="3"/>
        <v>83.18</v>
      </c>
      <c r="F14" s="72">
        <v>2</v>
      </c>
      <c r="G14" s="60"/>
      <c r="H14" s="108">
        <f t="shared" ref="H14:H18" si="4">ROUND(F14*G14*1,2)</f>
        <v>0</v>
      </c>
      <c r="I14" s="96" t="str">
        <f t="shared" ref="I14:I19" si="5">IF($H14&gt;$E14,"VALOR MAYOR DEL PERMITIDO","")</f>
        <v/>
      </c>
    </row>
    <row r="15" spans="1:9" x14ac:dyDescent="0.3">
      <c r="A15" s="36" t="s">
        <v>8</v>
      </c>
      <c r="B15" s="43" t="s">
        <v>22</v>
      </c>
      <c r="C15" s="22">
        <v>368</v>
      </c>
      <c r="D15" s="7">
        <v>10.58</v>
      </c>
      <c r="E15" s="16">
        <f t="shared" si="3"/>
        <v>3893.44</v>
      </c>
      <c r="F15" s="72">
        <v>368</v>
      </c>
      <c r="G15" s="60"/>
      <c r="H15" s="108">
        <f t="shared" si="4"/>
        <v>0</v>
      </c>
      <c r="I15" s="96" t="str">
        <f t="shared" si="5"/>
        <v/>
      </c>
    </row>
    <row r="16" spans="1:9" ht="20.399999999999999" x14ac:dyDescent="0.3">
      <c r="A16" s="36" t="s">
        <v>10</v>
      </c>
      <c r="B16" s="43" t="s">
        <v>23</v>
      </c>
      <c r="C16" s="22">
        <v>8</v>
      </c>
      <c r="D16" s="7">
        <v>35.9</v>
      </c>
      <c r="E16" s="16">
        <f t="shared" si="3"/>
        <v>287.2</v>
      </c>
      <c r="F16" s="72">
        <v>8</v>
      </c>
      <c r="G16" s="60"/>
      <c r="H16" s="108">
        <f t="shared" si="4"/>
        <v>0</v>
      </c>
      <c r="I16" s="96" t="str">
        <f t="shared" si="5"/>
        <v/>
      </c>
    </row>
    <row r="17" spans="1:9" ht="20.399999999999999" x14ac:dyDescent="0.3">
      <c r="A17" s="36" t="s">
        <v>10</v>
      </c>
      <c r="B17" s="43" t="s">
        <v>24</v>
      </c>
      <c r="C17" s="22">
        <v>2</v>
      </c>
      <c r="D17" s="7">
        <v>2189.8200000000002</v>
      </c>
      <c r="E17" s="16">
        <f t="shared" si="3"/>
        <v>4379.6400000000003</v>
      </c>
      <c r="F17" s="72">
        <v>2</v>
      </c>
      <c r="G17" s="60"/>
      <c r="H17" s="108">
        <f t="shared" si="4"/>
        <v>0</v>
      </c>
      <c r="I17" s="96" t="str">
        <f t="shared" si="5"/>
        <v/>
      </c>
    </row>
    <row r="18" spans="1:9" ht="20.399999999999999" x14ac:dyDescent="0.3">
      <c r="A18" s="36" t="s">
        <v>19</v>
      </c>
      <c r="B18" s="43" t="s">
        <v>25</v>
      </c>
      <c r="C18" s="22">
        <v>215.68</v>
      </c>
      <c r="D18" s="7">
        <v>29.51</v>
      </c>
      <c r="E18" s="16">
        <f t="shared" si="3"/>
        <v>6364.72</v>
      </c>
      <c r="F18" s="72">
        <v>215.68</v>
      </c>
      <c r="G18" s="60"/>
      <c r="H18" s="108">
        <f t="shared" si="4"/>
        <v>0</v>
      </c>
      <c r="I18" s="96" t="str">
        <f t="shared" si="5"/>
        <v/>
      </c>
    </row>
    <row r="19" spans="1:9" x14ac:dyDescent="0.3">
      <c r="A19" s="36" t="s">
        <v>15</v>
      </c>
      <c r="B19" s="43" t="s">
        <v>26</v>
      </c>
      <c r="C19" s="22">
        <v>1</v>
      </c>
      <c r="D19" s="7">
        <v>10000</v>
      </c>
      <c r="E19" s="16">
        <f t="shared" si="3"/>
        <v>10000</v>
      </c>
      <c r="F19" s="72">
        <v>1</v>
      </c>
      <c r="G19" s="71">
        <v>10000</v>
      </c>
      <c r="H19" s="71">
        <f>F19*G19</f>
        <v>10000</v>
      </c>
      <c r="I19" s="96" t="str">
        <f t="shared" si="5"/>
        <v/>
      </c>
    </row>
    <row r="20" spans="1:9" x14ac:dyDescent="0.3">
      <c r="A20" s="37"/>
      <c r="B20" s="44" t="s">
        <v>27</v>
      </c>
      <c r="C20" s="23">
        <v>1</v>
      </c>
      <c r="D20" s="8">
        <f>SUM(E13:E19)</f>
        <v>62987.66</v>
      </c>
      <c r="E20" s="17">
        <f t="shared" si="3"/>
        <v>62987.66</v>
      </c>
      <c r="F20" s="99">
        <v>1</v>
      </c>
      <c r="G20" s="60"/>
      <c r="H20" s="109"/>
    </row>
    <row r="21" spans="1:9" x14ac:dyDescent="0.3">
      <c r="A21" s="38"/>
      <c r="B21" s="45"/>
      <c r="C21" s="24"/>
      <c r="D21" s="9"/>
      <c r="E21" s="18"/>
      <c r="F21" s="100"/>
      <c r="G21" s="63"/>
      <c r="H21" s="112"/>
    </row>
    <row r="22" spans="1:9" x14ac:dyDescent="0.3">
      <c r="A22" s="35" t="s">
        <v>6</v>
      </c>
      <c r="B22" s="46" t="s">
        <v>28</v>
      </c>
      <c r="C22" s="21">
        <f>C72</f>
        <v>1</v>
      </c>
      <c r="D22" s="6">
        <f>D72</f>
        <v>231595.2</v>
      </c>
      <c r="E22" s="15">
        <f>E72</f>
        <v>231595.2</v>
      </c>
      <c r="F22" s="101">
        <f>F72</f>
        <v>1</v>
      </c>
      <c r="G22" s="64"/>
      <c r="H22" s="113"/>
    </row>
    <row r="23" spans="1:9" x14ac:dyDescent="0.3">
      <c r="A23" s="39" t="s">
        <v>6</v>
      </c>
      <c r="B23" s="47" t="s">
        <v>29</v>
      </c>
      <c r="C23" s="25">
        <f>C39</f>
        <v>1</v>
      </c>
      <c r="D23" s="10">
        <f>D39</f>
        <v>89075.4</v>
      </c>
      <c r="E23" s="19">
        <f>E39</f>
        <v>89075.4</v>
      </c>
      <c r="F23" s="102">
        <f>F39</f>
        <v>1</v>
      </c>
      <c r="G23" s="65"/>
      <c r="H23" s="114"/>
    </row>
    <row r="24" spans="1:9" ht="20.399999999999999" x14ac:dyDescent="0.3">
      <c r="A24" s="36" t="s">
        <v>10</v>
      </c>
      <c r="B24" s="43" t="s">
        <v>30</v>
      </c>
      <c r="C24" s="22">
        <v>2</v>
      </c>
      <c r="D24" s="7">
        <v>13597.63</v>
      </c>
      <c r="E24" s="16">
        <f t="shared" ref="E24:E38" si="6">ROUND(C24*D24*1,2)</f>
        <v>27195.26</v>
      </c>
      <c r="F24" s="72">
        <v>2</v>
      </c>
      <c r="G24" s="60"/>
      <c r="H24" s="108">
        <f>ROUND(F24*G24*1,2)</f>
        <v>0</v>
      </c>
      <c r="I24" s="96" t="str">
        <f t="shared" ref="I24:I38" si="7">IF($H24&gt;$E24,"VALOR MAYOR DEL PERMITIDO","")</f>
        <v/>
      </c>
    </row>
    <row r="25" spans="1:9" ht="20.399999999999999" x14ac:dyDescent="0.3">
      <c r="A25" s="36" t="s">
        <v>10</v>
      </c>
      <c r="B25" s="43" t="s">
        <v>31</v>
      </c>
      <c r="C25" s="22">
        <v>1</v>
      </c>
      <c r="D25" s="7">
        <v>1762.81</v>
      </c>
      <c r="E25" s="16">
        <f t="shared" si="6"/>
        <v>1762.81</v>
      </c>
      <c r="F25" s="72">
        <v>1</v>
      </c>
      <c r="G25" s="60"/>
      <c r="H25" s="108">
        <f t="shared" ref="H25:H38" si="8">ROUND(F25*G25*1,2)</f>
        <v>0</v>
      </c>
      <c r="I25" s="96" t="str">
        <f t="shared" si="7"/>
        <v/>
      </c>
    </row>
    <row r="26" spans="1:9" ht="20.399999999999999" x14ac:dyDescent="0.3">
      <c r="A26" s="36" t="s">
        <v>10</v>
      </c>
      <c r="B26" s="43" t="s">
        <v>32</v>
      </c>
      <c r="C26" s="22">
        <v>1</v>
      </c>
      <c r="D26" s="7">
        <v>26966.85</v>
      </c>
      <c r="E26" s="16">
        <f t="shared" si="6"/>
        <v>26966.85</v>
      </c>
      <c r="F26" s="72">
        <v>1</v>
      </c>
      <c r="G26" s="60"/>
      <c r="H26" s="108">
        <f t="shared" si="8"/>
        <v>0</v>
      </c>
      <c r="I26" s="96" t="str">
        <f t="shared" si="7"/>
        <v/>
      </c>
    </row>
    <row r="27" spans="1:9" x14ac:dyDescent="0.3">
      <c r="A27" s="36" t="s">
        <v>8</v>
      </c>
      <c r="B27" s="43" t="s">
        <v>33</v>
      </c>
      <c r="C27" s="22">
        <v>239</v>
      </c>
      <c r="D27" s="7">
        <v>40.17</v>
      </c>
      <c r="E27" s="16">
        <f t="shared" si="6"/>
        <v>9600.6299999999992</v>
      </c>
      <c r="F27" s="72">
        <v>239</v>
      </c>
      <c r="G27" s="60"/>
      <c r="H27" s="108">
        <f t="shared" si="8"/>
        <v>0</v>
      </c>
      <c r="I27" s="96" t="str">
        <f t="shared" si="7"/>
        <v/>
      </c>
    </row>
    <row r="28" spans="1:9" x14ac:dyDescent="0.3">
      <c r="A28" s="36" t="s">
        <v>10</v>
      </c>
      <c r="B28" s="43" t="s">
        <v>34</v>
      </c>
      <c r="C28" s="22">
        <v>4</v>
      </c>
      <c r="D28" s="7">
        <v>858.6</v>
      </c>
      <c r="E28" s="16">
        <f t="shared" si="6"/>
        <v>3434.4</v>
      </c>
      <c r="F28" s="72">
        <v>4</v>
      </c>
      <c r="G28" s="60"/>
      <c r="H28" s="108">
        <f t="shared" si="8"/>
        <v>0</v>
      </c>
      <c r="I28" s="96" t="str">
        <f t="shared" si="7"/>
        <v/>
      </c>
    </row>
    <row r="29" spans="1:9" ht="20.399999999999999" x14ac:dyDescent="0.3">
      <c r="A29" s="36" t="s">
        <v>8</v>
      </c>
      <c r="B29" s="43" t="s">
        <v>35</v>
      </c>
      <c r="C29" s="22">
        <v>667</v>
      </c>
      <c r="D29" s="7">
        <v>1.8</v>
      </c>
      <c r="E29" s="16">
        <f t="shared" si="6"/>
        <v>1200.5999999999999</v>
      </c>
      <c r="F29" s="72">
        <v>667</v>
      </c>
      <c r="G29" s="60"/>
      <c r="H29" s="108">
        <f t="shared" si="8"/>
        <v>0</v>
      </c>
      <c r="I29" s="96" t="str">
        <f t="shared" si="7"/>
        <v/>
      </c>
    </row>
    <row r="30" spans="1:9" x14ac:dyDescent="0.3">
      <c r="A30" s="36" t="s">
        <v>8</v>
      </c>
      <c r="B30" s="43" t="s">
        <v>36</v>
      </c>
      <c r="C30" s="22">
        <v>239</v>
      </c>
      <c r="D30" s="7">
        <v>11.99</v>
      </c>
      <c r="E30" s="16">
        <f t="shared" si="6"/>
        <v>2865.61</v>
      </c>
      <c r="F30" s="72">
        <v>239</v>
      </c>
      <c r="G30" s="60"/>
      <c r="H30" s="108">
        <f t="shared" si="8"/>
        <v>0</v>
      </c>
      <c r="I30" s="96" t="str">
        <f t="shared" si="7"/>
        <v/>
      </c>
    </row>
    <row r="31" spans="1:9" ht="20.399999999999999" x14ac:dyDescent="0.3">
      <c r="A31" s="36" t="s">
        <v>10</v>
      </c>
      <c r="B31" s="43" t="s">
        <v>37</v>
      </c>
      <c r="C31" s="22">
        <v>4</v>
      </c>
      <c r="D31" s="7">
        <v>169.4</v>
      </c>
      <c r="E31" s="16">
        <f t="shared" si="6"/>
        <v>677.6</v>
      </c>
      <c r="F31" s="72">
        <v>4</v>
      </c>
      <c r="G31" s="60"/>
      <c r="H31" s="108">
        <f t="shared" si="8"/>
        <v>0</v>
      </c>
      <c r="I31" s="96" t="str">
        <f t="shared" si="7"/>
        <v/>
      </c>
    </row>
    <row r="32" spans="1:9" x14ac:dyDescent="0.3">
      <c r="A32" s="36" t="s">
        <v>10</v>
      </c>
      <c r="B32" s="43" t="s">
        <v>38</v>
      </c>
      <c r="C32" s="22">
        <v>16</v>
      </c>
      <c r="D32" s="7">
        <v>61.69</v>
      </c>
      <c r="E32" s="16">
        <f t="shared" si="6"/>
        <v>987.04</v>
      </c>
      <c r="F32" s="72">
        <v>16</v>
      </c>
      <c r="G32" s="60"/>
      <c r="H32" s="108">
        <f t="shared" si="8"/>
        <v>0</v>
      </c>
      <c r="I32" s="96" t="str">
        <f t="shared" si="7"/>
        <v/>
      </c>
    </row>
    <row r="33" spans="1:9" ht="20.399999999999999" x14ac:dyDescent="0.3">
      <c r="A33" s="36" t="s">
        <v>10</v>
      </c>
      <c r="B33" s="43" t="s">
        <v>39</v>
      </c>
      <c r="C33" s="22">
        <v>178</v>
      </c>
      <c r="D33" s="7">
        <v>62.09</v>
      </c>
      <c r="E33" s="16">
        <f t="shared" si="6"/>
        <v>11052.02</v>
      </c>
      <c r="F33" s="72">
        <v>178</v>
      </c>
      <c r="G33" s="60"/>
      <c r="H33" s="108">
        <f t="shared" si="8"/>
        <v>0</v>
      </c>
      <c r="I33" s="96" t="str">
        <f t="shared" si="7"/>
        <v/>
      </c>
    </row>
    <row r="34" spans="1:9" ht="20.399999999999999" x14ac:dyDescent="0.3">
      <c r="A34" s="36" t="s">
        <v>10</v>
      </c>
      <c r="B34" s="43" t="s">
        <v>40</v>
      </c>
      <c r="C34" s="22">
        <v>8</v>
      </c>
      <c r="D34" s="7">
        <v>59.4</v>
      </c>
      <c r="E34" s="16">
        <f t="shared" si="6"/>
        <v>475.2</v>
      </c>
      <c r="F34" s="72">
        <v>8</v>
      </c>
      <c r="G34" s="60"/>
      <c r="H34" s="108">
        <f t="shared" si="8"/>
        <v>0</v>
      </c>
      <c r="I34" s="96" t="str">
        <f t="shared" si="7"/>
        <v/>
      </c>
    </row>
    <row r="35" spans="1:9" ht="20.399999999999999" x14ac:dyDescent="0.3">
      <c r="A35" s="36" t="s">
        <v>10</v>
      </c>
      <c r="B35" s="43" t="s">
        <v>41</v>
      </c>
      <c r="C35" s="22">
        <v>186</v>
      </c>
      <c r="D35" s="7">
        <v>3.85</v>
      </c>
      <c r="E35" s="16">
        <f t="shared" si="6"/>
        <v>716.1</v>
      </c>
      <c r="F35" s="72">
        <v>186</v>
      </c>
      <c r="G35" s="60"/>
      <c r="H35" s="108">
        <f t="shared" si="8"/>
        <v>0</v>
      </c>
      <c r="I35" s="96" t="str">
        <f t="shared" si="7"/>
        <v/>
      </c>
    </row>
    <row r="36" spans="1:9" ht="20.399999999999999" x14ac:dyDescent="0.3">
      <c r="A36" s="36" t="s">
        <v>10</v>
      </c>
      <c r="B36" s="43" t="s">
        <v>42</v>
      </c>
      <c r="C36" s="22">
        <v>178</v>
      </c>
      <c r="D36" s="7">
        <v>10.44</v>
      </c>
      <c r="E36" s="16">
        <f t="shared" si="6"/>
        <v>1858.32</v>
      </c>
      <c r="F36" s="72">
        <v>178</v>
      </c>
      <c r="G36" s="60"/>
      <c r="H36" s="108">
        <f t="shared" si="8"/>
        <v>0</v>
      </c>
      <c r="I36" s="96" t="str">
        <f t="shared" si="7"/>
        <v/>
      </c>
    </row>
    <row r="37" spans="1:9" ht="20.399999999999999" x14ac:dyDescent="0.3">
      <c r="A37" s="36" t="s">
        <v>10</v>
      </c>
      <c r="B37" s="43" t="s">
        <v>43</v>
      </c>
      <c r="C37" s="22">
        <v>8</v>
      </c>
      <c r="D37" s="7">
        <v>12.93</v>
      </c>
      <c r="E37" s="16">
        <f t="shared" si="6"/>
        <v>103.44</v>
      </c>
      <c r="F37" s="72">
        <v>8</v>
      </c>
      <c r="G37" s="60"/>
      <c r="H37" s="108">
        <f t="shared" si="8"/>
        <v>0</v>
      </c>
      <c r="I37" s="96" t="str">
        <f t="shared" si="7"/>
        <v/>
      </c>
    </row>
    <row r="38" spans="1:9" ht="20.399999999999999" x14ac:dyDescent="0.3">
      <c r="A38" s="36" t="s">
        <v>10</v>
      </c>
      <c r="B38" s="43" t="s">
        <v>44</v>
      </c>
      <c r="C38" s="22">
        <v>8</v>
      </c>
      <c r="D38" s="7">
        <v>22.44</v>
      </c>
      <c r="E38" s="16">
        <f t="shared" si="6"/>
        <v>179.52</v>
      </c>
      <c r="F38" s="72">
        <v>8</v>
      </c>
      <c r="G38" s="60"/>
      <c r="H38" s="108">
        <f t="shared" si="8"/>
        <v>0</v>
      </c>
      <c r="I38" s="96" t="str">
        <f t="shared" si="7"/>
        <v/>
      </c>
    </row>
    <row r="39" spans="1:9" x14ac:dyDescent="0.3">
      <c r="A39" s="37"/>
      <c r="B39" s="44" t="s">
        <v>45</v>
      </c>
      <c r="C39" s="22">
        <v>1</v>
      </c>
      <c r="D39" s="8">
        <f>SUM(E24:E38)</f>
        <v>89075.4</v>
      </c>
      <c r="E39" s="17">
        <f>ROUND(C39*D39,2)</f>
        <v>89075.4</v>
      </c>
      <c r="F39" s="72">
        <v>1</v>
      </c>
      <c r="G39" s="60"/>
      <c r="H39" s="109"/>
    </row>
    <row r="40" spans="1:9" x14ac:dyDescent="0.3">
      <c r="A40" s="38"/>
      <c r="B40" s="45"/>
      <c r="C40" s="24"/>
      <c r="D40" s="9"/>
      <c r="E40" s="18"/>
      <c r="F40" s="100"/>
      <c r="G40" s="63"/>
      <c r="H40" s="112"/>
    </row>
    <row r="41" spans="1:9" x14ac:dyDescent="0.3">
      <c r="A41" s="39" t="s">
        <v>6</v>
      </c>
      <c r="B41" s="47" t="s">
        <v>46</v>
      </c>
      <c r="C41" s="25">
        <f>C44</f>
        <v>1</v>
      </c>
      <c r="D41" s="10">
        <f>D44</f>
        <v>57551.34</v>
      </c>
      <c r="E41" s="19">
        <f>E44</f>
        <v>57551.34</v>
      </c>
      <c r="F41" s="102">
        <f>F44</f>
        <v>1</v>
      </c>
      <c r="G41" s="65"/>
      <c r="H41" s="114"/>
    </row>
    <row r="42" spans="1:9" x14ac:dyDescent="0.3">
      <c r="A42" s="36" t="s">
        <v>47</v>
      </c>
      <c r="B42" s="43" t="s">
        <v>48</v>
      </c>
      <c r="C42" s="22">
        <v>567.6</v>
      </c>
      <c r="D42" s="7">
        <v>57.65</v>
      </c>
      <c r="E42" s="16">
        <f>ROUND(C42*D42*1,2)</f>
        <v>32722.14</v>
      </c>
      <c r="F42" s="72">
        <v>567.6</v>
      </c>
      <c r="G42" s="60"/>
      <c r="H42" s="108">
        <f>ROUND(F42*G42*1,2)</f>
        <v>0</v>
      </c>
      <c r="I42" s="96" t="str">
        <f t="shared" ref="I42:I43" si="9">IF($H42&gt;$E42,"VALOR MAYOR DEL PERMITIDO","")</f>
        <v/>
      </c>
    </row>
    <row r="43" spans="1:9" ht="20.399999999999999" x14ac:dyDescent="0.3">
      <c r="A43" s="36" t="s">
        <v>49</v>
      </c>
      <c r="B43" s="43" t="s">
        <v>50</v>
      </c>
      <c r="C43" s="22">
        <v>10260</v>
      </c>
      <c r="D43" s="7">
        <v>2.42</v>
      </c>
      <c r="E43" s="16">
        <f>ROUND(C43*D43*1,2)</f>
        <v>24829.200000000001</v>
      </c>
      <c r="F43" s="72">
        <v>10260</v>
      </c>
      <c r="G43" s="60"/>
      <c r="H43" s="108">
        <f>ROUND(F43*G43*1,2)</f>
        <v>0</v>
      </c>
      <c r="I43" s="96" t="str">
        <f t="shared" si="9"/>
        <v/>
      </c>
    </row>
    <row r="44" spans="1:9" x14ac:dyDescent="0.3">
      <c r="A44" s="37"/>
      <c r="B44" s="44" t="s">
        <v>51</v>
      </c>
      <c r="C44" s="22">
        <v>1</v>
      </c>
      <c r="D44" s="8">
        <f>SUM(E42:E43)</f>
        <v>57551.34</v>
      </c>
      <c r="E44" s="17">
        <f>ROUND(C44*D44,2)</f>
        <v>57551.34</v>
      </c>
      <c r="F44" s="72">
        <v>1</v>
      </c>
      <c r="G44" s="60"/>
      <c r="H44" s="109"/>
    </row>
    <row r="45" spans="1:9" x14ac:dyDescent="0.3">
      <c r="A45" s="38"/>
      <c r="B45" s="45"/>
      <c r="C45" s="24"/>
      <c r="D45" s="9"/>
      <c r="E45" s="18"/>
      <c r="F45" s="100"/>
      <c r="G45" s="63"/>
      <c r="H45" s="112"/>
    </row>
    <row r="46" spans="1:9" x14ac:dyDescent="0.3">
      <c r="A46" s="39" t="s">
        <v>6</v>
      </c>
      <c r="B46" s="47" t="s">
        <v>52</v>
      </c>
      <c r="C46" s="25">
        <f>C51</f>
        <v>1</v>
      </c>
      <c r="D46" s="10">
        <f>D51</f>
        <v>7774.18</v>
      </c>
      <c r="E46" s="19">
        <f>E51</f>
        <v>7774.18</v>
      </c>
      <c r="F46" s="102">
        <f>F51</f>
        <v>1</v>
      </c>
      <c r="G46" s="65"/>
      <c r="H46" s="114"/>
    </row>
    <row r="47" spans="1:9" ht="20.399999999999999" x14ac:dyDescent="0.3">
      <c r="A47" s="36" t="s">
        <v>10</v>
      </c>
      <c r="B47" s="43" t="s">
        <v>53</v>
      </c>
      <c r="C47" s="22">
        <v>43</v>
      </c>
      <c r="D47" s="7">
        <v>24.6</v>
      </c>
      <c r="E47" s="16">
        <f>ROUND(C47*D47*1,2)</f>
        <v>1057.8</v>
      </c>
      <c r="F47" s="72">
        <v>43</v>
      </c>
      <c r="G47" s="60"/>
      <c r="H47" s="108">
        <f>ROUND(F47*G47*1,2)</f>
        <v>0</v>
      </c>
      <c r="I47" s="96" t="str">
        <f t="shared" ref="I47:I50" si="10">IF($H47&gt;$E47,"VALOR MAYOR DEL PERMITIDO","")</f>
        <v/>
      </c>
    </row>
    <row r="48" spans="1:9" x14ac:dyDescent="0.3">
      <c r="A48" s="36" t="s">
        <v>8</v>
      </c>
      <c r="B48" s="43" t="s">
        <v>54</v>
      </c>
      <c r="C48" s="22">
        <v>22</v>
      </c>
      <c r="D48" s="7">
        <v>36.43</v>
      </c>
      <c r="E48" s="16">
        <f>ROUND(C48*D48*1,2)</f>
        <v>801.46</v>
      </c>
      <c r="F48" s="72">
        <v>22</v>
      </c>
      <c r="G48" s="60"/>
      <c r="H48" s="108">
        <f t="shared" ref="H48:H49" si="11">ROUND(F48*G48*1,2)</f>
        <v>0</v>
      </c>
      <c r="I48" s="96" t="str">
        <f t="shared" si="10"/>
        <v/>
      </c>
    </row>
    <row r="49" spans="1:9" ht="20.399999999999999" x14ac:dyDescent="0.3">
      <c r="A49" s="36" t="s">
        <v>10</v>
      </c>
      <c r="B49" s="43" t="s">
        <v>55</v>
      </c>
      <c r="C49" s="22">
        <v>4</v>
      </c>
      <c r="D49" s="7">
        <v>228.73</v>
      </c>
      <c r="E49" s="16">
        <f>ROUND(C49*D49*1,2)</f>
        <v>914.92</v>
      </c>
      <c r="F49" s="72">
        <v>4</v>
      </c>
      <c r="G49" s="60"/>
      <c r="H49" s="108">
        <f t="shared" si="11"/>
        <v>0</v>
      </c>
      <c r="I49" s="96" t="str">
        <f t="shared" si="10"/>
        <v/>
      </c>
    </row>
    <row r="50" spans="1:9" ht="20.399999999999999" x14ac:dyDescent="0.3">
      <c r="A50" s="36" t="s">
        <v>15</v>
      </c>
      <c r="B50" s="43" t="s">
        <v>56</v>
      </c>
      <c r="C50" s="22">
        <v>1</v>
      </c>
      <c r="D50" s="7">
        <v>5000</v>
      </c>
      <c r="E50" s="16">
        <f>ROUND(C50*D50*1,2)</f>
        <v>5000</v>
      </c>
      <c r="F50" s="72">
        <v>1</v>
      </c>
      <c r="G50" s="71">
        <v>5000</v>
      </c>
      <c r="H50" s="71">
        <f>F50*G50</f>
        <v>5000</v>
      </c>
      <c r="I50" s="96" t="str">
        <f t="shared" si="10"/>
        <v/>
      </c>
    </row>
    <row r="51" spans="1:9" x14ac:dyDescent="0.3">
      <c r="A51" s="37"/>
      <c r="B51" s="44" t="s">
        <v>57</v>
      </c>
      <c r="C51" s="22">
        <v>1</v>
      </c>
      <c r="D51" s="8">
        <f>SUM(E47:E50)</f>
        <v>7774.18</v>
      </c>
      <c r="E51" s="17">
        <f>ROUND(C51*D51,2)</f>
        <v>7774.18</v>
      </c>
      <c r="F51" s="72">
        <v>1</v>
      </c>
      <c r="G51" s="60"/>
      <c r="H51" s="109"/>
    </row>
    <row r="52" spans="1:9" x14ac:dyDescent="0.3">
      <c r="A52" s="38"/>
      <c r="B52" s="45"/>
      <c r="C52" s="24"/>
      <c r="D52" s="9"/>
      <c r="E52" s="18"/>
      <c r="F52" s="100"/>
      <c r="G52" s="63"/>
      <c r="H52" s="112"/>
    </row>
    <row r="53" spans="1:9" x14ac:dyDescent="0.3">
      <c r="A53" s="39" t="s">
        <v>6</v>
      </c>
      <c r="B53" s="47" t="s">
        <v>58</v>
      </c>
      <c r="C53" s="25">
        <f>C56</f>
        <v>1</v>
      </c>
      <c r="D53" s="10">
        <f>D56</f>
        <v>6061.12</v>
      </c>
      <c r="E53" s="19">
        <f>E56</f>
        <v>6061.12</v>
      </c>
      <c r="F53" s="102">
        <f>F56</f>
        <v>1</v>
      </c>
      <c r="G53" s="66"/>
      <c r="H53" s="115"/>
    </row>
    <row r="54" spans="1:9" x14ac:dyDescent="0.3">
      <c r="A54" s="36" t="s">
        <v>10</v>
      </c>
      <c r="B54" s="43" t="s">
        <v>59</v>
      </c>
      <c r="C54" s="22">
        <v>1</v>
      </c>
      <c r="D54" s="7">
        <v>1096.1600000000001</v>
      </c>
      <c r="E54" s="16">
        <f>ROUND(C54*D54*1,2)</f>
        <v>1096.1600000000001</v>
      </c>
      <c r="F54" s="72">
        <v>1</v>
      </c>
      <c r="G54" s="60"/>
      <c r="H54" s="108">
        <f>ROUND(F54*G54*1,2)</f>
        <v>0</v>
      </c>
      <c r="I54" s="96" t="str">
        <f t="shared" ref="I54:I55" si="12">IF($H54&gt;$E54,"VALOR MAYOR DEL PERMITIDO","")</f>
        <v/>
      </c>
    </row>
    <row r="55" spans="1:9" x14ac:dyDescent="0.3">
      <c r="A55" s="36" t="s">
        <v>8</v>
      </c>
      <c r="B55" s="43" t="s">
        <v>60</v>
      </c>
      <c r="C55" s="22">
        <v>176</v>
      </c>
      <c r="D55" s="7">
        <v>28.21</v>
      </c>
      <c r="E55" s="16">
        <f>ROUND(C55*D55*1,2)</f>
        <v>4964.96</v>
      </c>
      <c r="F55" s="72">
        <v>176</v>
      </c>
      <c r="G55" s="60"/>
      <c r="H55" s="108">
        <f>ROUND(F55*G55*1,2)</f>
        <v>0</v>
      </c>
      <c r="I55" s="96" t="str">
        <f t="shared" si="12"/>
        <v/>
      </c>
    </row>
    <row r="56" spans="1:9" x14ac:dyDescent="0.3">
      <c r="A56" s="37"/>
      <c r="B56" s="44" t="s">
        <v>61</v>
      </c>
      <c r="C56" s="22">
        <v>1</v>
      </c>
      <c r="D56" s="8">
        <f>SUM(E54:E55)</f>
        <v>6061.12</v>
      </c>
      <c r="E56" s="17">
        <f>ROUND(C56*D56,2)</f>
        <v>6061.12</v>
      </c>
      <c r="F56" s="72">
        <v>1</v>
      </c>
      <c r="G56" s="60"/>
      <c r="H56" s="109"/>
    </row>
    <row r="57" spans="1:9" x14ac:dyDescent="0.3">
      <c r="A57" s="38"/>
      <c r="B57" s="45"/>
      <c r="C57" s="24"/>
      <c r="D57" s="9"/>
      <c r="E57" s="18"/>
      <c r="F57" s="100"/>
      <c r="G57" s="63"/>
      <c r="H57" s="112"/>
    </row>
    <row r="58" spans="1:9" x14ac:dyDescent="0.3">
      <c r="A58" s="39" t="s">
        <v>6</v>
      </c>
      <c r="B58" s="47" t="s">
        <v>62</v>
      </c>
      <c r="C58" s="25">
        <f>C61</f>
        <v>1</v>
      </c>
      <c r="D58" s="10">
        <f>D61</f>
        <v>58899.040000000001</v>
      </c>
      <c r="E58" s="19">
        <f>E61</f>
        <v>58899.040000000001</v>
      </c>
      <c r="F58" s="102">
        <f>F61</f>
        <v>1</v>
      </c>
      <c r="G58" s="66"/>
      <c r="H58" s="115"/>
    </row>
    <row r="59" spans="1:9" ht="20.399999999999999" x14ac:dyDescent="0.3">
      <c r="A59" s="36" t="s">
        <v>19</v>
      </c>
      <c r="B59" s="43" t="s">
        <v>63</v>
      </c>
      <c r="C59" s="22">
        <v>188.35</v>
      </c>
      <c r="D59" s="7">
        <v>307.37</v>
      </c>
      <c r="E59" s="16">
        <f>ROUND(C59*D59*1,2)</f>
        <v>57893.14</v>
      </c>
      <c r="F59" s="72">
        <v>188.35</v>
      </c>
      <c r="G59" s="60"/>
      <c r="H59" s="108">
        <f>ROUND(F59*G59*1,2)</f>
        <v>0</v>
      </c>
      <c r="I59" s="96" t="str">
        <f t="shared" ref="I59:I60" si="13">IF($H59&gt;$E59,"VALOR MAYOR DEL PERMITIDO","")</f>
        <v/>
      </c>
    </row>
    <row r="60" spans="1:9" x14ac:dyDescent="0.3">
      <c r="A60" s="36" t="s">
        <v>8</v>
      </c>
      <c r="B60" s="43" t="s">
        <v>64</v>
      </c>
      <c r="C60" s="22">
        <v>30</v>
      </c>
      <c r="D60" s="7">
        <v>33.53</v>
      </c>
      <c r="E60" s="16">
        <f>ROUND(C60*D60*1,2)</f>
        <v>1005.9</v>
      </c>
      <c r="F60" s="72">
        <v>30</v>
      </c>
      <c r="G60" s="60"/>
      <c r="H60" s="108">
        <f>ROUND(F60*G60*1,2)</f>
        <v>0</v>
      </c>
      <c r="I60" s="96" t="str">
        <f t="shared" si="13"/>
        <v/>
      </c>
    </row>
    <row r="61" spans="1:9" x14ac:dyDescent="0.3">
      <c r="A61" s="37"/>
      <c r="B61" s="44" t="s">
        <v>65</v>
      </c>
      <c r="C61" s="22">
        <v>1</v>
      </c>
      <c r="D61" s="8">
        <f>SUM(E59:E60)</f>
        <v>58899.040000000001</v>
      </c>
      <c r="E61" s="17">
        <f>ROUND(C61*D61,2)</f>
        <v>58899.040000000001</v>
      </c>
      <c r="F61" s="72">
        <v>1</v>
      </c>
      <c r="G61" s="60"/>
      <c r="H61" s="109"/>
    </row>
    <row r="62" spans="1:9" x14ac:dyDescent="0.3">
      <c r="A62" s="38"/>
      <c r="B62" s="45"/>
      <c r="C62" s="24"/>
      <c r="D62" s="9"/>
      <c r="E62" s="18"/>
      <c r="F62" s="100"/>
      <c r="G62" s="63"/>
      <c r="H62" s="112"/>
    </row>
    <row r="63" spans="1:9" x14ac:dyDescent="0.3">
      <c r="A63" s="39" t="s">
        <v>6</v>
      </c>
      <c r="B63" s="47" t="s">
        <v>66</v>
      </c>
      <c r="C63" s="25">
        <f>C66</f>
        <v>1</v>
      </c>
      <c r="D63" s="10">
        <f>D66</f>
        <v>12202.24</v>
      </c>
      <c r="E63" s="19">
        <f>E66</f>
        <v>12202.24</v>
      </c>
      <c r="F63" s="102">
        <f>F66</f>
        <v>1</v>
      </c>
      <c r="G63" s="66"/>
      <c r="H63" s="115"/>
    </row>
    <row r="64" spans="1:9" ht="20.399999999999999" x14ac:dyDescent="0.3">
      <c r="A64" s="36" t="s">
        <v>10</v>
      </c>
      <c r="B64" s="43" t="s">
        <v>67</v>
      </c>
      <c r="C64" s="22">
        <v>28</v>
      </c>
      <c r="D64" s="7">
        <v>249.96</v>
      </c>
      <c r="E64" s="16">
        <f>ROUND(C64*D64*1,2)</f>
        <v>6998.88</v>
      </c>
      <c r="F64" s="72">
        <v>28</v>
      </c>
      <c r="G64" s="60"/>
      <c r="H64" s="108">
        <f>ROUND(F64*G64*1,2)</f>
        <v>0</v>
      </c>
      <c r="I64" s="96" t="str">
        <f t="shared" ref="I64:I65" si="14">IF($H64&gt;$E64,"VALOR MAYOR DEL PERMITIDO","")</f>
        <v/>
      </c>
    </row>
    <row r="65" spans="1:9" ht="20.399999999999999" x14ac:dyDescent="0.3">
      <c r="A65" s="36" t="s">
        <v>10</v>
      </c>
      <c r="B65" s="43" t="s">
        <v>68</v>
      </c>
      <c r="C65" s="22">
        <v>16</v>
      </c>
      <c r="D65" s="7">
        <v>325.20999999999998</v>
      </c>
      <c r="E65" s="16">
        <f>ROUND(C65*D65*1,2)</f>
        <v>5203.3599999999997</v>
      </c>
      <c r="F65" s="72">
        <v>16</v>
      </c>
      <c r="G65" s="60"/>
      <c r="H65" s="108">
        <f>ROUND(F65*G65*1,2)</f>
        <v>0</v>
      </c>
      <c r="I65" s="96" t="str">
        <f t="shared" si="14"/>
        <v/>
      </c>
    </row>
    <row r="66" spans="1:9" x14ac:dyDescent="0.3">
      <c r="A66" s="37"/>
      <c r="B66" s="44" t="s">
        <v>69</v>
      </c>
      <c r="C66" s="22">
        <v>1</v>
      </c>
      <c r="D66" s="8">
        <f>SUM(E64:E65)</f>
        <v>12202.24</v>
      </c>
      <c r="E66" s="17">
        <f>ROUND(C66*D66,2)</f>
        <v>12202.24</v>
      </c>
      <c r="F66" s="72">
        <v>1</v>
      </c>
      <c r="G66" s="60"/>
      <c r="H66" s="109"/>
    </row>
    <row r="67" spans="1:9" x14ac:dyDescent="0.3">
      <c r="A67" s="38"/>
      <c r="B67" s="45"/>
      <c r="C67" s="24"/>
      <c r="D67" s="9"/>
      <c r="E67" s="18"/>
      <c r="F67" s="100"/>
      <c r="G67" s="63"/>
      <c r="H67" s="112"/>
    </row>
    <row r="68" spans="1:9" x14ac:dyDescent="0.3">
      <c r="A68" s="39" t="s">
        <v>6</v>
      </c>
      <c r="B68" s="47" t="s">
        <v>70</v>
      </c>
      <c r="C68" s="25">
        <f>C70</f>
        <v>1</v>
      </c>
      <c r="D68" s="10">
        <f>D70</f>
        <v>31.88</v>
      </c>
      <c r="E68" s="19">
        <f>E70</f>
        <v>31.88</v>
      </c>
      <c r="F68" s="102">
        <f>F70</f>
        <v>1</v>
      </c>
      <c r="G68" s="66"/>
      <c r="H68" s="115"/>
    </row>
    <row r="69" spans="1:9" ht="20.399999999999999" x14ac:dyDescent="0.3">
      <c r="A69" s="36" t="s">
        <v>10</v>
      </c>
      <c r="B69" s="43" t="s">
        <v>71</v>
      </c>
      <c r="C69" s="22">
        <v>2</v>
      </c>
      <c r="D69" s="7">
        <v>15.94</v>
      </c>
      <c r="E69" s="16">
        <f>ROUND(C69*D69*1,2)</f>
        <v>31.88</v>
      </c>
      <c r="F69" s="72">
        <v>2</v>
      </c>
      <c r="G69" s="60"/>
      <c r="H69" s="108">
        <f>ROUND(F69*G69*1,2)</f>
        <v>0</v>
      </c>
      <c r="I69" s="96" t="str">
        <f t="shared" ref="I69" si="15">IF($H69&gt;$E69,"VALOR MAYOR DEL PERMITIDO","")</f>
        <v/>
      </c>
    </row>
    <row r="70" spans="1:9" x14ac:dyDescent="0.3">
      <c r="A70" s="37"/>
      <c r="B70" s="44" t="s">
        <v>72</v>
      </c>
      <c r="C70" s="22">
        <v>1</v>
      </c>
      <c r="D70" s="8">
        <f>E69</f>
        <v>31.88</v>
      </c>
      <c r="E70" s="17">
        <f>ROUND(C70*D70,2)</f>
        <v>31.88</v>
      </c>
      <c r="F70" s="72">
        <v>1</v>
      </c>
      <c r="G70" s="60"/>
      <c r="H70" s="109"/>
    </row>
    <row r="71" spans="1:9" x14ac:dyDescent="0.3">
      <c r="A71" s="38"/>
      <c r="B71" s="45"/>
      <c r="C71" s="24"/>
      <c r="D71" s="9"/>
      <c r="E71" s="18"/>
      <c r="F71" s="100"/>
      <c r="G71" s="63"/>
      <c r="H71" s="112"/>
    </row>
    <row r="72" spans="1:9" x14ac:dyDescent="0.3">
      <c r="A72" s="37"/>
      <c r="B72" s="44" t="s">
        <v>73</v>
      </c>
      <c r="C72" s="23">
        <v>1</v>
      </c>
      <c r="D72" s="8">
        <f>E23+E41+E46+E53+E58+E63+E68</f>
        <v>231595.2</v>
      </c>
      <c r="E72" s="17">
        <f>ROUND(C72*D72*1,2)</f>
        <v>231595.2</v>
      </c>
      <c r="F72" s="99">
        <v>1</v>
      </c>
      <c r="G72" s="60"/>
      <c r="H72" s="109"/>
    </row>
    <row r="73" spans="1:9" x14ac:dyDescent="0.3">
      <c r="A73" s="38"/>
      <c r="B73" s="45"/>
      <c r="C73" s="24"/>
      <c r="D73" s="9"/>
      <c r="E73" s="18"/>
      <c r="F73" s="100"/>
      <c r="G73" s="63"/>
      <c r="H73" s="112"/>
    </row>
    <row r="74" spans="1:9" x14ac:dyDescent="0.3">
      <c r="A74" s="35" t="s">
        <v>6</v>
      </c>
      <c r="B74" s="46" t="s">
        <v>74</v>
      </c>
      <c r="C74" s="21">
        <f>C78</f>
        <v>1</v>
      </c>
      <c r="D74" s="6">
        <f>D78</f>
        <v>1523.64</v>
      </c>
      <c r="E74" s="15">
        <f>E78</f>
        <v>1523.64</v>
      </c>
      <c r="F74" s="101">
        <f>F78</f>
        <v>1</v>
      </c>
      <c r="G74" s="62"/>
      <c r="H74" s="111"/>
    </row>
    <row r="75" spans="1:9" x14ac:dyDescent="0.3">
      <c r="A75" s="36" t="s">
        <v>8</v>
      </c>
      <c r="B75" s="43" t="s">
        <v>75</v>
      </c>
      <c r="C75" s="22">
        <v>89</v>
      </c>
      <c r="D75" s="7">
        <v>12.52</v>
      </c>
      <c r="E75" s="16">
        <f>ROUND(C75*D75*1,2)</f>
        <v>1114.28</v>
      </c>
      <c r="F75" s="72">
        <v>89</v>
      </c>
      <c r="G75" s="60"/>
      <c r="H75" s="108">
        <f>ROUND(F75*G75*1,2)</f>
        <v>0</v>
      </c>
      <c r="I75" s="96" t="str">
        <f t="shared" ref="I75:I77" si="16">IF($H75&gt;$E75,"VALOR MAYOR DEL PERMITIDO","")</f>
        <v/>
      </c>
    </row>
    <row r="76" spans="1:9" x14ac:dyDescent="0.3">
      <c r="A76" s="36" t="s">
        <v>8</v>
      </c>
      <c r="B76" s="43" t="s">
        <v>76</v>
      </c>
      <c r="C76" s="22">
        <v>65</v>
      </c>
      <c r="D76" s="7">
        <v>5.42</v>
      </c>
      <c r="E76" s="16">
        <f>ROUND(C76*D76*1,2)</f>
        <v>352.3</v>
      </c>
      <c r="F76" s="72">
        <v>65</v>
      </c>
      <c r="G76" s="60"/>
      <c r="H76" s="108">
        <f>ROUND(F76*G76*1,2)</f>
        <v>0</v>
      </c>
      <c r="I76" s="96" t="str">
        <f t="shared" si="16"/>
        <v/>
      </c>
    </row>
    <row r="77" spans="1:9" ht="20.399999999999999" x14ac:dyDescent="0.3">
      <c r="A77" s="36" t="s">
        <v>10</v>
      </c>
      <c r="B77" s="43" t="s">
        <v>77</v>
      </c>
      <c r="C77" s="22">
        <v>18</v>
      </c>
      <c r="D77" s="7">
        <v>3.17</v>
      </c>
      <c r="E77" s="16">
        <f>ROUND(C77*D77*1,2)</f>
        <v>57.06</v>
      </c>
      <c r="F77" s="72">
        <v>18</v>
      </c>
      <c r="G77" s="60"/>
      <c r="H77" s="108">
        <f>ROUND(F77*G77*1,2)</f>
        <v>0</v>
      </c>
      <c r="I77" s="96" t="str">
        <f t="shared" si="16"/>
        <v/>
      </c>
    </row>
    <row r="78" spans="1:9" x14ac:dyDescent="0.3">
      <c r="A78" s="37"/>
      <c r="B78" s="44" t="s">
        <v>78</v>
      </c>
      <c r="C78" s="23">
        <v>1</v>
      </c>
      <c r="D78" s="8">
        <f>SUM(E75:E77)</f>
        <v>1523.64</v>
      </c>
      <c r="E78" s="17">
        <f>ROUND(C78*D78*1,2)</f>
        <v>1523.64</v>
      </c>
      <c r="F78" s="99">
        <v>1</v>
      </c>
      <c r="G78" s="60"/>
      <c r="H78" s="109"/>
    </row>
    <row r="79" spans="1:9" x14ac:dyDescent="0.3">
      <c r="A79" s="38"/>
      <c r="B79" s="45"/>
      <c r="C79" s="24"/>
      <c r="D79" s="9"/>
      <c r="E79" s="18"/>
      <c r="F79" s="100"/>
      <c r="G79" s="63"/>
      <c r="H79" s="112"/>
    </row>
    <row r="80" spans="1:9" x14ac:dyDescent="0.3">
      <c r="A80" s="35" t="s">
        <v>6</v>
      </c>
      <c r="B80" s="46" t="s">
        <v>79</v>
      </c>
      <c r="C80" s="21">
        <f>C85</f>
        <v>1</v>
      </c>
      <c r="D80" s="6">
        <f>D85</f>
        <v>9661.3799999999992</v>
      </c>
      <c r="E80" s="15">
        <f>E85</f>
        <v>9661.3799999999992</v>
      </c>
      <c r="F80" s="101">
        <f>F85</f>
        <v>1</v>
      </c>
      <c r="G80" s="67"/>
      <c r="H80" s="116"/>
    </row>
    <row r="81" spans="1:10" x14ac:dyDescent="0.3">
      <c r="A81" s="36" t="s">
        <v>10</v>
      </c>
      <c r="B81" s="43" t="s">
        <v>80</v>
      </c>
      <c r="C81" s="22">
        <v>38</v>
      </c>
      <c r="D81" s="7">
        <v>88.32</v>
      </c>
      <c r="E81" s="16">
        <f>ROUND(C81*D81*1,2)</f>
        <v>3356.16</v>
      </c>
      <c r="F81" s="72">
        <v>38</v>
      </c>
      <c r="G81" s="60"/>
      <c r="H81" s="108">
        <f>ROUND(F81*G81*1,2)</f>
        <v>0</v>
      </c>
      <c r="I81" s="96" t="str">
        <f t="shared" ref="I81:I83" si="17">IF($H81&gt;$E81,"VALOR MAYOR DEL PERMITIDO","")</f>
        <v/>
      </c>
    </row>
    <row r="82" spans="1:10" x14ac:dyDescent="0.3">
      <c r="A82" s="36" t="s">
        <v>81</v>
      </c>
      <c r="B82" s="43" t="s">
        <v>82</v>
      </c>
      <c r="C82" s="22">
        <v>582.30999999999995</v>
      </c>
      <c r="D82" s="7">
        <v>13.36</v>
      </c>
      <c r="E82" s="16">
        <f>ROUND(C82*D82*1,2)</f>
        <v>7779.66</v>
      </c>
      <c r="F82" s="72">
        <v>582.30999999999995</v>
      </c>
      <c r="G82" s="60"/>
      <c r="H82" s="108">
        <f t="shared" ref="H82:H84" si="18">ROUND(F82*G82*1,2)</f>
        <v>0</v>
      </c>
      <c r="I82" s="96" t="str">
        <f t="shared" si="17"/>
        <v/>
      </c>
    </row>
    <row r="83" spans="1:10" x14ac:dyDescent="0.3">
      <c r="A83" s="36" t="s">
        <v>8</v>
      </c>
      <c r="B83" s="43" t="s">
        <v>83</v>
      </c>
      <c r="C83" s="22">
        <v>365</v>
      </c>
      <c r="D83" s="7">
        <v>1.64</v>
      </c>
      <c r="E83" s="16">
        <f>ROUND(C83*D83*1,2)</f>
        <v>598.6</v>
      </c>
      <c r="F83" s="72">
        <v>365</v>
      </c>
      <c r="G83" s="60"/>
      <c r="H83" s="108">
        <f t="shared" si="18"/>
        <v>0</v>
      </c>
      <c r="I83" s="96" t="str">
        <f t="shared" si="17"/>
        <v/>
      </c>
    </row>
    <row r="84" spans="1:10" x14ac:dyDescent="0.3">
      <c r="A84" s="36" t="s">
        <v>81</v>
      </c>
      <c r="B84" s="43" t="s">
        <v>84</v>
      </c>
      <c r="C84" s="22">
        <v>19.87</v>
      </c>
      <c r="D84" s="7">
        <v>-104.33</v>
      </c>
      <c r="E84" s="16">
        <f>ROUND(C84*D84*1,2)</f>
        <v>-2073.04</v>
      </c>
      <c r="F84" s="72">
        <v>19.87</v>
      </c>
      <c r="G84" s="60"/>
      <c r="H84" s="108">
        <f t="shared" si="18"/>
        <v>0</v>
      </c>
      <c r="I84" s="96"/>
    </row>
    <row r="85" spans="1:10" x14ac:dyDescent="0.3">
      <c r="A85" s="37"/>
      <c r="B85" s="44" t="s">
        <v>85</v>
      </c>
      <c r="C85" s="23">
        <v>1</v>
      </c>
      <c r="D85" s="8">
        <f>SUM(E81:E84)</f>
        <v>9661.3799999999992</v>
      </c>
      <c r="E85" s="17">
        <f>ROUND(C85*D85*1,2)</f>
        <v>9661.3799999999992</v>
      </c>
      <c r="F85" s="99">
        <v>1</v>
      </c>
      <c r="G85" s="60"/>
      <c r="H85" s="109"/>
    </row>
    <row r="86" spans="1:10" x14ac:dyDescent="0.3">
      <c r="A86" s="38"/>
      <c r="B86" s="45"/>
      <c r="C86" s="24"/>
      <c r="D86" s="9"/>
      <c r="E86" s="18"/>
      <c r="F86" s="100"/>
      <c r="G86" s="63"/>
      <c r="H86" s="112"/>
    </row>
    <row r="87" spans="1:10" x14ac:dyDescent="0.3">
      <c r="A87" s="35" t="s">
        <v>6</v>
      </c>
      <c r="B87" s="46" t="s">
        <v>86</v>
      </c>
      <c r="C87" s="26">
        <v>1</v>
      </c>
      <c r="D87" s="11">
        <v>3317.14</v>
      </c>
      <c r="E87" s="15">
        <f>ROUND(C87*D87,2)</f>
        <v>3317.14</v>
      </c>
      <c r="F87" s="73">
        <v>1</v>
      </c>
      <c r="G87" s="105">
        <v>1</v>
      </c>
      <c r="H87" s="117">
        <v>3317.14</v>
      </c>
    </row>
    <row r="88" spans="1:10" x14ac:dyDescent="0.3">
      <c r="A88" s="37"/>
      <c r="B88" s="44" t="s">
        <v>87</v>
      </c>
      <c r="C88" s="23">
        <v>1</v>
      </c>
      <c r="D88" s="8">
        <f>E3+E12+E22+E74+E80+E87</f>
        <v>323165.53999999998</v>
      </c>
      <c r="E88" s="17">
        <f>ROUND(C88*D88,2)</f>
        <v>323165.53999999998</v>
      </c>
      <c r="F88" s="99">
        <v>1</v>
      </c>
      <c r="G88" s="60"/>
      <c r="H88" s="109"/>
    </row>
    <row r="89" spans="1:10" x14ac:dyDescent="0.3">
      <c r="A89" s="50"/>
      <c r="B89" s="51" t="s">
        <v>96</v>
      </c>
      <c r="C89" s="52"/>
      <c r="D89" s="53"/>
      <c r="E89" s="54">
        <f>E88</f>
        <v>323165.53999999998</v>
      </c>
      <c r="F89" s="52"/>
      <c r="G89" s="68"/>
      <c r="H89" s="69"/>
    </row>
    <row r="90" spans="1:10" ht="11.25" customHeight="1" x14ac:dyDescent="0.3">
      <c r="A90" s="40"/>
      <c r="B90" s="48" t="s">
        <v>97</v>
      </c>
      <c r="C90" s="27"/>
      <c r="D90" s="5">
        <v>0.13</v>
      </c>
      <c r="E90" s="20">
        <f>ROUND(E89*D90,2)</f>
        <v>42011.519999999997</v>
      </c>
      <c r="F90" s="27"/>
      <c r="G90" s="97">
        <v>0</v>
      </c>
      <c r="H90" s="70"/>
    </row>
    <row r="91" spans="1:10" ht="15" thickBot="1" x14ac:dyDescent="0.35">
      <c r="A91" s="40"/>
      <c r="B91" s="49" t="s">
        <v>98</v>
      </c>
      <c r="C91" s="74"/>
      <c r="D91" s="75">
        <v>0.06</v>
      </c>
      <c r="E91" s="76">
        <f>ROUND(E89*D91,2)</f>
        <v>19389.93</v>
      </c>
      <c r="F91" s="74"/>
      <c r="G91" s="97">
        <v>0.03</v>
      </c>
      <c r="H91" s="78"/>
    </row>
    <row r="92" spans="1:10" ht="15" thickBot="1" x14ac:dyDescent="0.35">
      <c r="A92" s="55"/>
      <c r="B92" s="56" t="s">
        <v>101</v>
      </c>
      <c r="C92" s="81"/>
      <c r="D92" s="82"/>
      <c r="E92" s="83">
        <f>SUM(E89:E91)</f>
        <v>384566.99</v>
      </c>
      <c r="F92" s="103"/>
      <c r="G92" s="85"/>
      <c r="H92" s="86"/>
      <c r="J92" s="1"/>
    </row>
    <row r="93" spans="1:10" ht="15" thickBot="1" x14ac:dyDescent="0.35">
      <c r="A93" s="95"/>
      <c r="B93" s="80" t="s">
        <v>103</v>
      </c>
      <c r="C93" s="81"/>
      <c r="D93" s="84">
        <v>0.21</v>
      </c>
      <c r="E93" s="83">
        <f>D93*E92</f>
        <v>80759.070000000007</v>
      </c>
      <c r="F93" s="74"/>
      <c r="G93" s="77"/>
      <c r="H93" s="88"/>
      <c r="I93" s="90"/>
      <c r="J93" s="91"/>
    </row>
    <row r="94" spans="1:10" ht="15" thickBot="1" x14ac:dyDescent="0.35">
      <c r="A94" s="79"/>
      <c r="B94" s="80" t="s">
        <v>104</v>
      </c>
      <c r="C94" s="81"/>
      <c r="D94" s="82"/>
      <c r="E94" s="83">
        <f>E92+E93</f>
        <v>465326.06</v>
      </c>
      <c r="F94" s="104"/>
      <c r="G94" s="87"/>
      <c r="H94" s="89"/>
      <c r="I94" s="90"/>
      <c r="J94" s="91"/>
    </row>
    <row r="95" spans="1:10" ht="17.25" customHeight="1" x14ac:dyDescent="0.3">
      <c r="A95" s="130" t="s">
        <v>88</v>
      </c>
      <c r="B95" s="130"/>
      <c r="C95" s="130"/>
      <c r="D95" s="130"/>
      <c r="E95" s="130"/>
      <c r="F95" s="130"/>
      <c r="G95" s="130"/>
      <c r="H95" s="131"/>
      <c r="I95" s="92"/>
      <c r="J95" s="93"/>
    </row>
    <row r="96" spans="1:10" ht="15" customHeight="1" x14ac:dyDescent="0.3">
      <c r="A96" s="129" t="s">
        <v>89</v>
      </c>
      <c r="B96" s="129"/>
      <c r="C96" s="129"/>
      <c r="D96" s="129"/>
      <c r="E96" s="129"/>
      <c r="F96" s="129"/>
      <c r="G96" s="129"/>
      <c r="H96" s="132"/>
      <c r="I96" s="94"/>
      <c r="J96" s="91"/>
    </row>
    <row r="97" spans="1:10" ht="27.75" customHeight="1" x14ac:dyDescent="0.3">
      <c r="A97" s="129" t="s">
        <v>99</v>
      </c>
      <c r="B97" s="129"/>
      <c r="C97" s="129"/>
      <c r="D97" s="129"/>
      <c r="E97" s="129"/>
      <c r="F97" s="129"/>
      <c r="G97" s="129"/>
      <c r="H97" s="129"/>
      <c r="I97" s="3"/>
      <c r="J97" s="1"/>
    </row>
    <row r="98" spans="1:10" x14ac:dyDescent="0.3">
      <c r="A98" s="129" t="s">
        <v>105</v>
      </c>
      <c r="B98" s="129"/>
      <c r="C98" s="129"/>
      <c r="D98" s="129"/>
      <c r="E98" s="129"/>
      <c r="F98" s="129"/>
      <c r="G98" s="129"/>
      <c r="H98" s="129"/>
      <c r="I98" s="4"/>
      <c r="J98" s="1"/>
    </row>
    <row r="99" spans="1:10" ht="48.75" customHeight="1" x14ac:dyDescent="0.3">
      <c r="A99" s="129" t="s">
        <v>102</v>
      </c>
      <c r="B99" s="129"/>
      <c r="C99" s="129"/>
      <c r="D99" s="129"/>
      <c r="E99" s="129"/>
      <c r="F99" s="129"/>
      <c r="G99" s="129"/>
      <c r="H99" s="129"/>
      <c r="J99" s="1"/>
    </row>
    <row r="100" spans="1:10" ht="35.25" customHeight="1" x14ac:dyDescent="0.3">
      <c r="A100" s="14" t="s">
        <v>90</v>
      </c>
      <c r="B100" s="12"/>
      <c r="C100" s="13"/>
      <c r="D100" s="2" t="s">
        <v>91</v>
      </c>
      <c r="E100" s="118"/>
      <c r="F100" s="119"/>
      <c r="G100" s="119"/>
      <c r="H100" s="120"/>
    </row>
    <row r="101" spans="1:10" ht="31.5" customHeight="1" x14ac:dyDescent="0.3">
      <c r="A101" s="14" t="s">
        <v>92</v>
      </c>
      <c r="B101" s="118"/>
      <c r="C101" s="120"/>
      <c r="D101" s="2" t="s">
        <v>93</v>
      </c>
      <c r="E101" s="118"/>
      <c r="F101" s="119"/>
      <c r="G101" s="119"/>
      <c r="H101" s="120"/>
    </row>
    <row r="102" spans="1:10" ht="35.25" customHeight="1" x14ac:dyDescent="0.3">
      <c r="A102" s="14" t="s">
        <v>94</v>
      </c>
      <c r="B102" s="118"/>
      <c r="C102" s="120"/>
      <c r="D102" s="2" t="s">
        <v>95</v>
      </c>
      <c r="E102" s="118"/>
      <c r="F102" s="119"/>
      <c r="G102" s="119"/>
      <c r="H102" s="120"/>
    </row>
  </sheetData>
  <sheetProtection algorithmName="SHA-512" hashValue="9n3TwCUf3BFc/JyzfYD27TchrPerjR/fCTH1DwuOoLTEcaRGBnW7eLnigG1IFkZFQtoFKfwlCIZZgQyKgDeJ7Q==" saltValue="nEoYZ2NziVkO0NLGUkGqlg==" spinCount="100000" sheet="1" objects="1" scenarios="1"/>
  <mergeCells count="13">
    <mergeCell ref="E100:H100"/>
    <mergeCell ref="E101:H101"/>
    <mergeCell ref="E102:H102"/>
    <mergeCell ref="A1:B1"/>
    <mergeCell ref="C1:E1"/>
    <mergeCell ref="F1:H1"/>
    <mergeCell ref="A98:H98"/>
    <mergeCell ref="A99:H99"/>
    <mergeCell ref="A95:H95"/>
    <mergeCell ref="B101:C101"/>
    <mergeCell ref="B102:C102"/>
    <mergeCell ref="A96:H96"/>
    <mergeCell ref="A97:H97"/>
  </mergeCells>
  <pageMargins left="0.7" right="0.7" top="0.75" bottom="0.75" header="0.3" footer="0.3"/>
  <pageSetup paperSize="9" scale="4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Hoja1</vt:lpstr>
      <vt:lpstr>Hoja1!Área_de_impresión</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Banzo Herrero, Gabriel</dc:creator>
  <cp:lastModifiedBy>Banzo Herrero, Gabriel</cp:lastModifiedBy>
  <dcterms:created xsi:type="dcterms:W3CDTF">2018-06-21T06:31:13Z</dcterms:created>
  <dcterms:modified xsi:type="dcterms:W3CDTF">2019-06-13T09:29:35Z</dcterms:modified>
</cp:coreProperties>
</file>