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52_2000003379_ObS_REPARAC. PLATAF. VÍA L7 HENARES-JARAMA\2. Licitacion\Consulta-Visita\"/>
    </mc:Choice>
  </mc:AlternateContent>
  <xr:revisionPtr revIDLastSave="0" documentId="13_ncr:1_{B83974E0-1293-42F0-AD0C-C3C6A456A9F3}" xr6:coauthVersionLast="36" xr6:coauthVersionMax="36" xr10:uidLastSave="{00000000-0000-0000-0000-000000000000}"/>
  <bookViews>
    <workbookView xWindow="0" yWindow="0" windowWidth="21570" windowHeight="9915" xr2:uid="{6C526660-A02E-4F3C-BC63-FB7B573C5DFF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4" i="1" l="1"/>
  <c r="F133" i="1"/>
  <c r="I134" i="1"/>
  <c r="I133" i="1"/>
  <c r="E135" i="1" l="1"/>
  <c r="E168" i="1"/>
  <c r="I176" i="1"/>
  <c r="I175" i="1"/>
  <c r="I174" i="1"/>
  <c r="I173" i="1"/>
  <c r="I172" i="1"/>
  <c r="I171" i="1"/>
  <c r="G170" i="1"/>
  <c r="I167" i="1"/>
  <c r="I166" i="1"/>
  <c r="I165" i="1"/>
  <c r="I164" i="1"/>
  <c r="I163" i="1"/>
  <c r="G162" i="1"/>
  <c r="I159" i="1"/>
  <c r="I158" i="1"/>
  <c r="I157" i="1"/>
  <c r="I156" i="1"/>
  <c r="I155" i="1"/>
  <c r="G154" i="1"/>
  <c r="G153" i="1"/>
  <c r="D153" i="1"/>
  <c r="D170" i="1"/>
  <c r="F172" i="1"/>
  <c r="F173" i="1"/>
  <c r="F174" i="1"/>
  <c r="F175" i="1"/>
  <c r="F176" i="1"/>
  <c r="F171" i="1"/>
  <c r="D162" i="1"/>
  <c r="F164" i="1"/>
  <c r="F165" i="1"/>
  <c r="F166" i="1"/>
  <c r="F167" i="1"/>
  <c r="F163" i="1"/>
  <c r="D154" i="1"/>
  <c r="F155" i="1"/>
  <c r="F156" i="1"/>
  <c r="F157" i="1"/>
  <c r="F158" i="1"/>
  <c r="F159" i="1"/>
  <c r="H168" i="1" l="1"/>
  <c r="I168" i="1" s="1"/>
  <c r="I162" i="1" s="1"/>
  <c r="H177" i="1"/>
  <c r="H170" i="1" s="1"/>
  <c r="E177" i="1"/>
  <c r="F177" i="1" s="1"/>
  <c r="F170" i="1" s="1"/>
  <c r="F168" i="1"/>
  <c r="F162" i="1" s="1"/>
  <c r="E160" i="1"/>
  <c r="F160" i="1" s="1"/>
  <c r="F154" i="1" s="1"/>
  <c r="H160" i="1"/>
  <c r="I160" i="1" s="1"/>
  <c r="I154" i="1" s="1"/>
  <c r="G150" i="1"/>
  <c r="G137" i="1"/>
  <c r="G123" i="1"/>
  <c r="G114" i="1"/>
  <c r="G108" i="1"/>
  <c r="G100" i="1"/>
  <c r="G86" i="1"/>
  <c r="G73" i="1"/>
  <c r="G33" i="1"/>
  <c r="G19" i="1"/>
  <c r="G12" i="1"/>
  <c r="G5" i="1"/>
  <c r="I151" i="1"/>
  <c r="H152" i="1" s="1"/>
  <c r="I147" i="1"/>
  <c r="I146" i="1"/>
  <c r="I145" i="1"/>
  <c r="I144" i="1"/>
  <c r="I143" i="1"/>
  <c r="I142" i="1"/>
  <c r="I141" i="1"/>
  <c r="I140" i="1"/>
  <c r="I139" i="1"/>
  <c r="I138" i="1"/>
  <c r="I132" i="1"/>
  <c r="I131" i="1"/>
  <c r="I130" i="1"/>
  <c r="I129" i="1"/>
  <c r="I128" i="1"/>
  <c r="I127" i="1"/>
  <c r="I126" i="1"/>
  <c r="I125" i="1"/>
  <c r="I124" i="1"/>
  <c r="I120" i="1"/>
  <c r="I119" i="1"/>
  <c r="I118" i="1"/>
  <c r="I117" i="1"/>
  <c r="I116" i="1"/>
  <c r="I115" i="1"/>
  <c r="I111" i="1"/>
  <c r="I110" i="1"/>
  <c r="I109" i="1"/>
  <c r="I105" i="1"/>
  <c r="I104" i="1"/>
  <c r="I103" i="1"/>
  <c r="I102" i="1"/>
  <c r="I101" i="1"/>
  <c r="I97" i="1"/>
  <c r="I96" i="1"/>
  <c r="I95" i="1"/>
  <c r="I94" i="1"/>
  <c r="I93" i="1"/>
  <c r="I92" i="1"/>
  <c r="I91" i="1"/>
  <c r="I90" i="1"/>
  <c r="I89" i="1"/>
  <c r="I88" i="1"/>
  <c r="I87" i="1"/>
  <c r="I81" i="1"/>
  <c r="I80" i="1"/>
  <c r="I79" i="1"/>
  <c r="I78" i="1"/>
  <c r="I77" i="1"/>
  <c r="I76" i="1"/>
  <c r="I75" i="1"/>
  <c r="I74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0" i="1"/>
  <c r="I29" i="1"/>
  <c r="I28" i="1"/>
  <c r="I27" i="1"/>
  <c r="I26" i="1"/>
  <c r="I25" i="1"/>
  <c r="I24" i="1"/>
  <c r="I23" i="1"/>
  <c r="I22" i="1"/>
  <c r="I21" i="1"/>
  <c r="I20" i="1"/>
  <c r="I16" i="1"/>
  <c r="I15" i="1"/>
  <c r="I14" i="1"/>
  <c r="I13" i="1"/>
  <c r="I9" i="1"/>
  <c r="I8" i="1"/>
  <c r="I7" i="1"/>
  <c r="I6" i="1"/>
  <c r="G4" i="1"/>
  <c r="F6" i="1"/>
  <c r="F7" i="1"/>
  <c r="F8" i="1"/>
  <c r="F9" i="1"/>
  <c r="D150" i="1"/>
  <c r="F151" i="1"/>
  <c r="E152" i="1" s="1"/>
  <c r="D137" i="1"/>
  <c r="F147" i="1"/>
  <c r="F146" i="1"/>
  <c r="F145" i="1"/>
  <c r="F144" i="1"/>
  <c r="F143" i="1"/>
  <c r="F142" i="1"/>
  <c r="F141" i="1"/>
  <c r="F140" i="1"/>
  <c r="F139" i="1"/>
  <c r="F138" i="1"/>
  <c r="D123" i="1"/>
  <c r="F132" i="1"/>
  <c r="F131" i="1"/>
  <c r="F130" i="1"/>
  <c r="F129" i="1"/>
  <c r="F128" i="1"/>
  <c r="F127" i="1"/>
  <c r="F126" i="1"/>
  <c r="F125" i="1"/>
  <c r="F124" i="1"/>
  <c r="D114" i="1"/>
  <c r="F120" i="1"/>
  <c r="F119" i="1"/>
  <c r="F118" i="1"/>
  <c r="F117" i="1"/>
  <c r="F116" i="1"/>
  <c r="F115" i="1"/>
  <c r="D108" i="1"/>
  <c r="F111" i="1"/>
  <c r="F110" i="1"/>
  <c r="F109" i="1"/>
  <c r="D100" i="1"/>
  <c r="F105" i="1"/>
  <c r="F104" i="1"/>
  <c r="F103" i="1"/>
  <c r="F102" i="1"/>
  <c r="F101" i="1"/>
  <c r="D86" i="1"/>
  <c r="F97" i="1"/>
  <c r="F96" i="1"/>
  <c r="F95" i="1"/>
  <c r="F94" i="1"/>
  <c r="F93" i="1"/>
  <c r="F92" i="1"/>
  <c r="F91" i="1"/>
  <c r="F90" i="1"/>
  <c r="F89" i="1"/>
  <c r="F88" i="1"/>
  <c r="F87" i="1"/>
  <c r="D4" i="1"/>
  <c r="D73" i="1"/>
  <c r="F81" i="1"/>
  <c r="F80" i="1"/>
  <c r="F79" i="1"/>
  <c r="F78" i="1"/>
  <c r="F77" i="1"/>
  <c r="F76" i="1"/>
  <c r="F75" i="1"/>
  <c r="F74" i="1"/>
  <c r="D33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D19" i="1"/>
  <c r="F30" i="1"/>
  <c r="F29" i="1"/>
  <c r="F28" i="1"/>
  <c r="F27" i="1"/>
  <c r="F26" i="1"/>
  <c r="F25" i="1"/>
  <c r="F24" i="1"/>
  <c r="F23" i="1"/>
  <c r="F22" i="1"/>
  <c r="F21" i="1"/>
  <c r="F20" i="1"/>
  <c r="D12" i="1"/>
  <c r="F16" i="1"/>
  <c r="F15" i="1"/>
  <c r="F14" i="1"/>
  <c r="F13" i="1"/>
  <c r="D5" i="1"/>
  <c r="I177" i="1" l="1"/>
  <c r="I170" i="1" s="1"/>
  <c r="H178" i="1" s="1"/>
  <c r="H162" i="1"/>
  <c r="H135" i="1"/>
  <c r="I135" i="1" s="1"/>
  <c r="I123" i="1" s="1"/>
  <c r="H154" i="1"/>
  <c r="E170" i="1"/>
  <c r="E162" i="1"/>
  <c r="E178" i="1"/>
  <c r="F178" i="1" s="1"/>
  <c r="F153" i="1" s="1"/>
  <c r="E154" i="1"/>
  <c r="H71" i="1"/>
  <c r="H33" i="1" s="1"/>
  <c r="H112" i="1"/>
  <c r="I112" i="1" s="1"/>
  <c r="I108" i="1" s="1"/>
  <c r="H148" i="1"/>
  <c r="H137" i="1" s="1"/>
  <c r="H10" i="1"/>
  <c r="H5" i="1" s="1"/>
  <c r="H17" i="1"/>
  <c r="H12" i="1" s="1"/>
  <c r="H31" i="1"/>
  <c r="H19" i="1" s="1"/>
  <c r="H82" i="1"/>
  <c r="H73" i="1" s="1"/>
  <c r="H98" i="1"/>
  <c r="I98" i="1" s="1"/>
  <c r="I86" i="1" s="1"/>
  <c r="H106" i="1"/>
  <c r="H100" i="1" s="1"/>
  <c r="H121" i="1"/>
  <c r="I121" i="1" s="1"/>
  <c r="I114" i="1" s="1"/>
  <c r="I152" i="1"/>
  <c r="I150" i="1" s="1"/>
  <c r="H150" i="1"/>
  <c r="E17" i="1"/>
  <c r="F17" i="1" s="1"/>
  <c r="F12" i="1" s="1"/>
  <c r="E10" i="1"/>
  <c r="F10" i="1" s="1"/>
  <c r="F5" i="1" s="1"/>
  <c r="E112" i="1"/>
  <c r="E108" i="1" s="1"/>
  <c r="E121" i="1"/>
  <c r="E114" i="1" s="1"/>
  <c r="E98" i="1"/>
  <c r="E86" i="1" s="1"/>
  <c r="E31" i="1"/>
  <c r="F31" i="1" s="1"/>
  <c r="F19" i="1" s="1"/>
  <c r="E71" i="1"/>
  <c r="F71" i="1" s="1"/>
  <c r="F33" i="1" s="1"/>
  <c r="E106" i="1"/>
  <c r="F106" i="1" s="1"/>
  <c r="F100" i="1" s="1"/>
  <c r="E82" i="1"/>
  <c r="F82" i="1" s="1"/>
  <c r="F73" i="1" s="1"/>
  <c r="E123" i="1"/>
  <c r="E148" i="1"/>
  <c r="F148" i="1" s="1"/>
  <c r="F137" i="1" s="1"/>
  <c r="E12" i="1"/>
  <c r="F152" i="1"/>
  <c r="F150" i="1" s="1"/>
  <c r="E150" i="1"/>
  <c r="I82" i="1" l="1"/>
  <c r="I73" i="1" s="1"/>
  <c r="I31" i="1"/>
  <c r="I19" i="1" s="1"/>
  <c r="H108" i="1"/>
  <c r="E153" i="1"/>
  <c r="I178" i="1"/>
  <c r="I153" i="1" s="1"/>
  <c r="H153" i="1"/>
  <c r="I71" i="1"/>
  <c r="I33" i="1" s="1"/>
  <c r="E19" i="1"/>
  <c r="I10" i="1"/>
  <c r="I5" i="1" s="1"/>
  <c r="I148" i="1"/>
  <c r="I137" i="1" s="1"/>
  <c r="I17" i="1"/>
  <c r="I12" i="1" s="1"/>
  <c r="H114" i="1"/>
  <c r="H123" i="1"/>
  <c r="I106" i="1"/>
  <c r="I100" i="1" s="1"/>
  <c r="H86" i="1"/>
  <c r="E137" i="1"/>
  <c r="F135" i="1"/>
  <c r="F123" i="1" s="1"/>
  <c r="F121" i="1"/>
  <c r="F114" i="1" s="1"/>
  <c r="F112" i="1"/>
  <c r="F108" i="1" s="1"/>
  <c r="E5" i="1"/>
  <c r="F98" i="1"/>
  <c r="F86" i="1" s="1"/>
  <c r="E73" i="1"/>
  <c r="E100" i="1"/>
  <c r="E33" i="1"/>
  <c r="E84" i="1"/>
  <c r="H84" i="1" l="1"/>
  <c r="I84" i="1" s="1"/>
  <c r="I4" i="1" s="1"/>
  <c r="F84" i="1"/>
  <c r="F4" i="1" s="1"/>
  <c r="E180" i="1" s="1"/>
  <c r="F180" i="1" s="1"/>
  <c r="F183" i="1" s="1"/>
  <c r="E4" i="1"/>
  <c r="H4" i="1" l="1"/>
  <c r="H180" i="1"/>
  <c r="I180" i="1" s="1"/>
  <c r="I183" i="1" s="1"/>
  <c r="F184" i="1"/>
  <c r="F185" i="1"/>
  <c r="F186" i="1" l="1"/>
  <c r="F187" i="1" s="1"/>
  <c r="F188" i="1" s="1"/>
  <c r="I185" i="1"/>
  <c r="I184" i="1"/>
  <c r="I186" i="1" l="1"/>
  <c r="I187" i="1" s="1"/>
  <c r="I18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Abad Pérez, Luis Miguel</author>
  </authors>
  <commentList>
    <comment ref="A3" authorId="0" shapeId="0" xr:uid="{DB57E5DD-C824-4F8C-AE48-69A89A0B353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3057888C-ECB9-4200-BE8A-11EA159DFC6C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C3" authorId="0" shapeId="0" xr:uid="{D4F2A573-BC78-4C57-BC22-CBD3644B1E8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F22FBA7B-A7A3-478A-97D2-196B0F81F33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01A9B387-1449-4F53-9E8D-A95E83805F7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CF361008-4BD4-49AA-AF9A-F7805001611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G3" authorId="0" shapeId="0" xr:uid="{BDC1E824-52D0-49F5-91C6-D90AD3AE007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H3" authorId="0" shapeId="0" xr:uid="{C78F7FB6-F5D9-46B0-8C55-BAC15F2F658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E3951102-1799-4A05-A0A4-92BBA523393C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<sst xmlns="http://schemas.openxmlformats.org/spreadsheetml/2006/main" count="481" uniqueCount="343">
  <si>
    <t>Código</t>
  </si>
  <si>
    <t>Ud</t>
  </si>
  <si>
    <t>Resumen</t>
  </si>
  <si>
    <t>01</t>
  </si>
  <si>
    <t/>
  </si>
  <si>
    <t>TRABAJOS PREVIOS Y AUXILIARES</t>
  </si>
  <si>
    <t>01.01</t>
  </si>
  <si>
    <t>ACTUACIONES PREVIAS</t>
  </si>
  <si>
    <t>01.01.01</t>
  </si>
  <si>
    <t>m</t>
  </si>
  <si>
    <t>TOMA DE DATOS CON CARRO MEDIDOR. JORNADA 2:30 - 5:00 A.M.</t>
  </si>
  <si>
    <t>01.01.02</t>
  </si>
  <si>
    <t>ud</t>
  </si>
  <si>
    <t>PROTECCIÓN MECÁNICA DE INSTALACIÓN DE COLUMNA SECA EN POZOS DE VENTILACIÓN</t>
  </si>
  <si>
    <t>01.01.03</t>
  </si>
  <si>
    <t>MANIPULACIÓN DE CALZOS</t>
  </si>
  <si>
    <t>01.01.04</t>
  </si>
  <si>
    <t>m²</t>
  </si>
  <si>
    <t>CERRAMIENTO DE TÚNEL CON TAPE DE LONA O EQUIVALENTE.ORNADA 2:30 - 5:00 A.M.</t>
  </si>
  <si>
    <t>Total 01.01</t>
  </si>
  <si>
    <t>01.02</t>
  </si>
  <si>
    <t>ACTUACIONES EN POZOS DE VENTILACIÓN</t>
  </si>
  <si>
    <t>01.02.01</t>
  </si>
  <si>
    <t>REVISIÓN COMPLETA DEL ESTADO ACTUAL DE LAS INSTALACIONES DEL POZO DE VENTILACIÓN</t>
  </si>
  <si>
    <t>01.02.02</t>
  </si>
  <si>
    <t>ELEMENTOS DE SEÑALIZACIÓN Y PROTECCIÓN PARA C.G.M.P. DE VENTILADORES Y OTROS COMPONENTES</t>
  </si>
  <si>
    <t>01.02.03</t>
  </si>
  <si>
    <t>REVISIÓN, LIMPIEZA, ENGRASE Y PUESTA A PUNTO DE EQUIPOS DE VENTILACIÓN Y ELEMENTOS AUXILIARES</t>
  </si>
  <si>
    <t>01.02.04</t>
  </si>
  <si>
    <t>REVISIÓN COMPLETA DEL ESTADO FINAL DE LAS INSTALACIONES DEL POZO DE VENTILACIÓN, REALIZACIÓN DE PRUEBAS Y PUESTA EN SERVICIO</t>
  </si>
  <si>
    <t>Total 01.02</t>
  </si>
  <si>
    <t>01.03</t>
  </si>
  <si>
    <t>ACTUACIÓN EN POZO DE BOMBEO</t>
  </si>
  <si>
    <t>01.03.01</t>
  </si>
  <si>
    <t>REVISIÓN COMPLETA DEL ESTADO ACTUAL DE LAS INSTALACIONES DEL POZO DE BOMBEO</t>
  </si>
  <si>
    <t>01.03.02</t>
  </si>
  <si>
    <t>DESMONTAJE, REVISIÓN, LIMPIEZA Y POSTERIOR MONTAJE DE EQUIPOS MOTOBOMBA EXISTENTES</t>
  </si>
  <si>
    <t>01.03.03</t>
  </si>
  <si>
    <t>GRUPO MOTOBOMBA DE ACHIQUE PROVISIONAL DE OBRA Y ELEMENTOS AUXILIARES</t>
  </si>
  <si>
    <t>01.03.04</t>
  </si>
  <si>
    <t>ACOMETIDA ELÉCTRICA DESDE CUADRO DE BOMBAS HASTA CUADRO PROVISIONAL DE PROTECCIÓN DE MOTOBOMBA ALIMENTADA DESDE ACOMETIDA NORMAL</t>
  </si>
  <si>
    <t>01.03.05</t>
  </si>
  <si>
    <t>CUADRO ELÉCTRICO PROVISIONAL DE PROTECCIÓN PARA MOTOBOMBA ALIMENTADA DESDE ACOMETIDA NORMAL</t>
  </si>
  <si>
    <t>01.03.06</t>
  </si>
  <si>
    <t>CUADRO ELÉCTRICO PROVISIONAL DE MANDO Y MANIOBRA PARA MOTOBOMBA ALIMENTADA DESDE ACOMETIDA NORMAL</t>
  </si>
  <si>
    <t>01.03.07</t>
  </si>
  <si>
    <t>ACOMETIDA ELÉCTRICA DESDE ACOMETIDA DE SOCORRO HASTA CUADRO PROVISIONAL DE PROTECCIÓN DE MOTOBOMBA ALIMENTADA DESDE ACOM.SOCORRO</t>
  </si>
  <si>
    <t>01.03.08</t>
  </si>
  <si>
    <t>CUADRO ELÉCTRICO PROVISIONAL DE PROTECCIÓN PARA MOTOBOMBA ALIMENTADA DESDE ACOMETIDA DE SOCORRO</t>
  </si>
  <si>
    <t>01.03.09</t>
  </si>
  <si>
    <t>CUADRO ELÉCTRICO PROVISIONAL DE MANDO Y MANIOBRA PARA MOTOBOMBA ALIMENTADA DESDE ACOMETIDA DE SOCORRO</t>
  </si>
  <si>
    <t>01.03.10</t>
  </si>
  <si>
    <t>LIMPIEZA COMPLETA DE LODOS Y RESIDUOS DEL VASO DEL POZO DE BOMBAS</t>
  </si>
  <si>
    <t>01.03.11</t>
  </si>
  <si>
    <t>REVISIÓN COMPLETA DEL ESTADO FINAL DE LAS INSTALACIONES DEL POZO DE BOMBEO, REALIZACIÓN DE PRUEBAS Y PUESTA EN SERVICIO</t>
  </si>
  <si>
    <t>Total 01.03</t>
  </si>
  <si>
    <t>01.04</t>
  </si>
  <si>
    <t>ACTUACIONES EN VÍA PÚBLICA</t>
  </si>
  <si>
    <t>01.04.01</t>
  </si>
  <si>
    <t>m³</t>
  </si>
  <si>
    <t>DEM.M.M.FIRME BASE HORMIGÓN</t>
  </si>
  <si>
    <t>01.04.02</t>
  </si>
  <si>
    <t>DEM.COMPR.FIRME BASE HORMIGÓN</t>
  </si>
  <si>
    <t>01.04.03</t>
  </si>
  <si>
    <t>DEM.M.M.FIRME BASE ASFÁLTICA</t>
  </si>
  <si>
    <t>01.04.04</t>
  </si>
  <si>
    <t>DEM.COMP.FIRME BASE ASFALTICA</t>
  </si>
  <si>
    <t>01.04.05</t>
  </si>
  <si>
    <t>SERRADO DE PAVIMENTO</t>
  </si>
  <si>
    <t>01.04.06</t>
  </si>
  <si>
    <t>m2cm</t>
  </si>
  <si>
    <t>FRESADO DEL PAVIMENTO</t>
  </si>
  <si>
    <t>01.04.07</t>
  </si>
  <si>
    <t>DEMOL.COMPRES. SOLADO ACERA</t>
  </si>
  <si>
    <t>01.04.08</t>
  </si>
  <si>
    <t>LEVANTADO DE BORDILLO</t>
  </si>
  <si>
    <t>01.04.09</t>
  </si>
  <si>
    <t>DESMONTAJE Y MONTAJE DE LOSA DE CUBRICIÓN DE POZO</t>
  </si>
  <si>
    <t>01.04.10</t>
  </si>
  <si>
    <t>HORMIGÓN DE LIMPIEZA HL-150 EN CIMIENTOS SOLERAS Y PEQUEÑAS OBRAS DE FÁBRICA PUESTO EN OBRA. CON CIERRE</t>
  </si>
  <si>
    <t>01.04.11</t>
  </si>
  <si>
    <t>LIMPIEZA Y BARRIDO DEL FIRME</t>
  </si>
  <si>
    <t>01.04.12</t>
  </si>
  <si>
    <t>RIEGO IMPRIM. BASE HORMIGÓN</t>
  </si>
  <si>
    <t>01.04.13</t>
  </si>
  <si>
    <t>RIEGO DE ADHERENCIA</t>
  </si>
  <si>
    <t>01.04.14</t>
  </si>
  <si>
    <t>MBC AC 16/22 SIL..e=4cm S&lt;3000 (ANT. D/S)</t>
  </si>
  <si>
    <t>01.04.15</t>
  </si>
  <si>
    <t>MBC AC 22/32 e=8cm S&lt;3000 (ANTIGUA G)</t>
  </si>
  <si>
    <t>01.04.16</t>
  </si>
  <si>
    <t>BALDOSA 30x30cm TRITUR.LAVADA</t>
  </si>
  <si>
    <t>01.04.17</t>
  </si>
  <si>
    <t>LOSETA HIDR. GRIS 15x15 cm</t>
  </si>
  <si>
    <t>01.04.18</t>
  </si>
  <si>
    <t>LOSETA HIDR. GRIS 21x21 cm</t>
  </si>
  <si>
    <t>01.04.19</t>
  </si>
  <si>
    <t>BORDILLO PREFABRICADO TIPO IV</t>
  </si>
  <si>
    <t>01.04.20</t>
  </si>
  <si>
    <t>BORDILLO PREF.RECTO TIPO III</t>
  </si>
  <si>
    <t>01.04.21</t>
  </si>
  <si>
    <t>MARCA DISC.10cm SPRAY-PLASTIC</t>
  </si>
  <si>
    <t>01.04.22</t>
  </si>
  <si>
    <t>MARCA CONT.10cm SPRAY-PLASTIC</t>
  </si>
  <si>
    <t>01.04.23</t>
  </si>
  <si>
    <t>MARCA DISC.15cm SPRAY-PLASTIC</t>
  </si>
  <si>
    <t>01.04.24</t>
  </si>
  <si>
    <t>MARCA CONT.15cm SPRAY-PLASTIC</t>
  </si>
  <si>
    <t>01.04.25</t>
  </si>
  <si>
    <t>CEBREADO SPRAY-PLASTIC</t>
  </si>
  <si>
    <t>01.04.26</t>
  </si>
  <si>
    <t>SÍMBOLOS SPRAY-PLASTIC</t>
  </si>
  <si>
    <t>01.04.27</t>
  </si>
  <si>
    <t>MARCA DISC.30cm SPRAY-PLASTIC</t>
  </si>
  <si>
    <t>01.04.28</t>
  </si>
  <si>
    <t>MARCA CONT.30cm SPRAY-PLASTIC</t>
  </si>
  <si>
    <t>01.04.29</t>
  </si>
  <si>
    <t>MARCA CONT.40cm SPRAY-PLASTIC</t>
  </si>
  <si>
    <t>01.04.30</t>
  </si>
  <si>
    <t>BORRADO DE MARCA VIAL</t>
  </si>
  <si>
    <t>01.04.31</t>
  </si>
  <si>
    <t>MARCA VIAL AMARILLA DE 20 cm DE ANCHO</t>
  </si>
  <si>
    <t>01.04.32</t>
  </si>
  <si>
    <t>MARCA VIAL AMARILLA DE 10 cm DE ANCHO</t>
  </si>
  <si>
    <t>01.04.33</t>
  </si>
  <si>
    <t>SEÑAL PELIGRO 0,90 m</t>
  </si>
  <si>
    <t>01.04.34</t>
  </si>
  <si>
    <t>SEÑAL PELIGRO 0,70 m</t>
  </si>
  <si>
    <t>01.04.35</t>
  </si>
  <si>
    <t>SEÑAL PRECEPTIVA 0,90 m</t>
  </si>
  <si>
    <t>01.04.36</t>
  </si>
  <si>
    <t>SEÑAL PRECEPTIVA 0,60 m</t>
  </si>
  <si>
    <t>01.04.37</t>
  </si>
  <si>
    <t>PANEL DIRECCIONAL 1,50x0,45</t>
  </si>
  <si>
    <t>Total 01.04</t>
  </si>
  <si>
    <t>01.05</t>
  </si>
  <si>
    <t>OTRAS ACTUACIONES</t>
  </si>
  <si>
    <t>01.05.01</t>
  </si>
  <si>
    <t>SUMINISTRO Y MONTAJE DE CABINA DE CONDUCTORES Y ADECUACION DE CABINA DE ANDEN. JORNADA 2:30 - 5:00 A.M.</t>
  </si>
  <si>
    <t>01.05.02</t>
  </si>
  <si>
    <t>ESPEJO DE PIÑÓN TIPO METRO. .JORNADA 2:30 - 5:00 A.M.</t>
  </si>
  <si>
    <t>01.05.03</t>
  </si>
  <si>
    <t>PLACA INDICADORA DE Nº DE COCHES CON DESLIZADERA DE NIVELACIÓN. JORNADA 2:30 - 5:00 A.M.</t>
  </si>
  <si>
    <t>01.05.04</t>
  </si>
  <si>
    <t>u</t>
  </si>
  <si>
    <t>POSTE PARADA AUTOBÚS</t>
  </si>
  <si>
    <t>01.05.05</t>
  </si>
  <si>
    <t>CERRAMIENTO DE ANDENES, PASILLOS Y/O VESTÍBULOS ESTACIÓN CON PLADUR O EQUIVALENTE. JORNADA 2:30 - 5:00 A.M.</t>
  </si>
  <si>
    <t>01.05.06</t>
  </si>
  <si>
    <t>PUERTA 1 HOJA CHAPA GALVANIZADA CON CERRADURA NORMALIZADA DE METRO DE MADRID. JORNADA 2:30 - 5:00 A.M.</t>
  </si>
  <si>
    <t>01.05.07</t>
  </si>
  <si>
    <t>PLATAFORMA PROVISIONAL DE PARADA DE AUTOBÚS</t>
  </si>
  <si>
    <t>01.05.08</t>
  </si>
  <si>
    <t>DEMOLICIÓN PLATAFORMA PROVISIONAL PARADA DE AUTOBÚS</t>
  </si>
  <si>
    <t>Total 01.05</t>
  </si>
  <si>
    <t>Total 01</t>
  </si>
  <si>
    <t>02</t>
  </si>
  <si>
    <t>DESMONTAJES Y DEMOLICIONES</t>
  </si>
  <si>
    <t>02.01</t>
  </si>
  <si>
    <t>DESMONTAJE DE ENGRASADOR. CON CIERRE</t>
  </si>
  <si>
    <t>02.02</t>
  </si>
  <si>
    <t>EXTRACCIÓN DE DADO ELÁSTICO MEDIANTE LEVANTE DE CARRIL. CON CIERRE</t>
  </si>
  <si>
    <t>02.03</t>
  </si>
  <si>
    <t>DESMONTAJE DE CARRIL Y JUNTAS DE VÍA DOBLE. CON CIERRE</t>
  </si>
  <si>
    <t>02.04</t>
  </si>
  <si>
    <t>DEMOLICIÓN DE LOSAS Y SOLERAS HORMIGÓN CON P.P. DE TACOS. CON CIERRE</t>
  </si>
  <si>
    <t>02.05</t>
  </si>
  <si>
    <t>PICADO DE LATERALES DE CANAL CENTRAL DE DRENAJE. CON CIERRE</t>
  </si>
  <si>
    <t>02.06</t>
  </si>
  <si>
    <t>RETIRADA, CARGA Y TRANSPORTE DE ESCOMBROS A DEPÓSITO. CON CIERRE</t>
  </si>
  <si>
    <t>02.07</t>
  </si>
  <si>
    <t>CARGA, TRANSPORTE Y DESCARGA DE JUNTAS Y CARRIL EN VÍA DOBLE. JORNADA 2:30 - 5:00 A.M.</t>
  </si>
  <si>
    <t>02.08</t>
  </si>
  <si>
    <t>CARGA, TRANSPORTE Y DESCARGA DE TACOS/PLACAS EN VÍA DOBLE. CON CIERRE</t>
  </si>
  <si>
    <t>02.09</t>
  </si>
  <si>
    <t>DESMONTAJE DE PLACA TIPO HILTI. CON CIERRE</t>
  </si>
  <si>
    <t>PA01</t>
  </si>
  <si>
    <t>P.A. PARA MEJORA DE PLATAFORMA DE VÍA</t>
  </si>
  <si>
    <t>PA02</t>
  </si>
  <si>
    <t>P.A. PARA DESMONTAJE Y ACOPIO DE PLACAS ADHERIZADAS Y HILTI EXISTENTES</t>
  </si>
  <si>
    <t>Total 02</t>
  </si>
  <si>
    <t>03</t>
  </si>
  <si>
    <t>IMPERMEABILIZACIÓN E INYECCIONES DE HORMIGON</t>
  </si>
  <si>
    <t>03.01</t>
  </si>
  <si>
    <t>INYECCIÓN DE RESINA A.V. ENTRE TONGADAS DE HORMIGÓN DE VÍA POR METRO DE TÚNEL CON CIERRE</t>
  </si>
  <si>
    <t>03.02</t>
  </si>
  <si>
    <t>INYECCIÓN DE RESINA A.V. ENTRE TONGADAS DE HORMIGÓN JUNTO A PARAMENTO DE TÚNEL CON CIERRE</t>
  </si>
  <si>
    <t>03.05</t>
  </si>
  <si>
    <t>MORTERO FLEXIBLE BICOPONENTE DE RESINAS SINTÉTICAS PARA IMPERMEABILIZACIÓN DEL HORMIGÓN</t>
  </si>
  <si>
    <t>03.04</t>
  </si>
  <si>
    <t>JUNTA WATER STOP DE PERFIL HIDROEXPANSIVO</t>
  </si>
  <si>
    <t>PA03</t>
  </si>
  <si>
    <t>P.A. PARA CORRECCIONES DE VÍA POR INYECCIONES</t>
  </si>
  <si>
    <t>Total 03</t>
  </si>
  <si>
    <t>04</t>
  </si>
  <si>
    <t>HORMIGONADO</t>
  </si>
  <si>
    <t>04.01</t>
  </si>
  <si>
    <t>ALINEACIÓN Y NIVELACIÓN CON CARRO DE VÍA SENCILLA. CON CIERRE</t>
  </si>
  <si>
    <t>04.02</t>
  </si>
  <si>
    <t>HORMIGÓN DE LOSA DE SUPERESTRUCTURA HA-45/B/20/Qc, CON CEMENTO SR DE CENTRAL CON BOMBEO. CON CIERRE</t>
  </si>
  <si>
    <t>04.03</t>
  </si>
  <si>
    <t>kg</t>
  </si>
  <si>
    <t>ACERO CORRUGADO. CON CIERRE</t>
  </si>
  <si>
    <t>Total 04</t>
  </si>
  <si>
    <t>05</t>
  </si>
  <si>
    <t>DRENAJE</t>
  </si>
  <si>
    <t>05.01</t>
  </si>
  <si>
    <t>CORTE CON DISCO DE SOLERA DE HORMIGÓN. CON CIERRE</t>
  </si>
  <si>
    <t>05.02</t>
  </si>
  <si>
    <t>SUMINISTROS Y MONTAJE DE CANAL CENTRAL DE HORMIGÓN POLIMÉRICO</t>
  </si>
  <si>
    <t>05.03</t>
  </si>
  <si>
    <t>SUM. Y MONTAJE DE REJILLA METÁLICA DE 1000X300 MM PARA CANAL CENTRAL CON CERCO. CON CIERRE</t>
  </si>
  <si>
    <t>05.04</t>
  </si>
  <si>
    <t>EJECUCIÓN ARQUETA DE PASO DE 51 x 51 x 60 cm, A HORMIGONAR. CON CIERRE</t>
  </si>
  <si>
    <t>05.05</t>
  </si>
  <si>
    <t>BOMBEO PROVISIONAL DURANTE LA OBRA</t>
  </si>
  <si>
    <t>PA04</t>
  </si>
  <si>
    <t>P.A. CORRECCIONES DE DRENAJE</t>
  </si>
  <si>
    <t>Total 05</t>
  </si>
  <si>
    <t>06</t>
  </si>
  <si>
    <t>SUPERESTRUCTURA DE VÍA</t>
  </si>
  <si>
    <t>06.01</t>
  </si>
  <si>
    <t>SUMINISTRO DE CARRIL 54E1</t>
  </si>
  <si>
    <t>06.02</t>
  </si>
  <si>
    <t>SUMINISTRO PLACA DE FIJACIÓN DIRECTA DFF/ADH CON SKL-3 O EQUIVALENTE PARA CARRIL 54E1 PARA MONTAJE BOTTOM-UP</t>
  </si>
  <si>
    <t>06.03</t>
  </si>
  <si>
    <t>SUMINISTRO PLACA DE FIJACIÓN DIRECTA DFF/ADH CON SKL-3 O EQUIVALENTE PARA CARRIL 54E1 PARA HORMIGONADO (MONTAJE TOP-DOWN)</t>
  </si>
  <si>
    <t>06.04</t>
  </si>
  <si>
    <t>PREPARACIÓN DE SUELO, FORMACIÓN DE DADO Y MONTAJE DE PLACA DE FIJACIÓN DIRECTA DFF/ADH O EQ.. (BOTTOM-UP). CON CIERRE</t>
  </si>
  <si>
    <t>06.05</t>
  </si>
  <si>
    <t>MONTAJE DE PLACA DE FIJACION DIRECTA DFF/ADH O EQUIVALENTE PARA HORMIGONADO (MONTAJE TOP-DOWN). CON CIERRE</t>
  </si>
  <si>
    <t>06.06</t>
  </si>
  <si>
    <t>EJECUCIÓN DE SOLDADURA ALUMINOTÉRMICA EN CARRIL 54E1 O 60E1. CON CIERRE</t>
  </si>
  <si>
    <t>06.07</t>
  </si>
  <si>
    <t>MONTAJE Y ENGRAPADO DE CARRIL DE VÍA DOBLE. CON CIERRE</t>
  </si>
  <si>
    <t>06.08</t>
  </si>
  <si>
    <t>CONEXIONADO DE CARRIL O JA PARA SEÑALES. CON CIERRE</t>
  </si>
  <si>
    <t>06.10</t>
  </si>
  <si>
    <t>SUMINISTRO DE ESPARRAGO ROSCADO M27 X 285 CAL. 8.8 DIN 976/45º</t>
  </si>
  <si>
    <t>Total 06</t>
  </si>
  <si>
    <t>07</t>
  </si>
  <si>
    <t>GESTIÓN DE RESIDUOS Y LIMPIEZAS</t>
  </si>
  <si>
    <t>07.01</t>
  </si>
  <si>
    <t>CARGA Y TRANSPORTE DE CHATARRA FÉRRICA</t>
  </si>
  <si>
    <t>07.02</t>
  </si>
  <si>
    <t>CONTENEDOR DE 6 M3 Y TRANSPORTE A VERTEDERO DE RCDs INERTES Y NO PELIGROSOS</t>
  </si>
  <si>
    <t>07.03</t>
  </si>
  <si>
    <t>CONTENEDOR DE 6 M3 Y TRANSPORTE A VERTEDERO DE RCD PELIGROSOS</t>
  </si>
  <si>
    <t>07.05</t>
  </si>
  <si>
    <t>t</t>
  </si>
  <si>
    <t>COSTE DE GESTIÓN DE RCD NO PELIGROSO</t>
  </si>
  <si>
    <t>07.06</t>
  </si>
  <si>
    <t>COSTE DE GESTIÓN DE RCD INERTE</t>
  </si>
  <si>
    <t>07.07</t>
  </si>
  <si>
    <t>COSTE DE GESTIÓN DE CHATARRA FÉRRICA</t>
  </si>
  <si>
    <t>07.08</t>
  </si>
  <si>
    <t>SACO DE RCD Y TRANSPORTE A VERTEDERO</t>
  </si>
  <si>
    <t>07.09</t>
  </si>
  <si>
    <t>LIMPIEZA FINAL DE LA ESTACIÓN</t>
  </si>
  <si>
    <t>07.10</t>
  </si>
  <si>
    <t>LIMPIEZA FINAL DE LA ZONA DE OBRAS. CON CIERRE</t>
  </si>
  <si>
    <t>07.11</t>
  </si>
  <si>
    <t>LIMPIEZA FINAL DE LA ZONA DE OBRAS. JORNADA 2:30 - 5:00 A.M.</t>
  </si>
  <si>
    <t>Total 07</t>
  </si>
  <si>
    <t>08</t>
  </si>
  <si>
    <t>SEGURIDAD Y SALUD</t>
  </si>
  <si>
    <t>08.01</t>
  </si>
  <si>
    <t>Total 08</t>
  </si>
  <si>
    <t>Total 0</t>
  </si>
  <si>
    <t>BASE IMPONIBLE</t>
  </si>
  <si>
    <t>OFERTA LICITADOR</t>
  </si>
  <si>
    <t>TRABAJOS DE REPARACIÓN DE SUPERESTRUCTURA DE VÍA ENTRE HENARES Y JARAMA</t>
  </si>
  <si>
    <t xml:space="preserve">CANTIDAD </t>
  </si>
  <si>
    <t>PRECIO</t>
  </si>
  <si>
    <t>IMPORTE</t>
  </si>
  <si>
    <t>TOTAL PRESUPUESTO DE EJECUCIÓN MATERIAL</t>
  </si>
  <si>
    <t xml:space="preserve"> % GASTOS GENERALES</t>
  </si>
  <si>
    <t>[13,00%]</t>
  </si>
  <si>
    <t xml:space="preserve"> % BENEFICIOS INDUSTRIALES</t>
  </si>
  <si>
    <t>[6,00%]</t>
  </si>
  <si>
    <t>IMPORTE IVA</t>
  </si>
  <si>
    <t>[21,00%]</t>
  </si>
  <si>
    <t>TOTAL OFERTA CON IVA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</si>
  <si>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</si>
  <si>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</si>
  <si>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</si>
  <si>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</si>
  <si>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</si>
  <si>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</si>
  <si>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</si>
  <si>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r>
      <rPr>
        <b/>
        <i/>
        <sz val="10"/>
        <color rgb="FFFF0000"/>
        <rFont val="Calibri"/>
        <family val="2"/>
        <scheme val="minor"/>
      </rPr>
      <t xml:space="preserve">* </t>
    </r>
    <r>
      <rPr>
        <b/>
        <i/>
        <sz val="10"/>
        <color theme="1"/>
        <rFont val="Calibri"/>
        <family val="2"/>
        <scheme val="minor"/>
      </rPr>
      <t>El importe de las partidas alzadas no podrá verse modificado en la oferta presentada respecto al importe de licitación.</t>
    </r>
  </si>
  <si>
    <r>
      <rPr>
        <b/>
        <i/>
        <sz val="10"/>
        <color rgb="FFFF0000"/>
        <rFont val="Calibri"/>
        <family val="2"/>
        <scheme val="minor"/>
      </rPr>
      <t xml:space="preserve">** </t>
    </r>
    <r>
      <rPr>
        <b/>
        <i/>
        <sz val="10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</si>
  <si>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0"/>
        <color rgb="FFFF0000"/>
        <rFont val="Calibri"/>
        <family val="2"/>
        <scheme val="minor"/>
      </rPr>
      <t>***</t>
    </r>
    <r>
      <rPr>
        <b/>
        <i/>
        <sz val="10"/>
        <color theme="1"/>
        <rFont val="Calibri"/>
        <family val="2"/>
        <scheme val="minor"/>
      </rPr>
      <t>El sumatorio del total correspondiente a la celda presupuesto total de la oferta no puede superar el valor de la BASE IMPONIBLE de licitación.</t>
    </r>
  </si>
  <si>
    <r>
      <rPr>
        <b/>
        <i/>
        <sz val="10"/>
        <color rgb="FFFF0000"/>
        <rFont val="Calibri"/>
        <family val="2"/>
        <scheme val="minor"/>
      </rPr>
      <t>****</t>
    </r>
    <r>
      <rPr>
        <b/>
        <i/>
        <sz val="10"/>
        <color theme="1"/>
        <rFont val="Calibri"/>
        <family val="2"/>
        <scheme val="minor"/>
      </rPr>
      <t>El importe de la celda “BASE IMPONIBLE” debe incluir el importe correspondiente a las celdas “Beneficio industrial” y “Gastos Generales”, no siendo válidas las ofertas que no tengan todas las celdas mencionadas anteriormente debidamente cumplimentadas.</t>
    </r>
  </si>
  <si>
    <t>09</t>
  </si>
  <si>
    <t>09.01</t>
  </si>
  <si>
    <t>09.01.01</t>
  </si>
  <si>
    <t>09.01.02</t>
  </si>
  <si>
    <t>09.01.03</t>
  </si>
  <si>
    <t>09.01.04</t>
  </si>
  <si>
    <t>09.01.05</t>
  </si>
  <si>
    <t>09.02</t>
  </si>
  <si>
    <t>09.02.01</t>
  </si>
  <si>
    <t>09.02.02</t>
  </si>
  <si>
    <t>09.02.03</t>
  </si>
  <si>
    <t>09.02.04</t>
  </si>
  <si>
    <t>09.02.05</t>
  </si>
  <si>
    <t>09.03</t>
  </si>
  <si>
    <t>09.03.01</t>
  </si>
  <si>
    <t>09.03.02</t>
  </si>
  <si>
    <t>09.03.03</t>
  </si>
  <si>
    <t>09.03.04</t>
  </si>
  <si>
    <t>09.03.05</t>
  </si>
  <si>
    <t>09.03.06</t>
  </si>
  <si>
    <t>km</t>
  </si>
  <si>
    <t>ELECTRIFICACIÓN</t>
  </si>
  <si>
    <t>TRABAJOS EN ELECTRIFICACIÓN PARA DEJAR FUERA DE SERVICIO EL TRAMO DE OBRAS</t>
  </si>
  <si>
    <t>Desmontaje barra carril conductor tipo PAC MM-04 ó CR/PER 110R. En horario nocturno túnel.</t>
  </si>
  <si>
    <t>Despuenteo eléctrico de seccionamiento de catenaria rígida. En horario nocturno túnel</t>
  </si>
  <si>
    <t>Desconexión de los cables feeder del Centro de Tracción. En horario nocturno túnel.</t>
  </si>
  <si>
    <t>Desmontaje del cable de referencia de negativo de seccionador de línea aérea. En horario nocturno túnel</t>
  </si>
  <si>
    <t>Suministro e instalación de puesta a negativo permanente de catenaria. En horario nocturno túnel</t>
  </si>
  <si>
    <t>Total 09.01</t>
  </si>
  <si>
    <t>TRABAJOS DE ELECTRIFICACIÓN ENTRE LAS ESTACIONES HENARES Y JARAMA</t>
  </si>
  <si>
    <t>Modificación del tendido de cables en hastial de túnel de nicho.</t>
  </si>
  <si>
    <t>Conjunto de ménsula con suspensión de catenaria rígida en túnel.</t>
  </si>
  <si>
    <t>Modificación de descentramiento y ajuste de la geometria en cantón de catenaria rígida.</t>
  </si>
  <si>
    <t>Revisión con dresina de Metro de Madrid y conductor autorizado.</t>
  </si>
  <si>
    <t>Pruebas finales de las diferentes instalaciones eléctricas</t>
  </si>
  <si>
    <t>Total 09.02</t>
  </si>
  <si>
    <t>TRABAJOS EN ELECTRIFICACIÓN PARA LA NORMALIZACIÓN DEL SERVICIO</t>
  </si>
  <si>
    <t>Suministro y montaje de barra de carril conductor tipo PAC MM-14 de hasta 12 m. En horario nocturno túnel.</t>
  </si>
  <si>
    <t>Puenteo eléctrico y normalización de un conjunto de seccionamiento de aire de catenaria rígida. Horario nocturno.</t>
  </si>
  <si>
    <t>Desmontaje de la instalación de puesta a negativo. En horario nocturno túnel</t>
  </si>
  <si>
    <t>Instalación del cable de referencia de negativo de seccionador. En horario nocturno túnel</t>
  </si>
  <si>
    <t>Conexión de los cables feeder de Centro de Tracción a catenaria. En horario nocturno túnel.</t>
  </si>
  <si>
    <t>Revisión de la geometria e integridad en la instalación de la electrificación con catenaria rígida</t>
  </si>
  <si>
    <t>Total 09.03</t>
  </si>
  <si>
    <t>Total 09</t>
  </si>
  <si>
    <t>06.11</t>
  </si>
  <si>
    <t>06.12</t>
  </si>
  <si>
    <t>SUMINISTRO JA DE 6 M, TIPO IVG DE 30º, PARA CARRIL 54E1</t>
  </si>
  <si>
    <t>MONTAJE JA DE 6 M, TIPO IVG DE 30º, PARA CARRIL 54 O 60E1. CON CIERRE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</si>
</sst>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4" fontId="3" fillId="9" borderId="1" xfId="0" applyNumberFormat="1" applyFont="1" applyFill="1" applyBorder="1" applyAlignment="1" applyProtection="1">
      <alignment horizontal="center" vertical="center"/>
    </xf>
    <xf numFmtId="4" fontId="3" fillId="9" borderId="11" xfId="0" applyNumberFormat="1" applyFont="1" applyFill="1" applyBorder="1" applyAlignment="1" applyProtection="1">
      <alignment horizontal="center" vertical="center"/>
    </xf>
    <xf numFmtId="4" fontId="3" fillId="9" borderId="10" xfId="0" applyNumberFormat="1" applyFont="1" applyFill="1" applyBorder="1" applyAlignment="1" applyProtection="1">
      <alignment horizontal="center" vertical="center"/>
    </xf>
    <xf numFmtId="4" fontId="3" fillId="10" borderId="12" xfId="0" applyNumberFormat="1" applyFont="1" applyFill="1" applyBorder="1" applyAlignment="1" applyProtection="1">
      <alignment horizontal="center" vertical="center"/>
    </xf>
    <xf numFmtId="9" fontId="3" fillId="10" borderId="5" xfId="1" applyFont="1" applyFill="1" applyBorder="1" applyAlignment="1" applyProtection="1">
      <alignment horizontal="center" vertical="center"/>
    </xf>
    <xf numFmtId="4" fontId="3" fillId="10" borderId="6" xfId="0" applyNumberFormat="1" applyFont="1" applyFill="1" applyBorder="1" applyAlignment="1" applyProtection="1">
      <alignment horizontal="center" vertical="center"/>
    </xf>
    <xf numFmtId="4" fontId="3" fillId="10" borderId="13" xfId="0" applyNumberFormat="1" applyFont="1" applyFill="1" applyBorder="1" applyAlignment="1" applyProtection="1">
      <alignment horizontal="center" vertical="center"/>
    </xf>
    <xf numFmtId="9" fontId="3" fillId="10" borderId="7" xfId="1" applyFont="1" applyFill="1" applyBorder="1" applyAlignment="1" applyProtection="1">
      <alignment horizontal="center" vertical="center"/>
    </xf>
    <xf numFmtId="4" fontId="3" fillId="10" borderId="9" xfId="0" applyNumberFormat="1" applyFont="1" applyFill="1" applyBorder="1" applyAlignment="1" applyProtection="1">
      <alignment horizontal="center" vertical="center"/>
    </xf>
    <xf numFmtId="4" fontId="12" fillId="8" borderId="13" xfId="0" applyNumberFormat="1" applyFont="1" applyFill="1" applyBorder="1" applyAlignment="1" applyProtection="1">
      <alignment horizontal="center" vertical="center"/>
    </xf>
    <xf numFmtId="0" fontId="13" fillId="10" borderId="14" xfId="0" applyFont="1" applyFill="1" applyBorder="1" applyAlignment="1" applyProtection="1">
      <alignment horizontal="center" vertical="center" wrapText="1"/>
    </xf>
    <xf numFmtId="0" fontId="13" fillId="10" borderId="8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</xf>
    <xf numFmtId="9" fontId="3" fillId="10" borderId="12" xfId="0" applyNumberFormat="1" applyFont="1" applyFill="1" applyBorder="1" applyAlignment="1" applyProtection="1">
      <alignment vertical="center" wrapText="1"/>
    </xf>
    <xf numFmtId="9" fontId="3" fillId="10" borderId="13" xfId="0" applyNumberFormat="1" applyFont="1" applyFill="1" applyBorder="1" applyAlignment="1" applyProtection="1">
      <alignment vertical="center" wrapText="1"/>
    </xf>
    <xf numFmtId="0" fontId="12" fillId="8" borderId="12" xfId="0" applyFont="1" applyFill="1" applyBorder="1" applyAlignment="1" applyProtection="1">
      <alignment vertical="center" wrapText="1"/>
    </xf>
    <xf numFmtId="4" fontId="12" fillId="8" borderId="1" xfId="0" applyNumberFormat="1" applyFont="1" applyFill="1" applyBorder="1" applyAlignment="1" applyProtection="1">
      <alignment horizontal="center" vertical="center"/>
    </xf>
    <xf numFmtId="0" fontId="12" fillId="8" borderId="11" xfId="0" applyFont="1" applyFill="1" applyBorder="1" applyAlignment="1" applyProtection="1">
      <alignment horizontal="center" vertical="center"/>
    </xf>
    <xf numFmtId="4" fontId="12" fillId="8" borderId="10" xfId="0" applyNumberFormat="1" applyFont="1" applyFill="1" applyBorder="1" applyAlignment="1" applyProtection="1">
      <alignment horizontal="center" vertical="center"/>
    </xf>
    <xf numFmtId="4" fontId="12" fillId="8" borderId="11" xfId="0" applyNumberFormat="1" applyFont="1" applyFill="1" applyBorder="1" applyAlignment="1" applyProtection="1">
      <alignment horizontal="center" vertical="center"/>
    </xf>
    <xf numFmtId="0" fontId="12" fillId="8" borderId="1" xfId="0" applyFont="1" applyFill="1" applyBorder="1" applyAlignment="1" applyProtection="1">
      <alignment vertical="center" wrapText="1"/>
    </xf>
    <xf numFmtId="10" fontId="12" fillId="8" borderId="1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49" fontId="7" fillId="2" borderId="0" xfId="0" applyNumberFormat="1" applyFont="1" applyFill="1" applyAlignment="1" applyProtection="1">
      <alignment vertical="center"/>
    </xf>
    <xf numFmtId="49" fontId="7" fillId="2" borderId="0" xfId="0" applyNumberFormat="1" applyFont="1" applyFill="1" applyAlignment="1" applyProtection="1">
      <alignment vertical="center" wrapText="1"/>
    </xf>
    <xf numFmtId="3" fontId="8" fillId="2" borderId="5" xfId="0" applyNumberFormat="1" applyFont="1" applyFill="1" applyBorder="1" applyAlignment="1" applyProtection="1">
      <alignment horizontal="center" vertical="center"/>
    </xf>
    <xf numFmtId="4" fontId="8" fillId="2" borderId="0" xfId="0" applyNumberFormat="1" applyFont="1" applyFill="1" applyBorder="1" applyAlignment="1" applyProtection="1">
      <alignment horizontal="center" vertical="center"/>
    </xf>
    <xf numFmtId="4" fontId="8" fillId="2" borderId="6" xfId="0" applyNumberFormat="1" applyFont="1" applyFill="1" applyBorder="1" applyAlignment="1" applyProtection="1">
      <alignment horizontal="center" vertical="center"/>
    </xf>
    <xf numFmtId="49" fontId="7" fillId="3" borderId="0" xfId="0" applyNumberFormat="1" applyFont="1" applyFill="1" applyAlignment="1" applyProtection="1">
      <alignment vertical="center"/>
    </xf>
    <xf numFmtId="49" fontId="7" fillId="3" borderId="0" xfId="0" applyNumberFormat="1" applyFont="1" applyFill="1" applyAlignment="1" applyProtection="1">
      <alignment vertical="center" wrapText="1"/>
    </xf>
    <xf numFmtId="4" fontId="8" fillId="3" borderId="5" xfId="0" applyNumberFormat="1" applyFont="1" applyFill="1" applyBorder="1" applyAlignment="1" applyProtection="1">
      <alignment horizontal="center" vertical="center"/>
    </xf>
    <xf numFmtId="4" fontId="8" fillId="3" borderId="0" xfId="0" applyNumberFormat="1" applyFont="1" applyFill="1" applyBorder="1" applyAlignment="1" applyProtection="1">
      <alignment horizontal="center" vertical="center"/>
    </xf>
    <xf numFmtId="4" fontId="8" fillId="3" borderId="6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vertical="center" wrapText="1"/>
    </xf>
    <xf numFmtId="4" fontId="9" fillId="0" borderId="5" xfId="0" applyNumberFormat="1" applyFont="1" applyBorder="1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</xf>
    <xf numFmtId="4" fontId="10" fillId="0" borderId="6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4" fontId="8" fillId="0" borderId="0" xfId="0" applyNumberFormat="1" applyFont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/>
    </xf>
    <xf numFmtId="0" fontId="9" fillId="5" borderId="0" xfId="0" applyFont="1" applyFill="1" applyAlignment="1" applyProtection="1">
      <alignment vertical="center"/>
    </xf>
    <xf numFmtId="0" fontId="9" fillId="5" borderId="0" xfId="0" applyFont="1" applyFill="1" applyAlignment="1" applyProtection="1">
      <alignment vertical="center" wrapText="1"/>
    </xf>
    <xf numFmtId="0" fontId="9" fillId="5" borderId="5" xfId="0" applyFont="1" applyFill="1" applyBorder="1" applyAlignment="1" applyProtection="1">
      <alignment horizontal="center" vertical="center"/>
    </xf>
    <xf numFmtId="0" fontId="9" fillId="5" borderId="0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49" fontId="9" fillId="4" borderId="0" xfId="0" applyNumberFormat="1" applyFont="1" applyFill="1" applyAlignment="1" applyProtection="1">
      <alignment vertical="center"/>
    </xf>
    <xf numFmtId="3" fontId="9" fillId="0" borderId="5" xfId="0" applyNumberFormat="1" applyFont="1" applyBorder="1" applyAlignment="1" applyProtection="1">
      <alignment horizontal="center" vertical="center"/>
    </xf>
    <xf numFmtId="3" fontId="9" fillId="0" borderId="7" xfId="0" applyNumberFormat="1" applyFont="1" applyBorder="1" applyAlignment="1" applyProtection="1">
      <alignment horizontal="center" vertical="center"/>
    </xf>
    <xf numFmtId="4" fontId="8" fillId="0" borderId="8" xfId="0" applyNumberFormat="1" applyFont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Alignment="1" applyProtection="1">
      <alignment vertical="center"/>
      <protection locked="0"/>
    </xf>
    <xf numFmtId="3" fontId="9" fillId="0" borderId="0" xfId="0" applyNumberFormat="1" applyFont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10" fontId="12" fillId="11" borderId="7" xfId="1" applyNumberFormat="1" applyFont="1" applyFill="1" applyBorder="1" applyAlignment="1" applyProtection="1">
      <alignment horizontal="center" vertical="center"/>
      <protection locked="0"/>
    </xf>
    <xf numFmtId="10" fontId="12" fillId="11" borderId="17" xfId="1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Alignment="1">
      <alignment vertical="top" wrapText="1"/>
    </xf>
    <xf numFmtId="4" fontId="8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4" fontId="9" fillId="0" borderId="5" xfId="0" applyNumberFormat="1" applyFont="1" applyFill="1" applyBorder="1" applyAlignment="1" applyProtection="1">
      <alignment horizontal="center" vertical="center"/>
    </xf>
    <xf numFmtId="4" fontId="8" fillId="0" borderId="6" xfId="0" applyNumberFormat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49" fontId="7" fillId="2" borderId="0" xfId="0" applyNumberFormat="1" applyFont="1" applyFill="1" applyAlignment="1" applyProtection="1">
      <alignment vertical="top" wrapText="1"/>
    </xf>
    <xf numFmtId="49" fontId="7" fillId="3" borderId="0" xfId="0" applyNumberFormat="1" applyFont="1" applyFill="1" applyAlignment="1" applyProtection="1">
      <alignment vertical="top"/>
    </xf>
    <xf numFmtId="49" fontId="7" fillId="3" borderId="0" xfId="0" applyNumberFormat="1" applyFont="1" applyFill="1" applyAlignment="1" applyProtection="1">
      <alignment vertical="top" wrapText="1"/>
    </xf>
    <xf numFmtId="49" fontId="9" fillId="0" borderId="0" xfId="0" applyNumberFormat="1" applyFont="1" applyAlignment="1" applyProtection="1">
      <alignment vertical="top"/>
    </xf>
    <xf numFmtId="49" fontId="9" fillId="0" borderId="0" xfId="0" applyNumberFormat="1" applyFont="1" applyAlignment="1" applyProtection="1">
      <alignment vertical="top" wrapText="1"/>
    </xf>
    <xf numFmtId="0" fontId="9" fillId="0" borderId="0" xfId="0" applyFont="1" applyAlignment="1" applyProtection="1">
      <alignment vertical="top"/>
    </xf>
    <xf numFmtId="49" fontId="7" fillId="0" borderId="0" xfId="0" applyNumberFormat="1" applyFont="1" applyAlignment="1" applyProtection="1">
      <alignment vertical="top" wrapText="1"/>
    </xf>
    <xf numFmtId="0" fontId="9" fillId="5" borderId="0" xfId="0" applyFont="1" applyFill="1" applyAlignment="1" applyProtection="1">
      <alignment vertical="top"/>
    </xf>
    <xf numFmtId="0" fontId="9" fillId="5" borderId="0" xfId="0" applyFont="1" applyFill="1" applyAlignment="1" applyProtection="1">
      <alignment vertical="top" wrapText="1"/>
    </xf>
    <xf numFmtId="0" fontId="9" fillId="5" borderId="5" xfId="0" applyFont="1" applyFill="1" applyBorder="1" applyAlignment="1" applyProtection="1">
      <alignment vertical="top"/>
    </xf>
    <xf numFmtId="0" fontId="9" fillId="5" borderId="0" xfId="0" applyFont="1" applyFill="1" applyBorder="1" applyAlignment="1" applyProtection="1">
      <alignment vertical="top"/>
    </xf>
    <xf numFmtId="0" fontId="9" fillId="5" borderId="6" xfId="0" applyFont="1" applyFill="1" applyBorder="1" applyAlignment="1" applyProtection="1">
      <alignment vertical="top"/>
    </xf>
    <xf numFmtId="3" fontId="9" fillId="0" borderId="5" xfId="0" applyNumberFormat="1" applyFont="1" applyBorder="1" applyAlignment="1" applyProtection="1">
      <alignment vertical="top"/>
    </xf>
    <xf numFmtId="4" fontId="8" fillId="0" borderId="0" xfId="0" applyNumberFormat="1" applyFont="1" applyBorder="1" applyAlignment="1" applyProtection="1">
      <alignment vertical="top"/>
    </xf>
    <xf numFmtId="4" fontId="8" fillId="0" borderId="6" xfId="0" applyNumberFormat="1" applyFont="1" applyBorder="1" applyAlignment="1" applyProtection="1">
      <alignment vertical="top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9" borderId="6" xfId="0" applyFont="1" applyFill="1" applyBorder="1" applyAlignment="1" applyProtection="1">
      <alignment horizontal="left" vertical="center" wrapText="1"/>
    </xf>
    <xf numFmtId="0" fontId="3" fillId="10" borderId="2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0" xfId="0" applyFont="1" applyFill="1" applyBorder="1" applyAlignment="1" applyProtection="1">
      <alignment horizontal="center" vertical="center" wrapText="1"/>
    </xf>
    <xf numFmtId="0" fontId="3" fillId="10" borderId="7" xfId="0" applyFont="1" applyFill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13" fillId="10" borderId="15" xfId="0" applyFont="1" applyFill="1" applyBorder="1" applyAlignment="1" applyProtection="1">
      <alignment horizontal="center" vertical="center" wrapText="1"/>
    </xf>
    <xf numFmtId="0" fontId="13" fillId="10" borderId="16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6" fillId="9" borderId="8" xfId="0" applyFont="1" applyFill="1" applyBorder="1" applyAlignment="1" applyProtection="1">
      <alignment horizontal="left" vertical="center" wrapText="1"/>
    </xf>
    <xf numFmtId="0" fontId="6" fillId="9" borderId="9" xfId="0" applyFont="1" applyFill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  <protection locked="0"/>
    </xf>
    <xf numFmtId="0" fontId="6" fillId="9" borderId="3" xfId="0" applyFont="1" applyFill="1" applyBorder="1" applyAlignment="1" applyProtection="1">
      <alignment horizontal="left" vertical="center" wrapText="1"/>
    </xf>
    <xf numFmtId="0" fontId="6" fillId="9" borderId="4" xfId="0" applyFont="1" applyFill="1" applyBorder="1" applyAlignment="1" applyProtection="1">
      <alignment horizontal="left" vertical="center" wrapText="1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3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1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D5CE0-B66C-4839-8823-755077EE2C94}">
  <dimension ref="A1:L195"/>
  <sheetViews>
    <sheetView tabSelected="1" zoomScaleNormal="100" zoomScaleSheetLayoutView="115" workbookViewId="0">
      <pane xSplit="3" ySplit="3" topLeftCell="D149" activePane="bottomRight" state="frozen"/>
      <selection pane="topRight" activeCell="E1" sqref="E1"/>
      <selection pane="bottomLeft" activeCell="A4" sqref="A4"/>
      <selection pane="bottomRight" activeCell="H171" sqref="H171:H176"/>
    </sheetView>
  </sheetViews>
  <sheetFormatPr baseColWidth="10" defaultRowHeight="15" x14ac:dyDescent="0.25"/>
  <cols>
    <col min="1" max="1" width="7" style="58" bestFit="1" customWidth="1"/>
    <col min="2" max="2" width="5.140625" style="58" bestFit="1" customWidth="1"/>
    <col min="3" max="3" width="32.85546875" style="58" customWidth="1"/>
    <col min="4" max="4" width="10.140625" style="65" bestFit="1" customWidth="1"/>
    <col min="5" max="5" width="10" style="65" bestFit="1" customWidth="1"/>
    <col min="6" max="6" width="11.28515625" style="65" bestFit="1" customWidth="1"/>
    <col min="7" max="16384" width="11.42578125" style="58"/>
  </cols>
  <sheetData>
    <row r="1" spans="1:12" ht="19.5" thickBot="1" x14ac:dyDescent="0.3">
      <c r="A1" s="117" t="s">
        <v>271</v>
      </c>
      <c r="B1" s="117"/>
      <c r="C1" s="117"/>
      <c r="D1" s="117"/>
      <c r="E1" s="117"/>
      <c r="F1" s="117"/>
      <c r="G1" s="117"/>
      <c r="H1" s="117"/>
      <c r="I1" s="117"/>
    </row>
    <row r="2" spans="1:12" ht="19.5" thickBot="1" x14ac:dyDescent="0.3">
      <c r="A2" s="24"/>
      <c r="B2" s="23"/>
      <c r="C2" s="23"/>
      <c r="D2" s="111" t="s">
        <v>269</v>
      </c>
      <c r="E2" s="112"/>
      <c r="F2" s="113"/>
      <c r="G2" s="114" t="s">
        <v>270</v>
      </c>
      <c r="H2" s="115"/>
      <c r="I2" s="116"/>
    </row>
    <row r="3" spans="1:12" x14ac:dyDescent="0.25">
      <c r="A3" s="25" t="s">
        <v>0</v>
      </c>
      <c r="B3" s="25" t="s">
        <v>1</v>
      </c>
      <c r="C3" s="26" t="s">
        <v>2</v>
      </c>
      <c r="D3" s="74" t="s">
        <v>272</v>
      </c>
      <c r="E3" s="75" t="s">
        <v>273</v>
      </c>
      <c r="F3" s="76" t="s">
        <v>274</v>
      </c>
      <c r="G3" s="74" t="s">
        <v>272</v>
      </c>
      <c r="H3" s="75" t="s">
        <v>273</v>
      </c>
      <c r="I3" s="76" t="s">
        <v>274</v>
      </c>
    </row>
    <row r="4" spans="1:12" x14ac:dyDescent="0.25">
      <c r="A4" s="27" t="s">
        <v>3</v>
      </c>
      <c r="B4" s="27" t="s">
        <v>4</v>
      </c>
      <c r="C4" s="28" t="s">
        <v>5</v>
      </c>
      <c r="D4" s="29">
        <f t="shared" ref="D4:I4" si="0">D84</f>
        <v>1</v>
      </c>
      <c r="E4" s="30">
        <f t="shared" si="0"/>
        <v>124006.55</v>
      </c>
      <c r="F4" s="31">
        <f t="shared" si="0"/>
        <v>124006.55</v>
      </c>
      <c r="G4" s="29">
        <f t="shared" si="0"/>
        <v>1</v>
      </c>
      <c r="H4" s="30">
        <f t="shared" si="0"/>
        <v>0</v>
      </c>
      <c r="I4" s="31">
        <f t="shared" si="0"/>
        <v>0</v>
      </c>
    </row>
    <row r="5" spans="1:12" x14ac:dyDescent="0.25">
      <c r="A5" s="32" t="s">
        <v>6</v>
      </c>
      <c r="B5" s="32" t="s">
        <v>4</v>
      </c>
      <c r="C5" s="33" t="s">
        <v>7</v>
      </c>
      <c r="D5" s="34">
        <f t="shared" ref="D5:I5" si="1">D10</f>
        <v>1</v>
      </c>
      <c r="E5" s="35">
        <f t="shared" si="1"/>
        <v>29587.42</v>
      </c>
      <c r="F5" s="36">
        <f t="shared" si="1"/>
        <v>29587.42</v>
      </c>
      <c r="G5" s="34">
        <f t="shared" si="1"/>
        <v>1</v>
      </c>
      <c r="H5" s="35">
        <f t="shared" si="1"/>
        <v>0</v>
      </c>
      <c r="I5" s="36">
        <f t="shared" si="1"/>
        <v>0</v>
      </c>
    </row>
    <row r="6" spans="1:12" ht="22.5" x14ac:dyDescent="0.25">
      <c r="A6" s="51" t="s">
        <v>8</v>
      </c>
      <c r="B6" s="37" t="s">
        <v>9</v>
      </c>
      <c r="C6" s="38" t="s">
        <v>10</v>
      </c>
      <c r="D6" s="39">
        <v>900</v>
      </c>
      <c r="E6" s="40">
        <v>20.71</v>
      </c>
      <c r="F6" s="41">
        <f>ROUND(D6*E6,2)</f>
        <v>18639</v>
      </c>
      <c r="G6" s="39">
        <v>900</v>
      </c>
      <c r="H6" s="57"/>
      <c r="I6" s="41">
        <f>ROUND(G6*H6,2)</f>
        <v>0</v>
      </c>
      <c r="J6" s="59"/>
      <c r="K6" s="59"/>
      <c r="L6" s="60"/>
    </row>
    <row r="7" spans="1:12" ht="22.5" x14ac:dyDescent="0.25">
      <c r="A7" s="51" t="s">
        <v>11</v>
      </c>
      <c r="B7" s="37" t="s">
        <v>12</v>
      </c>
      <c r="C7" s="38" t="s">
        <v>13</v>
      </c>
      <c r="D7" s="39">
        <v>3</v>
      </c>
      <c r="E7" s="40">
        <v>361.99</v>
      </c>
      <c r="F7" s="41">
        <f>ROUND(D7*E7,2)</f>
        <v>1085.97</v>
      </c>
      <c r="G7" s="39">
        <v>3</v>
      </c>
      <c r="H7" s="57"/>
      <c r="I7" s="41">
        <f>ROUND(G7*H7,2)</f>
        <v>0</v>
      </c>
      <c r="J7" s="59"/>
      <c r="K7" s="59"/>
      <c r="L7" s="60"/>
    </row>
    <row r="8" spans="1:12" x14ac:dyDescent="0.25">
      <c r="A8" s="51" t="s">
        <v>14</v>
      </c>
      <c r="B8" s="37" t="s">
        <v>12</v>
      </c>
      <c r="C8" s="38" t="s">
        <v>15</v>
      </c>
      <c r="D8" s="39">
        <v>19</v>
      </c>
      <c r="E8" s="40">
        <v>113.35</v>
      </c>
      <c r="F8" s="41">
        <f>ROUND(D8*E8,2)</f>
        <v>2153.65</v>
      </c>
      <c r="G8" s="39">
        <v>19</v>
      </c>
      <c r="H8" s="57"/>
      <c r="I8" s="41">
        <f>ROUND(G8*H8,2)</f>
        <v>0</v>
      </c>
      <c r="J8" s="59"/>
      <c r="K8" s="59"/>
      <c r="L8" s="60"/>
    </row>
    <row r="9" spans="1:12" ht="22.5" x14ac:dyDescent="0.25">
      <c r="A9" s="51" t="s">
        <v>16</v>
      </c>
      <c r="B9" s="37" t="s">
        <v>17</v>
      </c>
      <c r="C9" s="38" t="s">
        <v>18</v>
      </c>
      <c r="D9" s="39">
        <v>80</v>
      </c>
      <c r="E9" s="40">
        <v>96.36</v>
      </c>
      <c r="F9" s="41">
        <f>ROUND(D9*E9,2)</f>
        <v>7708.8</v>
      </c>
      <c r="G9" s="39">
        <v>80</v>
      </c>
      <c r="H9" s="57"/>
      <c r="I9" s="41">
        <f>ROUND(G9*H9,2)</f>
        <v>0</v>
      </c>
      <c r="J9" s="59"/>
      <c r="K9" s="59"/>
      <c r="L9" s="60"/>
    </row>
    <row r="10" spans="1:12" x14ac:dyDescent="0.25">
      <c r="A10" s="42"/>
      <c r="B10" s="42"/>
      <c r="C10" s="43" t="s">
        <v>19</v>
      </c>
      <c r="D10" s="39">
        <v>1</v>
      </c>
      <c r="E10" s="61">
        <f>SUM(F6:F9)</f>
        <v>29587.42</v>
      </c>
      <c r="F10" s="45">
        <f>ROUND(D10*E10,2)</f>
        <v>29587.42</v>
      </c>
      <c r="G10" s="39">
        <v>1</v>
      </c>
      <c r="H10" s="61">
        <f>SUM(I6:I9)</f>
        <v>0</v>
      </c>
      <c r="I10" s="45">
        <f>ROUND(G10*H10,2)</f>
        <v>0</v>
      </c>
      <c r="J10" s="59"/>
      <c r="K10" s="62"/>
      <c r="L10" s="62"/>
    </row>
    <row r="11" spans="1:12" ht="0.95" customHeight="1" x14ac:dyDescent="0.25">
      <c r="A11" s="46"/>
      <c r="B11" s="46"/>
      <c r="C11" s="47"/>
      <c r="D11" s="48"/>
      <c r="E11" s="49"/>
      <c r="F11" s="50"/>
      <c r="G11" s="48"/>
      <c r="H11" s="49"/>
      <c r="I11" s="50"/>
    </row>
    <row r="12" spans="1:12" x14ac:dyDescent="0.25">
      <c r="A12" s="32" t="s">
        <v>20</v>
      </c>
      <c r="B12" s="32" t="s">
        <v>4</v>
      </c>
      <c r="C12" s="33" t="s">
        <v>21</v>
      </c>
      <c r="D12" s="34">
        <f t="shared" ref="D12:I12" si="2">D17</f>
        <v>1</v>
      </c>
      <c r="E12" s="35">
        <f t="shared" si="2"/>
        <v>5230.3500000000004</v>
      </c>
      <c r="F12" s="36">
        <f t="shared" si="2"/>
        <v>5230.3500000000004</v>
      </c>
      <c r="G12" s="34">
        <f t="shared" si="2"/>
        <v>1</v>
      </c>
      <c r="H12" s="35">
        <f t="shared" si="2"/>
        <v>0</v>
      </c>
      <c r="I12" s="36">
        <f t="shared" si="2"/>
        <v>0</v>
      </c>
    </row>
    <row r="13" spans="1:12" ht="22.5" x14ac:dyDescent="0.25">
      <c r="A13" s="51" t="s">
        <v>22</v>
      </c>
      <c r="B13" s="37" t="s">
        <v>12</v>
      </c>
      <c r="C13" s="38" t="s">
        <v>23</v>
      </c>
      <c r="D13" s="39">
        <v>3</v>
      </c>
      <c r="E13" s="40">
        <v>265</v>
      </c>
      <c r="F13" s="41">
        <f>ROUND(D13*E13,2)</f>
        <v>795</v>
      </c>
      <c r="G13" s="39">
        <v>3</v>
      </c>
      <c r="H13" s="57"/>
      <c r="I13" s="41">
        <f>ROUND(G13*H13,2)</f>
        <v>0</v>
      </c>
      <c r="J13" s="59"/>
      <c r="K13" s="59"/>
      <c r="L13" s="60"/>
    </row>
    <row r="14" spans="1:12" ht="33.75" x14ac:dyDescent="0.25">
      <c r="A14" s="51" t="s">
        <v>24</v>
      </c>
      <c r="B14" s="37" t="s">
        <v>12</v>
      </c>
      <c r="C14" s="38" t="s">
        <v>25</v>
      </c>
      <c r="D14" s="39">
        <v>3</v>
      </c>
      <c r="E14" s="40">
        <v>227.9</v>
      </c>
      <c r="F14" s="41">
        <f>ROUND(D14*E14,2)</f>
        <v>683.7</v>
      </c>
      <c r="G14" s="39">
        <v>3</v>
      </c>
      <c r="H14" s="57"/>
      <c r="I14" s="41">
        <f>ROUND(G14*H14,2)</f>
        <v>0</v>
      </c>
      <c r="J14" s="59"/>
      <c r="K14" s="59"/>
      <c r="L14" s="60"/>
    </row>
    <row r="15" spans="1:12" ht="33.75" x14ac:dyDescent="0.25">
      <c r="A15" s="51" t="s">
        <v>26</v>
      </c>
      <c r="B15" s="37" t="s">
        <v>12</v>
      </c>
      <c r="C15" s="38" t="s">
        <v>27</v>
      </c>
      <c r="D15" s="39">
        <v>3</v>
      </c>
      <c r="E15" s="40">
        <v>985.55</v>
      </c>
      <c r="F15" s="41">
        <f>ROUND(D15*E15,2)</f>
        <v>2956.65</v>
      </c>
      <c r="G15" s="39">
        <v>3</v>
      </c>
      <c r="H15" s="57"/>
      <c r="I15" s="41">
        <f>ROUND(G15*H15,2)</f>
        <v>0</v>
      </c>
      <c r="J15" s="59"/>
      <c r="K15" s="59"/>
      <c r="L15" s="60"/>
    </row>
    <row r="16" spans="1:12" ht="33.75" x14ac:dyDescent="0.25">
      <c r="A16" s="51" t="s">
        <v>28</v>
      </c>
      <c r="B16" s="37" t="s">
        <v>12</v>
      </c>
      <c r="C16" s="38" t="s">
        <v>29</v>
      </c>
      <c r="D16" s="39">
        <v>3</v>
      </c>
      <c r="E16" s="40">
        <v>265</v>
      </c>
      <c r="F16" s="41">
        <f>ROUND(D16*E16,2)</f>
        <v>795</v>
      </c>
      <c r="G16" s="39">
        <v>3</v>
      </c>
      <c r="H16" s="57"/>
      <c r="I16" s="41">
        <f>ROUND(G16*H16,2)</f>
        <v>0</v>
      </c>
      <c r="J16" s="59"/>
      <c r="K16" s="59"/>
      <c r="L16" s="60"/>
    </row>
    <row r="17" spans="1:12" x14ac:dyDescent="0.25">
      <c r="A17" s="42"/>
      <c r="B17" s="42"/>
      <c r="C17" s="43" t="s">
        <v>30</v>
      </c>
      <c r="D17" s="39">
        <v>1</v>
      </c>
      <c r="E17" s="61">
        <f>SUM(F13:F16)</f>
        <v>5230.3500000000004</v>
      </c>
      <c r="F17" s="45">
        <f>ROUND(D17*E17,2)</f>
        <v>5230.3500000000004</v>
      </c>
      <c r="G17" s="39">
        <v>1</v>
      </c>
      <c r="H17" s="61">
        <f>SUM(I13:I16)</f>
        <v>0</v>
      </c>
      <c r="I17" s="45">
        <f>ROUND(G17*H17,2)</f>
        <v>0</v>
      </c>
      <c r="J17" s="59"/>
      <c r="K17" s="62"/>
      <c r="L17" s="62"/>
    </row>
    <row r="18" spans="1:12" ht="0.95" customHeight="1" x14ac:dyDescent="0.25">
      <c r="A18" s="46"/>
      <c r="B18" s="46"/>
      <c r="C18" s="47"/>
      <c r="D18" s="48"/>
      <c r="E18" s="49"/>
      <c r="F18" s="50"/>
      <c r="G18" s="48"/>
      <c r="H18" s="49"/>
      <c r="I18" s="50"/>
    </row>
    <row r="19" spans="1:12" x14ac:dyDescent="0.25">
      <c r="A19" s="32" t="s">
        <v>31</v>
      </c>
      <c r="B19" s="32" t="s">
        <v>4</v>
      </c>
      <c r="C19" s="33" t="s">
        <v>32</v>
      </c>
      <c r="D19" s="34">
        <f t="shared" ref="D19:I19" si="3">D31</f>
        <v>1</v>
      </c>
      <c r="E19" s="35">
        <f t="shared" si="3"/>
        <v>10142.19</v>
      </c>
      <c r="F19" s="36">
        <f t="shared" si="3"/>
        <v>10142.19</v>
      </c>
      <c r="G19" s="34">
        <f t="shared" si="3"/>
        <v>1</v>
      </c>
      <c r="H19" s="35">
        <f t="shared" si="3"/>
        <v>0</v>
      </c>
      <c r="I19" s="36">
        <f t="shared" si="3"/>
        <v>0</v>
      </c>
    </row>
    <row r="20" spans="1:12" ht="22.5" x14ac:dyDescent="0.25">
      <c r="A20" s="51" t="s">
        <v>33</v>
      </c>
      <c r="B20" s="37" t="s">
        <v>12</v>
      </c>
      <c r="C20" s="38" t="s">
        <v>34</v>
      </c>
      <c r="D20" s="39">
        <v>1</v>
      </c>
      <c r="E20" s="40">
        <v>238.5</v>
      </c>
      <c r="F20" s="41">
        <f t="shared" ref="F20:F31" si="4">ROUND(D20*E20,2)</f>
        <v>238.5</v>
      </c>
      <c r="G20" s="39">
        <v>1</v>
      </c>
      <c r="H20" s="57"/>
      <c r="I20" s="41">
        <f t="shared" ref="I20:I31" si="5">ROUND(G20*H20,2)</f>
        <v>0</v>
      </c>
      <c r="J20" s="59"/>
      <c r="K20" s="59"/>
      <c r="L20" s="60"/>
    </row>
    <row r="21" spans="1:12" ht="22.5" x14ac:dyDescent="0.25">
      <c r="A21" s="51" t="s">
        <v>35</v>
      </c>
      <c r="B21" s="37" t="s">
        <v>12</v>
      </c>
      <c r="C21" s="38" t="s">
        <v>36</v>
      </c>
      <c r="D21" s="39">
        <v>1</v>
      </c>
      <c r="E21" s="40">
        <v>1211.58</v>
      </c>
      <c r="F21" s="41">
        <f t="shared" si="4"/>
        <v>1211.58</v>
      </c>
      <c r="G21" s="39">
        <v>1</v>
      </c>
      <c r="H21" s="57"/>
      <c r="I21" s="41">
        <f t="shared" si="5"/>
        <v>0</v>
      </c>
      <c r="J21" s="59"/>
      <c r="K21" s="59"/>
      <c r="L21" s="60"/>
    </row>
    <row r="22" spans="1:12" ht="22.5" x14ac:dyDescent="0.25">
      <c r="A22" s="51" t="s">
        <v>37</v>
      </c>
      <c r="B22" s="37" t="s">
        <v>12</v>
      </c>
      <c r="C22" s="38" t="s">
        <v>38</v>
      </c>
      <c r="D22" s="39">
        <v>1</v>
      </c>
      <c r="E22" s="40">
        <v>2642.26</v>
      </c>
      <c r="F22" s="41">
        <f t="shared" si="4"/>
        <v>2642.26</v>
      </c>
      <c r="G22" s="39">
        <v>1</v>
      </c>
      <c r="H22" s="57"/>
      <c r="I22" s="41">
        <f t="shared" si="5"/>
        <v>0</v>
      </c>
      <c r="J22" s="59"/>
      <c r="K22" s="59"/>
      <c r="L22" s="60"/>
    </row>
    <row r="23" spans="1:12" ht="45" x14ac:dyDescent="0.25">
      <c r="A23" s="51" t="s">
        <v>39</v>
      </c>
      <c r="B23" s="37" t="s">
        <v>12</v>
      </c>
      <c r="C23" s="38" t="s">
        <v>40</v>
      </c>
      <c r="D23" s="39">
        <v>1</v>
      </c>
      <c r="E23" s="40">
        <v>715.74</v>
      </c>
      <c r="F23" s="41">
        <f t="shared" si="4"/>
        <v>715.74</v>
      </c>
      <c r="G23" s="39">
        <v>1</v>
      </c>
      <c r="H23" s="57"/>
      <c r="I23" s="41">
        <f t="shared" si="5"/>
        <v>0</v>
      </c>
      <c r="J23" s="59"/>
      <c r="K23" s="59"/>
      <c r="L23" s="60"/>
    </row>
    <row r="24" spans="1:12" ht="33.75" x14ac:dyDescent="0.25">
      <c r="A24" s="51" t="s">
        <v>41</v>
      </c>
      <c r="B24" s="37" t="s">
        <v>12</v>
      </c>
      <c r="C24" s="38" t="s">
        <v>42</v>
      </c>
      <c r="D24" s="39">
        <v>1</v>
      </c>
      <c r="E24" s="40">
        <v>834.99</v>
      </c>
      <c r="F24" s="41">
        <f t="shared" si="4"/>
        <v>834.99</v>
      </c>
      <c r="G24" s="39">
        <v>1</v>
      </c>
      <c r="H24" s="57"/>
      <c r="I24" s="41">
        <f t="shared" si="5"/>
        <v>0</v>
      </c>
      <c r="J24" s="59"/>
      <c r="K24" s="59"/>
      <c r="L24" s="60"/>
    </row>
    <row r="25" spans="1:12" ht="33.75" x14ac:dyDescent="0.25">
      <c r="A25" s="51" t="s">
        <v>43</v>
      </c>
      <c r="B25" s="37" t="s">
        <v>12</v>
      </c>
      <c r="C25" s="38" t="s">
        <v>44</v>
      </c>
      <c r="D25" s="39">
        <v>1</v>
      </c>
      <c r="E25" s="40">
        <v>1111.68</v>
      </c>
      <c r="F25" s="41">
        <f t="shared" si="4"/>
        <v>1111.68</v>
      </c>
      <c r="G25" s="39">
        <v>1</v>
      </c>
      <c r="H25" s="57"/>
      <c r="I25" s="41">
        <f t="shared" si="5"/>
        <v>0</v>
      </c>
      <c r="J25" s="59"/>
      <c r="K25" s="59"/>
      <c r="L25" s="60"/>
    </row>
    <row r="26" spans="1:12" ht="45" x14ac:dyDescent="0.25">
      <c r="A26" s="51" t="s">
        <v>45</v>
      </c>
      <c r="B26" s="37" t="s">
        <v>12</v>
      </c>
      <c r="C26" s="38" t="s">
        <v>46</v>
      </c>
      <c r="D26" s="39">
        <v>1</v>
      </c>
      <c r="E26" s="40">
        <v>620.33000000000004</v>
      </c>
      <c r="F26" s="41">
        <f t="shared" si="4"/>
        <v>620.33000000000004</v>
      </c>
      <c r="G26" s="39">
        <v>1</v>
      </c>
      <c r="H26" s="57"/>
      <c r="I26" s="41">
        <f t="shared" si="5"/>
        <v>0</v>
      </c>
      <c r="J26" s="59"/>
      <c r="K26" s="59"/>
      <c r="L26" s="60"/>
    </row>
    <row r="27" spans="1:12" ht="33.75" x14ac:dyDescent="0.25">
      <c r="A27" s="51" t="s">
        <v>47</v>
      </c>
      <c r="B27" s="37" t="s">
        <v>12</v>
      </c>
      <c r="C27" s="38" t="s">
        <v>48</v>
      </c>
      <c r="D27" s="39">
        <v>1</v>
      </c>
      <c r="E27" s="40">
        <v>834.99</v>
      </c>
      <c r="F27" s="41">
        <f t="shared" si="4"/>
        <v>834.99</v>
      </c>
      <c r="G27" s="39">
        <v>1</v>
      </c>
      <c r="H27" s="57"/>
      <c r="I27" s="41">
        <f t="shared" si="5"/>
        <v>0</v>
      </c>
      <c r="J27" s="59"/>
      <c r="K27" s="59"/>
      <c r="L27" s="60"/>
    </row>
    <row r="28" spans="1:12" ht="33.75" x14ac:dyDescent="0.25">
      <c r="A28" s="51" t="s">
        <v>49</v>
      </c>
      <c r="B28" s="37" t="s">
        <v>12</v>
      </c>
      <c r="C28" s="38" t="s">
        <v>50</v>
      </c>
      <c r="D28" s="39">
        <v>1</v>
      </c>
      <c r="E28" s="40">
        <v>1111.68</v>
      </c>
      <c r="F28" s="41">
        <f t="shared" si="4"/>
        <v>1111.68</v>
      </c>
      <c r="G28" s="39">
        <v>1</v>
      </c>
      <c r="H28" s="57"/>
      <c r="I28" s="41">
        <f t="shared" si="5"/>
        <v>0</v>
      </c>
      <c r="J28" s="59"/>
      <c r="K28" s="59"/>
      <c r="L28" s="60"/>
    </row>
    <row r="29" spans="1:12" ht="22.5" x14ac:dyDescent="0.25">
      <c r="A29" s="51" t="s">
        <v>51</v>
      </c>
      <c r="B29" s="37" t="s">
        <v>12</v>
      </c>
      <c r="C29" s="38" t="s">
        <v>52</v>
      </c>
      <c r="D29" s="39">
        <v>1</v>
      </c>
      <c r="E29" s="40">
        <v>581.94000000000005</v>
      </c>
      <c r="F29" s="41">
        <f t="shared" si="4"/>
        <v>581.94000000000005</v>
      </c>
      <c r="G29" s="39">
        <v>1</v>
      </c>
      <c r="H29" s="57"/>
      <c r="I29" s="41">
        <f t="shared" si="5"/>
        <v>0</v>
      </c>
      <c r="J29" s="59"/>
      <c r="K29" s="59"/>
      <c r="L29" s="60"/>
    </row>
    <row r="30" spans="1:12" ht="33.75" x14ac:dyDescent="0.25">
      <c r="A30" s="51" t="s">
        <v>53</v>
      </c>
      <c r="B30" s="37" t="s">
        <v>12</v>
      </c>
      <c r="C30" s="38" t="s">
        <v>54</v>
      </c>
      <c r="D30" s="39">
        <v>1</v>
      </c>
      <c r="E30" s="40">
        <v>238.5</v>
      </c>
      <c r="F30" s="41">
        <f t="shared" si="4"/>
        <v>238.5</v>
      </c>
      <c r="G30" s="39">
        <v>1</v>
      </c>
      <c r="H30" s="57"/>
      <c r="I30" s="41">
        <f t="shared" si="5"/>
        <v>0</v>
      </c>
      <c r="J30" s="59"/>
      <c r="K30" s="59"/>
      <c r="L30" s="60"/>
    </row>
    <row r="31" spans="1:12" x14ac:dyDescent="0.25">
      <c r="A31" s="42"/>
      <c r="B31" s="42"/>
      <c r="C31" s="43" t="s">
        <v>55</v>
      </c>
      <c r="D31" s="39">
        <v>1</v>
      </c>
      <c r="E31" s="61">
        <f>SUM(F20:F30)</f>
        <v>10142.19</v>
      </c>
      <c r="F31" s="45">
        <f t="shared" si="4"/>
        <v>10142.19</v>
      </c>
      <c r="G31" s="39">
        <v>1</v>
      </c>
      <c r="H31" s="61">
        <f>SUM(I20:I30)</f>
        <v>0</v>
      </c>
      <c r="I31" s="45">
        <f t="shared" si="5"/>
        <v>0</v>
      </c>
      <c r="J31" s="59"/>
      <c r="K31" s="62"/>
      <c r="L31" s="62"/>
    </row>
    <row r="32" spans="1:12" ht="0.95" customHeight="1" x14ac:dyDescent="0.25">
      <c r="A32" s="46"/>
      <c r="B32" s="46"/>
      <c r="C32" s="47"/>
      <c r="D32" s="48"/>
      <c r="E32" s="49"/>
      <c r="F32" s="50"/>
      <c r="G32" s="48"/>
      <c r="H32" s="49"/>
      <c r="I32" s="50"/>
    </row>
    <row r="33" spans="1:12" x14ac:dyDescent="0.25">
      <c r="A33" s="32" t="s">
        <v>56</v>
      </c>
      <c r="B33" s="32" t="s">
        <v>4</v>
      </c>
      <c r="C33" s="33" t="s">
        <v>57</v>
      </c>
      <c r="D33" s="34">
        <f t="shared" ref="D33:I33" si="6">D71</f>
        <v>1</v>
      </c>
      <c r="E33" s="35">
        <f t="shared" si="6"/>
        <v>29635.55</v>
      </c>
      <c r="F33" s="36">
        <f t="shared" si="6"/>
        <v>29635.55</v>
      </c>
      <c r="G33" s="34">
        <f t="shared" si="6"/>
        <v>1</v>
      </c>
      <c r="H33" s="35">
        <f t="shared" si="6"/>
        <v>0</v>
      </c>
      <c r="I33" s="36">
        <f t="shared" si="6"/>
        <v>0</v>
      </c>
    </row>
    <row r="34" spans="1:12" x14ac:dyDescent="0.25">
      <c r="A34" s="51" t="s">
        <v>58</v>
      </c>
      <c r="B34" s="37" t="s">
        <v>59</v>
      </c>
      <c r="C34" s="38" t="s">
        <v>60</v>
      </c>
      <c r="D34" s="39">
        <v>20</v>
      </c>
      <c r="E34" s="40">
        <v>23.7</v>
      </c>
      <c r="F34" s="41">
        <f t="shared" ref="F34:F71" si="7">ROUND(D34*E34,2)</f>
        <v>474</v>
      </c>
      <c r="G34" s="39">
        <v>20</v>
      </c>
      <c r="H34" s="57"/>
      <c r="I34" s="41">
        <f t="shared" ref="I34:I71" si="8">ROUND(G34*H34,2)</f>
        <v>0</v>
      </c>
      <c r="J34" s="59"/>
      <c r="K34" s="59"/>
      <c r="L34" s="60"/>
    </row>
    <row r="35" spans="1:12" x14ac:dyDescent="0.25">
      <c r="A35" s="51" t="s">
        <v>61</v>
      </c>
      <c r="B35" s="37" t="s">
        <v>59</v>
      </c>
      <c r="C35" s="38" t="s">
        <v>62</v>
      </c>
      <c r="D35" s="39">
        <v>20</v>
      </c>
      <c r="E35" s="40">
        <v>57.97</v>
      </c>
      <c r="F35" s="41">
        <f t="shared" si="7"/>
        <v>1159.4000000000001</v>
      </c>
      <c r="G35" s="39">
        <v>20</v>
      </c>
      <c r="H35" s="57"/>
      <c r="I35" s="41">
        <f t="shared" si="8"/>
        <v>0</v>
      </c>
      <c r="J35" s="59"/>
      <c r="K35" s="59"/>
      <c r="L35" s="60"/>
    </row>
    <row r="36" spans="1:12" x14ac:dyDescent="0.25">
      <c r="A36" s="51" t="s">
        <v>63</v>
      </c>
      <c r="B36" s="37" t="s">
        <v>59</v>
      </c>
      <c r="C36" s="38" t="s">
        <v>64</v>
      </c>
      <c r="D36" s="39">
        <v>10</v>
      </c>
      <c r="E36" s="40">
        <v>16.11</v>
      </c>
      <c r="F36" s="41">
        <f t="shared" si="7"/>
        <v>161.1</v>
      </c>
      <c r="G36" s="39">
        <v>10</v>
      </c>
      <c r="H36" s="57"/>
      <c r="I36" s="41">
        <f t="shared" si="8"/>
        <v>0</v>
      </c>
      <c r="J36" s="59"/>
      <c r="K36" s="59"/>
      <c r="L36" s="60"/>
    </row>
    <row r="37" spans="1:12" x14ac:dyDescent="0.25">
      <c r="A37" s="51" t="s">
        <v>65</v>
      </c>
      <c r="B37" s="37" t="s">
        <v>59</v>
      </c>
      <c r="C37" s="38" t="s">
        <v>66</v>
      </c>
      <c r="D37" s="39">
        <v>10</v>
      </c>
      <c r="E37" s="40">
        <v>38.57</v>
      </c>
      <c r="F37" s="41">
        <f t="shared" si="7"/>
        <v>385.7</v>
      </c>
      <c r="G37" s="39">
        <v>10</v>
      </c>
      <c r="H37" s="57"/>
      <c r="I37" s="41">
        <f t="shared" si="8"/>
        <v>0</v>
      </c>
      <c r="J37" s="59"/>
      <c r="K37" s="59"/>
      <c r="L37" s="60"/>
    </row>
    <row r="38" spans="1:12" x14ac:dyDescent="0.25">
      <c r="A38" s="51" t="s">
        <v>67</v>
      </c>
      <c r="B38" s="37" t="s">
        <v>9</v>
      </c>
      <c r="C38" s="38" t="s">
        <v>68</v>
      </c>
      <c r="D38" s="39">
        <v>15</v>
      </c>
      <c r="E38" s="40">
        <v>3.04</v>
      </c>
      <c r="F38" s="41">
        <f t="shared" si="7"/>
        <v>45.6</v>
      </c>
      <c r="G38" s="39">
        <v>15</v>
      </c>
      <c r="H38" s="57"/>
      <c r="I38" s="41">
        <f t="shared" si="8"/>
        <v>0</v>
      </c>
      <c r="J38" s="59"/>
      <c r="K38" s="59"/>
      <c r="L38" s="60"/>
    </row>
    <row r="39" spans="1:12" x14ac:dyDescent="0.25">
      <c r="A39" s="51" t="s">
        <v>69</v>
      </c>
      <c r="B39" s="37" t="s">
        <v>70</v>
      </c>
      <c r="C39" s="38" t="s">
        <v>71</v>
      </c>
      <c r="D39" s="39">
        <v>100</v>
      </c>
      <c r="E39" s="40">
        <v>0.48</v>
      </c>
      <c r="F39" s="41">
        <f t="shared" si="7"/>
        <v>48</v>
      </c>
      <c r="G39" s="39">
        <v>100</v>
      </c>
      <c r="H39" s="57"/>
      <c r="I39" s="41">
        <f t="shared" si="8"/>
        <v>0</v>
      </c>
      <c r="J39" s="59"/>
      <c r="K39" s="59"/>
      <c r="L39" s="60"/>
    </row>
    <row r="40" spans="1:12" x14ac:dyDescent="0.25">
      <c r="A40" s="51" t="s">
        <v>72</v>
      </c>
      <c r="B40" s="37" t="s">
        <v>17</v>
      </c>
      <c r="C40" s="38" t="s">
        <v>73</v>
      </c>
      <c r="D40" s="39">
        <v>150</v>
      </c>
      <c r="E40" s="40">
        <v>2.88</v>
      </c>
      <c r="F40" s="41">
        <f t="shared" si="7"/>
        <v>432</v>
      </c>
      <c r="G40" s="39">
        <v>150</v>
      </c>
      <c r="H40" s="57"/>
      <c r="I40" s="41">
        <f t="shared" si="8"/>
        <v>0</v>
      </c>
      <c r="J40" s="59"/>
      <c r="K40" s="59"/>
      <c r="L40" s="60"/>
    </row>
    <row r="41" spans="1:12" x14ac:dyDescent="0.25">
      <c r="A41" s="51" t="s">
        <v>74</v>
      </c>
      <c r="B41" s="37" t="s">
        <v>9</v>
      </c>
      <c r="C41" s="38" t="s">
        <v>75</v>
      </c>
      <c r="D41" s="39">
        <v>300</v>
      </c>
      <c r="E41" s="40">
        <v>3.5</v>
      </c>
      <c r="F41" s="41">
        <f t="shared" si="7"/>
        <v>1050</v>
      </c>
      <c r="G41" s="39">
        <v>300</v>
      </c>
      <c r="H41" s="57"/>
      <c r="I41" s="41">
        <f t="shared" si="8"/>
        <v>0</v>
      </c>
      <c r="J41" s="59"/>
      <c r="K41" s="59"/>
      <c r="L41" s="60"/>
    </row>
    <row r="42" spans="1:12" ht="22.5" x14ac:dyDescent="0.25">
      <c r="A42" s="51" t="s">
        <v>76</v>
      </c>
      <c r="B42" s="37" t="s">
        <v>12</v>
      </c>
      <c r="C42" s="38" t="s">
        <v>77</v>
      </c>
      <c r="D42" s="39">
        <v>1</v>
      </c>
      <c r="E42" s="40">
        <v>5991.23</v>
      </c>
      <c r="F42" s="41">
        <f t="shared" si="7"/>
        <v>5991.23</v>
      </c>
      <c r="G42" s="39">
        <v>1</v>
      </c>
      <c r="H42" s="57"/>
      <c r="I42" s="41">
        <f t="shared" si="8"/>
        <v>0</v>
      </c>
      <c r="J42" s="59"/>
      <c r="K42" s="59"/>
      <c r="L42" s="60"/>
    </row>
    <row r="43" spans="1:12" ht="33.75" x14ac:dyDescent="0.25">
      <c r="A43" s="51" t="s">
        <v>78</v>
      </c>
      <c r="B43" s="37" t="s">
        <v>59</v>
      </c>
      <c r="C43" s="38" t="s">
        <v>79</v>
      </c>
      <c r="D43" s="39">
        <v>50</v>
      </c>
      <c r="E43" s="40">
        <v>86.41</v>
      </c>
      <c r="F43" s="41">
        <f t="shared" si="7"/>
        <v>4320.5</v>
      </c>
      <c r="G43" s="39">
        <v>50</v>
      </c>
      <c r="H43" s="57"/>
      <c r="I43" s="41">
        <f t="shared" si="8"/>
        <v>0</v>
      </c>
      <c r="J43" s="59"/>
      <c r="K43" s="59"/>
      <c r="L43" s="60"/>
    </row>
    <row r="44" spans="1:12" x14ac:dyDescent="0.25">
      <c r="A44" s="51" t="s">
        <v>80</v>
      </c>
      <c r="B44" s="37" t="s">
        <v>17</v>
      </c>
      <c r="C44" s="38" t="s">
        <v>81</v>
      </c>
      <c r="D44" s="39">
        <v>400</v>
      </c>
      <c r="E44" s="40">
        <v>0.31</v>
      </c>
      <c r="F44" s="41">
        <f t="shared" si="7"/>
        <v>124</v>
      </c>
      <c r="G44" s="39">
        <v>400</v>
      </c>
      <c r="H44" s="57"/>
      <c r="I44" s="41">
        <f t="shared" si="8"/>
        <v>0</v>
      </c>
      <c r="J44" s="59"/>
      <c r="K44" s="59"/>
      <c r="L44" s="60"/>
    </row>
    <row r="45" spans="1:12" x14ac:dyDescent="0.25">
      <c r="A45" s="51" t="s">
        <v>82</v>
      </c>
      <c r="B45" s="37" t="s">
        <v>17</v>
      </c>
      <c r="C45" s="38" t="s">
        <v>83</v>
      </c>
      <c r="D45" s="39">
        <v>100</v>
      </c>
      <c r="E45" s="40">
        <v>0.52</v>
      </c>
      <c r="F45" s="41">
        <f t="shared" si="7"/>
        <v>52</v>
      </c>
      <c r="G45" s="39">
        <v>100</v>
      </c>
      <c r="H45" s="57"/>
      <c r="I45" s="41">
        <f t="shared" si="8"/>
        <v>0</v>
      </c>
      <c r="J45" s="59"/>
      <c r="K45" s="59"/>
      <c r="L45" s="60"/>
    </row>
    <row r="46" spans="1:12" x14ac:dyDescent="0.25">
      <c r="A46" s="51" t="s">
        <v>84</v>
      </c>
      <c r="B46" s="37" t="s">
        <v>17</v>
      </c>
      <c r="C46" s="38" t="s">
        <v>85</v>
      </c>
      <c r="D46" s="39">
        <v>100</v>
      </c>
      <c r="E46" s="40">
        <v>0.38</v>
      </c>
      <c r="F46" s="41">
        <f t="shared" si="7"/>
        <v>38</v>
      </c>
      <c r="G46" s="39">
        <v>100</v>
      </c>
      <c r="H46" s="57"/>
      <c r="I46" s="41">
        <f t="shared" si="8"/>
        <v>0</v>
      </c>
      <c r="J46" s="59"/>
      <c r="K46" s="59"/>
      <c r="L46" s="60"/>
    </row>
    <row r="47" spans="1:12" x14ac:dyDescent="0.25">
      <c r="A47" s="51" t="s">
        <v>86</v>
      </c>
      <c r="B47" s="37" t="s">
        <v>17</v>
      </c>
      <c r="C47" s="38" t="s">
        <v>87</v>
      </c>
      <c r="D47" s="39">
        <v>100</v>
      </c>
      <c r="E47" s="40">
        <v>5.2</v>
      </c>
      <c r="F47" s="41">
        <f t="shared" si="7"/>
        <v>520</v>
      </c>
      <c r="G47" s="39">
        <v>100</v>
      </c>
      <c r="H47" s="57"/>
      <c r="I47" s="41">
        <f t="shared" si="8"/>
        <v>0</v>
      </c>
      <c r="J47" s="59"/>
      <c r="K47" s="59"/>
      <c r="L47" s="60"/>
    </row>
    <row r="48" spans="1:12" x14ac:dyDescent="0.25">
      <c r="A48" s="51" t="s">
        <v>88</v>
      </c>
      <c r="B48" s="37" t="s">
        <v>17</v>
      </c>
      <c r="C48" s="38" t="s">
        <v>89</v>
      </c>
      <c r="D48" s="39">
        <v>100</v>
      </c>
      <c r="E48" s="40">
        <v>8.7899999999999991</v>
      </c>
      <c r="F48" s="41">
        <f t="shared" si="7"/>
        <v>879</v>
      </c>
      <c r="G48" s="39">
        <v>100</v>
      </c>
      <c r="H48" s="57"/>
      <c r="I48" s="41">
        <f t="shared" si="8"/>
        <v>0</v>
      </c>
      <c r="J48" s="59"/>
      <c r="K48" s="59"/>
      <c r="L48" s="60"/>
    </row>
    <row r="49" spans="1:12" x14ac:dyDescent="0.25">
      <c r="A49" s="51" t="s">
        <v>90</v>
      </c>
      <c r="B49" s="37" t="s">
        <v>17</v>
      </c>
      <c r="C49" s="38" t="s">
        <v>91</v>
      </c>
      <c r="D49" s="39">
        <v>100</v>
      </c>
      <c r="E49" s="40">
        <v>19.829999999999998</v>
      </c>
      <c r="F49" s="41">
        <f t="shared" si="7"/>
        <v>1983</v>
      </c>
      <c r="G49" s="39">
        <v>100</v>
      </c>
      <c r="H49" s="57"/>
      <c r="I49" s="41">
        <f t="shared" si="8"/>
        <v>0</v>
      </c>
      <c r="J49" s="59"/>
      <c r="K49" s="59"/>
      <c r="L49" s="60"/>
    </row>
    <row r="50" spans="1:12" x14ac:dyDescent="0.25">
      <c r="A50" s="51" t="s">
        <v>92</v>
      </c>
      <c r="B50" s="37" t="s">
        <v>17</v>
      </c>
      <c r="C50" s="38" t="s">
        <v>93</v>
      </c>
      <c r="D50" s="39">
        <v>140</v>
      </c>
      <c r="E50" s="40">
        <v>17.190000000000001</v>
      </c>
      <c r="F50" s="41">
        <f t="shared" si="7"/>
        <v>2406.6</v>
      </c>
      <c r="G50" s="39">
        <v>140</v>
      </c>
      <c r="H50" s="57"/>
      <c r="I50" s="41">
        <f t="shared" si="8"/>
        <v>0</v>
      </c>
      <c r="J50" s="59"/>
      <c r="K50" s="59"/>
      <c r="L50" s="60"/>
    </row>
    <row r="51" spans="1:12" x14ac:dyDescent="0.25">
      <c r="A51" s="51" t="s">
        <v>94</v>
      </c>
      <c r="B51" s="37" t="s">
        <v>17</v>
      </c>
      <c r="C51" s="38" t="s">
        <v>95</v>
      </c>
      <c r="D51" s="39">
        <v>30</v>
      </c>
      <c r="E51" s="40">
        <v>17.079999999999998</v>
      </c>
      <c r="F51" s="41">
        <f t="shared" si="7"/>
        <v>512.4</v>
      </c>
      <c r="G51" s="39">
        <v>30</v>
      </c>
      <c r="H51" s="57"/>
      <c r="I51" s="41">
        <f t="shared" si="8"/>
        <v>0</v>
      </c>
      <c r="J51" s="59"/>
      <c r="K51" s="59"/>
      <c r="L51" s="60"/>
    </row>
    <row r="52" spans="1:12" x14ac:dyDescent="0.25">
      <c r="A52" s="51" t="s">
        <v>96</v>
      </c>
      <c r="B52" s="37" t="s">
        <v>9</v>
      </c>
      <c r="C52" s="38" t="s">
        <v>97</v>
      </c>
      <c r="D52" s="39">
        <v>100</v>
      </c>
      <c r="E52" s="40">
        <v>9.0399999999999991</v>
      </c>
      <c r="F52" s="41">
        <f t="shared" si="7"/>
        <v>904</v>
      </c>
      <c r="G52" s="39">
        <v>100</v>
      </c>
      <c r="H52" s="57"/>
      <c r="I52" s="41">
        <f t="shared" si="8"/>
        <v>0</v>
      </c>
      <c r="J52" s="59"/>
      <c r="K52" s="59"/>
      <c r="L52" s="60"/>
    </row>
    <row r="53" spans="1:12" x14ac:dyDescent="0.25">
      <c r="A53" s="51" t="s">
        <v>98</v>
      </c>
      <c r="B53" s="37" t="s">
        <v>9</v>
      </c>
      <c r="C53" s="38" t="s">
        <v>99</v>
      </c>
      <c r="D53" s="39">
        <v>10</v>
      </c>
      <c r="E53" s="40">
        <v>14.06</v>
      </c>
      <c r="F53" s="41">
        <f t="shared" si="7"/>
        <v>140.6</v>
      </c>
      <c r="G53" s="39">
        <v>10</v>
      </c>
      <c r="H53" s="57"/>
      <c r="I53" s="41">
        <f t="shared" si="8"/>
        <v>0</v>
      </c>
      <c r="J53" s="59"/>
      <c r="K53" s="59"/>
      <c r="L53" s="60"/>
    </row>
    <row r="54" spans="1:12" x14ac:dyDescent="0.25">
      <c r="A54" s="51" t="s">
        <v>100</v>
      </c>
      <c r="B54" s="37" t="s">
        <v>9</v>
      </c>
      <c r="C54" s="38" t="s">
        <v>101</v>
      </c>
      <c r="D54" s="39">
        <v>700</v>
      </c>
      <c r="E54" s="40">
        <v>1.22</v>
      </c>
      <c r="F54" s="41">
        <f t="shared" si="7"/>
        <v>854</v>
      </c>
      <c r="G54" s="39">
        <v>700</v>
      </c>
      <c r="H54" s="57"/>
      <c r="I54" s="41">
        <f t="shared" si="8"/>
        <v>0</v>
      </c>
      <c r="J54" s="59"/>
      <c r="K54" s="59"/>
      <c r="L54" s="60"/>
    </row>
    <row r="55" spans="1:12" x14ac:dyDescent="0.25">
      <c r="A55" s="51" t="s">
        <v>102</v>
      </c>
      <c r="B55" s="37" t="s">
        <v>9</v>
      </c>
      <c r="C55" s="38" t="s">
        <v>103</v>
      </c>
      <c r="D55" s="39">
        <v>1400</v>
      </c>
      <c r="E55" s="40">
        <v>1.2</v>
      </c>
      <c r="F55" s="41">
        <f t="shared" si="7"/>
        <v>1680</v>
      </c>
      <c r="G55" s="39">
        <v>1400</v>
      </c>
      <c r="H55" s="57"/>
      <c r="I55" s="41">
        <f t="shared" si="8"/>
        <v>0</v>
      </c>
      <c r="J55" s="59"/>
      <c r="K55" s="59"/>
      <c r="L55" s="60"/>
    </row>
    <row r="56" spans="1:12" x14ac:dyDescent="0.25">
      <c r="A56" s="51" t="s">
        <v>104</v>
      </c>
      <c r="B56" s="37" t="s">
        <v>9</v>
      </c>
      <c r="C56" s="38" t="s">
        <v>105</v>
      </c>
      <c r="D56" s="39">
        <v>10</v>
      </c>
      <c r="E56" s="40">
        <v>1.6</v>
      </c>
      <c r="F56" s="41">
        <f t="shared" si="7"/>
        <v>16</v>
      </c>
      <c r="G56" s="39">
        <v>10</v>
      </c>
      <c r="H56" s="57"/>
      <c r="I56" s="41">
        <f t="shared" si="8"/>
        <v>0</v>
      </c>
      <c r="J56" s="59"/>
      <c r="K56" s="59"/>
      <c r="L56" s="60"/>
    </row>
    <row r="57" spans="1:12" x14ac:dyDescent="0.25">
      <c r="A57" s="51" t="s">
        <v>106</v>
      </c>
      <c r="B57" s="37" t="s">
        <v>9</v>
      </c>
      <c r="C57" s="38" t="s">
        <v>107</v>
      </c>
      <c r="D57" s="39">
        <v>10</v>
      </c>
      <c r="E57" s="40">
        <v>1.57</v>
      </c>
      <c r="F57" s="41">
        <f t="shared" si="7"/>
        <v>15.7</v>
      </c>
      <c r="G57" s="39">
        <v>10</v>
      </c>
      <c r="H57" s="57"/>
      <c r="I57" s="41">
        <f t="shared" si="8"/>
        <v>0</v>
      </c>
      <c r="J57" s="59"/>
      <c r="K57" s="59"/>
      <c r="L57" s="60"/>
    </row>
    <row r="58" spans="1:12" x14ac:dyDescent="0.25">
      <c r="A58" s="51" t="s">
        <v>108</v>
      </c>
      <c r="B58" s="37" t="s">
        <v>17</v>
      </c>
      <c r="C58" s="38" t="s">
        <v>109</v>
      </c>
      <c r="D58" s="39">
        <v>20</v>
      </c>
      <c r="E58" s="40">
        <v>19.89</v>
      </c>
      <c r="F58" s="41">
        <f t="shared" si="7"/>
        <v>397.8</v>
      </c>
      <c r="G58" s="39">
        <v>20</v>
      </c>
      <c r="H58" s="57"/>
      <c r="I58" s="41">
        <f t="shared" si="8"/>
        <v>0</v>
      </c>
      <c r="J58" s="59"/>
      <c r="K58" s="59"/>
      <c r="L58" s="60"/>
    </row>
    <row r="59" spans="1:12" x14ac:dyDescent="0.25">
      <c r="A59" s="51" t="s">
        <v>110</v>
      </c>
      <c r="B59" s="37" t="s">
        <v>17</v>
      </c>
      <c r="C59" s="38" t="s">
        <v>111</v>
      </c>
      <c r="D59" s="39">
        <v>20</v>
      </c>
      <c r="E59" s="40">
        <v>23.01</v>
      </c>
      <c r="F59" s="41">
        <f t="shared" si="7"/>
        <v>460.2</v>
      </c>
      <c r="G59" s="39">
        <v>20</v>
      </c>
      <c r="H59" s="57"/>
      <c r="I59" s="41">
        <f t="shared" si="8"/>
        <v>0</v>
      </c>
      <c r="J59" s="59"/>
      <c r="K59" s="59"/>
      <c r="L59" s="60"/>
    </row>
    <row r="60" spans="1:12" x14ac:dyDescent="0.25">
      <c r="A60" s="51" t="s">
        <v>112</v>
      </c>
      <c r="B60" s="37" t="s">
        <v>17</v>
      </c>
      <c r="C60" s="38" t="s">
        <v>113</v>
      </c>
      <c r="D60" s="39">
        <v>5</v>
      </c>
      <c r="E60" s="40">
        <v>2.8</v>
      </c>
      <c r="F60" s="41">
        <f t="shared" si="7"/>
        <v>14</v>
      </c>
      <c r="G60" s="39">
        <v>5</v>
      </c>
      <c r="H60" s="57"/>
      <c r="I60" s="41">
        <f t="shared" si="8"/>
        <v>0</v>
      </c>
      <c r="J60" s="59"/>
      <c r="K60" s="59"/>
      <c r="L60" s="60"/>
    </row>
    <row r="61" spans="1:12" x14ac:dyDescent="0.25">
      <c r="A61" s="51" t="s">
        <v>114</v>
      </c>
      <c r="B61" s="37" t="s">
        <v>9</v>
      </c>
      <c r="C61" s="38" t="s">
        <v>115</v>
      </c>
      <c r="D61" s="39">
        <v>5</v>
      </c>
      <c r="E61" s="40">
        <v>2.76</v>
      </c>
      <c r="F61" s="41">
        <f t="shared" si="7"/>
        <v>13.8</v>
      </c>
      <c r="G61" s="39">
        <v>5</v>
      </c>
      <c r="H61" s="57"/>
      <c r="I61" s="41">
        <f t="shared" si="8"/>
        <v>0</v>
      </c>
      <c r="J61" s="59"/>
      <c r="K61" s="59"/>
      <c r="L61" s="60"/>
    </row>
    <row r="62" spans="1:12" x14ac:dyDescent="0.25">
      <c r="A62" s="51" t="s">
        <v>116</v>
      </c>
      <c r="B62" s="37" t="s">
        <v>9</v>
      </c>
      <c r="C62" s="38" t="s">
        <v>117</v>
      </c>
      <c r="D62" s="39">
        <v>5</v>
      </c>
      <c r="E62" s="40">
        <v>3.48</v>
      </c>
      <c r="F62" s="41">
        <f t="shared" si="7"/>
        <v>17.399999999999999</v>
      </c>
      <c r="G62" s="39">
        <v>5</v>
      </c>
      <c r="H62" s="57"/>
      <c r="I62" s="41">
        <f t="shared" si="8"/>
        <v>0</v>
      </c>
      <c r="J62" s="59"/>
      <c r="K62" s="59"/>
      <c r="L62" s="60"/>
    </row>
    <row r="63" spans="1:12" x14ac:dyDescent="0.25">
      <c r="A63" s="51" t="s">
        <v>118</v>
      </c>
      <c r="B63" s="37" t="s">
        <v>17</v>
      </c>
      <c r="C63" s="38" t="s">
        <v>119</v>
      </c>
      <c r="D63" s="39">
        <v>200</v>
      </c>
      <c r="E63" s="40">
        <v>13.43</v>
      </c>
      <c r="F63" s="41">
        <f t="shared" si="7"/>
        <v>2686</v>
      </c>
      <c r="G63" s="39">
        <v>200</v>
      </c>
      <c r="H63" s="57"/>
      <c r="I63" s="41">
        <f t="shared" si="8"/>
        <v>0</v>
      </c>
      <c r="J63" s="59"/>
      <c r="K63" s="59"/>
      <c r="L63" s="60"/>
    </row>
    <row r="64" spans="1:12" x14ac:dyDescent="0.25">
      <c r="A64" s="51" t="s">
        <v>120</v>
      </c>
      <c r="B64" s="37" t="s">
        <v>9</v>
      </c>
      <c r="C64" s="38" t="s">
        <v>121</v>
      </c>
      <c r="D64" s="39">
        <v>350</v>
      </c>
      <c r="E64" s="40">
        <v>1.1599999999999999</v>
      </c>
      <c r="F64" s="41">
        <f t="shared" si="7"/>
        <v>406</v>
      </c>
      <c r="G64" s="39">
        <v>350</v>
      </c>
      <c r="H64" s="57"/>
      <c r="I64" s="41">
        <f t="shared" si="8"/>
        <v>0</v>
      </c>
      <c r="J64" s="59"/>
      <c r="K64" s="59"/>
      <c r="L64" s="60"/>
    </row>
    <row r="65" spans="1:12" x14ac:dyDescent="0.25">
      <c r="A65" s="51" t="s">
        <v>122</v>
      </c>
      <c r="B65" s="37" t="s">
        <v>9</v>
      </c>
      <c r="C65" s="38" t="s">
        <v>123</v>
      </c>
      <c r="D65" s="39">
        <v>1400</v>
      </c>
      <c r="E65" s="40">
        <v>0.74</v>
      </c>
      <c r="F65" s="41">
        <f t="shared" si="7"/>
        <v>1036</v>
      </c>
      <c r="G65" s="39">
        <v>1400</v>
      </c>
      <c r="H65" s="57"/>
      <c r="I65" s="41">
        <f t="shared" si="8"/>
        <v>0</v>
      </c>
      <c r="J65" s="59"/>
      <c r="K65" s="59"/>
      <c r="L65" s="60"/>
    </row>
    <row r="66" spans="1:12" x14ac:dyDescent="0.25">
      <c r="A66" s="51" t="s">
        <v>124</v>
      </c>
      <c r="B66" s="37" t="s">
        <v>12</v>
      </c>
      <c r="C66" s="38" t="s">
        <v>125</v>
      </c>
      <c r="D66" s="39">
        <v>4</v>
      </c>
      <c r="E66" s="40">
        <v>14.07</v>
      </c>
      <c r="F66" s="41">
        <f t="shared" si="7"/>
        <v>56.28</v>
      </c>
      <c r="G66" s="39">
        <v>4</v>
      </c>
      <c r="H66" s="57"/>
      <c r="I66" s="41">
        <f t="shared" si="8"/>
        <v>0</v>
      </c>
      <c r="J66" s="59"/>
      <c r="K66" s="59"/>
      <c r="L66" s="60"/>
    </row>
    <row r="67" spans="1:12" x14ac:dyDescent="0.25">
      <c r="A67" s="51" t="s">
        <v>126</v>
      </c>
      <c r="B67" s="37" t="s">
        <v>12</v>
      </c>
      <c r="C67" s="38" t="s">
        <v>127</v>
      </c>
      <c r="D67" s="39">
        <v>1</v>
      </c>
      <c r="E67" s="40">
        <v>11.24</v>
      </c>
      <c r="F67" s="41">
        <f t="shared" si="7"/>
        <v>11.24</v>
      </c>
      <c r="G67" s="39">
        <v>1</v>
      </c>
      <c r="H67" s="57"/>
      <c r="I67" s="41">
        <f t="shared" si="8"/>
        <v>0</v>
      </c>
      <c r="J67" s="59"/>
      <c r="K67" s="59"/>
      <c r="L67" s="60"/>
    </row>
    <row r="68" spans="1:12" x14ac:dyDescent="0.25">
      <c r="A68" s="51" t="s">
        <v>128</v>
      </c>
      <c r="B68" s="37" t="s">
        <v>12</v>
      </c>
      <c r="C68" s="38" t="s">
        <v>129</v>
      </c>
      <c r="D68" s="39">
        <v>1</v>
      </c>
      <c r="E68" s="40">
        <v>24.5</v>
      </c>
      <c r="F68" s="41">
        <f t="shared" si="7"/>
        <v>24.5</v>
      </c>
      <c r="G68" s="39">
        <v>1</v>
      </c>
      <c r="H68" s="57"/>
      <c r="I68" s="41">
        <f t="shared" si="8"/>
        <v>0</v>
      </c>
      <c r="J68" s="59"/>
      <c r="K68" s="59"/>
      <c r="L68" s="60"/>
    </row>
    <row r="69" spans="1:12" x14ac:dyDescent="0.25">
      <c r="A69" s="51" t="s">
        <v>130</v>
      </c>
      <c r="B69" s="37" t="s">
        <v>12</v>
      </c>
      <c r="C69" s="38" t="s">
        <v>131</v>
      </c>
      <c r="D69" s="39">
        <v>5</v>
      </c>
      <c r="E69" s="40">
        <v>13.7</v>
      </c>
      <c r="F69" s="41">
        <f t="shared" si="7"/>
        <v>68.5</v>
      </c>
      <c r="G69" s="39">
        <v>5</v>
      </c>
      <c r="H69" s="57"/>
      <c r="I69" s="41">
        <f t="shared" si="8"/>
        <v>0</v>
      </c>
      <c r="J69" s="59"/>
      <c r="K69" s="59"/>
      <c r="L69" s="60"/>
    </row>
    <row r="70" spans="1:12" x14ac:dyDescent="0.25">
      <c r="A70" s="51" t="s">
        <v>132</v>
      </c>
      <c r="B70" s="37" t="s">
        <v>12</v>
      </c>
      <c r="C70" s="38" t="s">
        <v>133</v>
      </c>
      <c r="D70" s="39">
        <v>10</v>
      </c>
      <c r="E70" s="40">
        <v>25.1</v>
      </c>
      <c r="F70" s="41">
        <f t="shared" si="7"/>
        <v>251</v>
      </c>
      <c r="G70" s="39">
        <v>10</v>
      </c>
      <c r="H70" s="57"/>
      <c r="I70" s="41">
        <f t="shared" si="8"/>
        <v>0</v>
      </c>
      <c r="J70" s="59"/>
      <c r="K70" s="59"/>
      <c r="L70" s="60"/>
    </row>
    <row r="71" spans="1:12" x14ac:dyDescent="0.25">
      <c r="A71" s="42"/>
      <c r="B71" s="42"/>
      <c r="C71" s="43" t="s">
        <v>134</v>
      </c>
      <c r="D71" s="39">
        <v>1</v>
      </c>
      <c r="E71" s="61">
        <f>SUM(F34:F70)</f>
        <v>29635.55</v>
      </c>
      <c r="F71" s="45">
        <f t="shared" si="7"/>
        <v>29635.55</v>
      </c>
      <c r="G71" s="39">
        <v>1</v>
      </c>
      <c r="H71" s="61">
        <f>SUM(I34:I70)</f>
        <v>0</v>
      </c>
      <c r="I71" s="45">
        <f t="shared" si="8"/>
        <v>0</v>
      </c>
      <c r="J71" s="59"/>
      <c r="K71" s="62"/>
      <c r="L71" s="62"/>
    </row>
    <row r="72" spans="1:12" ht="0.95" customHeight="1" x14ac:dyDescent="0.25">
      <c r="A72" s="46"/>
      <c r="B72" s="46"/>
      <c r="C72" s="47"/>
      <c r="D72" s="48"/>
      <c r="E72" s="49"/>
      <c r="F72" s="50"/>
      <c r="G72" s="48"/>
      <c r="H72" s="49"/>
      <c r="I72" s="50"/>
    </row>
    <row r="73" spans="1:12" x14ac:dyDescent="0.25">
      <c r="A73" s="32" t="s">
        <v>135</v>
      </c>
      <c r="B73" s="32" t="s">
        <v>4</v>
      </c>
      <c r="C73" s="33" t="s">
        <v>136</v>
      </c>
      <c r="D73" s="34">
        <f t="shared" ref="D73:I73" si="9">D82</f>
        <v>1</v>
      </c>
      <c r="E73" s="35">
        <f t="shared" si="9"/>
        <v>49411.040000000001</v>
      </c>
      <c r="F73" s="36">
        <f t="shared" si="9"/>
        <v>49411.040000000001</v>
      </c>
      <c r="G73" s="34">
        <f t="shared" si="9"/>
        <v>1</v>
      </c>
      <c r="H73" s="35">
        <f t="shared" si="9"/>
        <v>0</v>
      </c>
      <c r="I73" s="36">
        <f t="shared" si="9"/>
        <v>0</v>
      </c>
    </row>
    <row r="74" spans="1:12" ht="33.75" x14ac:dyDescent="0.25">
      <c r="A74" s="51" t="s">
        <v>137</v>
      </c>
      <c r="B74" s="37" t="s">
        <v>12</v>
      </c>
      <c r="C74" s="38" t="s">
        <v>138</v>
      </c>
      <c r="D74" s="39">
        <v>1</v>
      </c>
      <c r="E74" s="40">
        <v>7949.98</v>
      </c>
      <c r="F74" s="41">
        <f t="shared" ref="F74:F82" si="10">ROUND(D74*E74,2)</f>
        <v>7949.98</v>
      </c>
      <c r="G74" s="39">
        <v>1</v>
      </c>
      <c r="H74" s="57"/>
      <c r="I74" s="41">
        <f t="shared" ref="I74:I82" si="11">ROUND(G74*H74,2)</f>
        <v>0</v>
      </c>
      <c r="J74" s="59"/>
      <c r="K74" s="59"/>
      <c r="L74" s="60"/>
    </row>
    <row r="75" spans="1:12" ht="22.5" x14ac:dyDescent="0.25">
      <c r="A75" s="51" t="s">
        <v>139</v>
      </c>
      <c r="B75" s="37" t="s">
        <v>12</v>
      </c>
      <c r="C75" s="38" t="s">
        <v>140</v>
      </c>
      <c r="D75" s="39">
        <v>2</v>
      </c>
      <c r="E75" s="40">
        <v>846.93</v>
      </c>
      <c r="F75" s="41">
        <f t="shared" si="10"/>
        <v>1693.86</v>
      </c>
      <c r="G75" s="39">
        <v>2</v>
      </c>
      <c r="H75" s="57"/>
      <c r="I75" s="41">
        <f t="shared" si="11"/>
        <v>0</v>
      </c>
      <c r="J75" s="59"/>
      <c r="K75" s="59"/>
      <c r="L75" s="60"/>
    </row>
    <row r="76" spans="1:12" ht="33.75" x14ac:dyDescent="0.25">
      <c r="A76" s="51" t="s">
        <v>141</v>
      </c>
      <c r="B76" s="37" t="s">
        <v>12</v>
      </c>
      <c r="C76" s="38" t="s">
        <v>142</v>
      </c>
      <c r="D76" s="39">
        <v>20</v>
      </c>
      <c r="E76" s="40">
        <v>17.86</v>
      </c>
      <c r="F76" s="41">
        <f t="shared" si="10"/>
        <v>357.2</v>
      </c>
      <c r="G76" s="39">
        <v>20</v>
      </c>
      <c r="H76" s="57"/>
      <c r="I76" s="41">
        <f t="shared" si="11"/>
        <v>0</v>
      </c>
      <c r="J76" s="59"/>
      <c r="K76" s="59"/>
      <c r="L76" s="60"/>
    </row>
    <row r="77" spans="1:12" x14ac:dyDescent="0.25">
      <c r="A77" s="51" t="s">
        <v>143</v>
      </c>
      <c r="B77" s="37" t="s">
        <v>144</v>
      </c>
      <c r="C77" s="38" t="s">
        <v>145</v>
      </c>
      <c r="D77" s="39">
        <v>8</v>
      </c>
      <c r="E77" s="40">
        <v>954</v>
      </c>
      <c r="F77" s="41">
        <f t="shared" si="10"/>
        <v>7632</v>
      </c>
      <c r="G77" s="39">
        <v>8</v>
      </c>
      <c r="H77" s="57"/>
      <c r="I77" s="41">
        <f t="shared" si="11"/>
        <v>0</v>
      </c>
      <c r="J77" s="59"/>
      <c r="K77" s="59"/>
      <c r="L77" s="60"/>
    </row>
    <row r="78" spans="1:12" ht="33.75" x14ac:dyDescent="0.25">
      <c r="A78" s="51" t="s">
        <v>146</v>
      </c>
      <c r="B78" s="37" t="s">
        <v>17</v>
      </c>
      <c r="C78" s="38" t="s">
        <v>147</v>
      </c>
      <c r="D78" s="39">
        <v>100</v>
      </c>
      <c r="E78" s="40">
        <v>108.71</v>
      </c>
      <c r="F78" s="41">
        <f t="shared" si="10"/>
        <v>10871</v>
      </c>
      <c r="G78" s="39">
        <v>100</v>
      </c>
      <c r="H78" s="57"/>
      <c r="I78" s="41">
        <f t="shared" si="11"/>
        <v>0</v>
      </c>
      <c r="J78" s="59"/>
      <c r="K78" s="59"/>
      <c r="L78" s="60"/>
    </row>
    <row r="79" spans="1:12" ht="33.75" x14ac:dyDescent="0.25">
      <c r="A79" s="51" t="s">
        <v>148</v>
      </c>
      <c r="B79" s="37" t="s">
        <v>17</v>
      </c>
      <c r="C79" s="38" t="s">
        <v>149</v>
      </c>
      <c r="D79" s="39">
        <v>20</v>
      </c>
      <c r="E79" s="40">
        <v>200</v>
      </c>
      <c r="F79" s="41">
        <f t="shared" si="10"/>
        <v>4000</v>
      </c>
      <c r="G79" s="39">
        <v>20</v>
      </c>
      <c r="H79" s="57"/>
      <c r="I79" s="41">
        <f t="shared" si="11"/>
        <v>0</v>
      </c>
      <c r="J79" s="59"/>
      <c r="K79" s="59"/>
      <c r="L79" s="60"/>
    </row>
    <row r="80" spans="1:12" ht="22.5" x14ac:dyDescent="0.25">
      <c r="A80" s="51" t="s">
        <v>150</v>
      </c>
      <c r="B80" s="37" t="s">
        <v>12</v>
      </c>
      <c r="C80" s="38" t="s">
        <v>151</v>
      </c>
      <c r="D80" s="39">
        <v>5</v>
      </c>
      <c r="E80" s="40">
        <v>1690.7</v>
      </c>
      <c r="F80" s="41">
        <f t="shared" si="10"/>
        <v>8453.5</v>
      </c>
      <c r="G80" s="39">
        <v>5</v>
      </c>
      <c r="H80" s="57"/>
      <c r="I80" s="41">
        <f t="shared" si="11"/>
        <v>0</v>
      </c>
      <c r="J80" s="59"/>
      <c r="K80" s="59"/>
      <c r="L80" s="60"/>
    </row>
    <row r="81" spans="1:12" ht="22.5" x14ac:dyDescent="0.25">
      <c r="A81" s="51" t="s">
        <v>152</v>
      </c>
      <c r="B81" s="37" t="s">
        <v>12</v>
      </c>
      <c r="C81" s="38" t="s">
        <v>153</v>
      </c>
      <c r="D81" s="39">
        <v>5</v>
      </c>
      <c r="E81" s="40">
        <v>1690.7</v>
      </c>
      <c r="F81" s="41">
        <f t="shared" si="10"/>
        <v>8453.5</v>
      </c>
      <c r="G81" s="39">
        <v>5</v>
      </c>
      <c r="H81" s="57"/>
      <c r="I81" s="41">
        <f t="shared" si="11"/>
        <v>0</v>
      </c>
      <c r="J81" s="59"/>
      <c r="K81" s="59"/>
      <c r="L81" s="60"/>
    </row>
    <row r="82" spans="1:12" x14ac:dyDescent="0.25">
      <c r="A82" s="42"/>
      <c r="B82" s="42"/>
      <c r="C82" s="43" t="s">
        <v>154</v>
      </c>
      <c r="D82" s="39">
        <v>1</v>
      </c>
      <c r="E82" s="61">
        <f>SUM(F74:F81)</f>
        <v>49411.040000000001</v>
      </c>
      <c r="F82" s="45">
        <f t="shared" si="10"/>
        <v>49411.040000000001</v>
      </c>
      <c r="G82" s="39">
        <v>1</v>
      </c>
      <c r="H82" s="61">
        <f>SUM(I74:I81)</f>
        <v>0</v>
      </c>
      <c r="I82" s="45">
        <f t="shared" si="11"/>
        <v>0</v>
      </c>
      <c r="J82" s="59"/>
      <c r="K82" s="62"/>
      <c r="L82" s="62"/>
    </row>
    <row r="83" spans="1:12" ht="0.95" customHeight="1" x14ac:dyDescent="0.25">
      <c r="A83" s="46"/>
      <c r="B83" s="46"/>
      <c r="C83" s="47"/>
      <c r="D83" s="48"/>
      <c r="E83" s="49"/>
      <c r="F83" s="50"/>
      <c r="G83" s="48"/>
      <c r="H83" s="49"/>
      <c r="I83" s="50"/>
    </row>
    <row r="84" spans="1:12" x14ac:dyDescent="0.25">
      <c r="A84" s="42"/>
      <c r="B84" s="42"/>
      <c r="C84" s="43" t="s">
        <v>155</v>
      </c>
      <c r="D84" s="52">
        <v>1</v>
      </c>
      <c r="E84" s="44">
        <f>F5+F12+F19+F33+F73</f>
        <v>124006.55</v>
      </c>
      <c r="F84" s="45">
        <f>ROUND(D84*E84,2)</f>
        <v>124006.55</v>
      </c>
      <c r="G84" s="52">
        <v>1</v>
      </c>
      <c r="H84" s="44">
        <f>I5+I12+I19+I33+I73</f>
        <v>0</v>
      </c>
      <c r="I84" s="45">
        <f>ROUND(G84*H84,2)</f>
        <v>0</v>
      </c>
    </row>
    <row r="85" spans="1:12" ht="0.95" customHeight="1" x14ac:dyDescent="0.25">
      <c r="A85" s="46"/>
      <c r="B85" s="46"/>
      <c r="C85" s="47"/>
      <c r="D85" s="48"/>
      <c r="E85" s="49"/>
      <c r="F85" s="50"/>
      <c r="G85" s="48"/>
      <c r="H85" s="49"/>
      <c r="I85" s="50"/>
    </row>
    <row r="86" spans="1:12" x14ac:dyDescent="0.25">
      <c r="A86" s="27" t="s">
        <v>156</v>
      </c>
      <c r="B86" s="27" t="s">
        <v>4</v>
      </c>
      <c r="C86" s="28" t="s">
        <v>157</v>
      </c>
      <c r="D86" s="29">
        <f t="shared" ref="D86:I86" si="12">D98</f>
        <v>1</v>
      </c>
      <c r="E86" s="30">
        <f t="shared" si="12"/>
        <v>120586.13</v>
      </c>
      <c r="F86" s="31">
        <f t="shared" si="12"/>
        <v>120586.13</v>
      </c>
      <c r="G86" s="29">
        <f t="shared" si="12"/>
        <v>1</v>
      </c>
      <c r="H86" s="30">
        <f t="shared" si="12"/>
        <v>24200</v>
      </c>
      <c r="I86" s="31">
        <f t="shared" si="12"/>
        <v>24200</v>
      </c>
    </row>
    <row r="87" spans="1:12" x14ac:dyDescent="0.25">
      <c r="A87" s="51" t="s">
        <v>158</v>
      </c>
      <c r="B87" s="37" t="s">
        <v>12</v>
      </c>
      <c r="C87" s="38" t="s">
        <v>159</v>
      </c>
      <c r="D87" s="39">
        <v>2</v>
      </c>
      <c r="E87" s="40">
        <v>7.5</v>
      </c>
      <c r="F87" s="41">
        <f t="shared" ref="F87:F98" si="13">ROUND(D87*E87,2)</f>
        <v>15</v>
      </c>
      <c r="G87" s="39">
        <v>2</v>
      </c>
      <c r="H87" s="57"/>
      <c r="I87" s="41">
        <f t="shared" ref="I87:I98" si="14">ROUND(G87*H87,2)</f>
        <v>0</v>
      </c>
      <c r="J87" s="59"/>
      <c r="K87" s="59"/>
      <c r="L87" s="60"/>
    </row>
    <row r="88" spans="1:12" ht="22.5" x14ac:dyDescent="0.25">
      <c r="A88" s="51" t="s">
        <v>160</v>
      </c>
      <c r="B88" s="37" t="s">
        <v>12</v>
      </c>
      <c r="C88" s="38" t="s">
        <v>161</v>
      </c>
      <c r="D88" s="39">
        <v>800</v>
      </c>
      <c r="E88" s="40">
        <v>5.89</v>
      </c>
      <c r="F88" s="41">
        <f t="shared" si="13"/>
        <v>4712</v>
      </c>
      <c r="G88" s="39">
        <v>800</v>
      </c>
      <c r="H88" s="57"/>
      <c r="I88" s="41">
        <f t="shared" si="14"/>
        <v>0</v>
      </c>
      <c r="J88" s="59"/>
      <c r="K88" s="59"/>
      <c r="L88" s="60"/>
    </row>
    <row r="89" spans="1:12" ht="22.5" x14ac:dyDescent="0.25">
      <c r="A89" s="51" t="s">
        <v>162</v>
      </c>
      <c r="B89" s="37" t="s">
        <v>9</v>
      </c>
      <c r="C89" s="38" t="s">
        <v>163</v>
      </c>
      <c r="D89" s="39">
        <v>880</v>
      </c>
      <c r="E89" s="40">
        <v>3.57</v>
      </c>
      <c r="F89" s="41">
        <f t="shared" si="13"/>
        <v>3141.6</v>
      </c>
      <c r="G89" s="39">
        <v>880</v>
      </c>
      <c r="H89" s="57"/>
      <c r="I89" s="41">
        <f t="shared" si="14"/>
        <v>0</v>
      </c>
      <c r="J89" s="59"/>
      <c r="K89" s="59"/>
      <c r="L89" s="60"/>
    </row>
    <row r="90" spans="1:12" ht="22.5" x14ac:dyDescent="0.25">
      <c r="A90" s="51" t="s">
        <v>164</v>
      </c>
      <c r="B90" s="37" t="s">
        <v>59</v>
      </c>
      <c r="C90" s="38" t="s">
        <v>165</v>
      </c>
      <c r="D90" s="39">
        <v>664.8</v>
      </c>
      <c r="E90" s="40">
        <v>91.43</v>
      </c>
      <c r="F90" s="41">
        <f t="shared" si="13"/>
        <v>60782.66</v>
      </c>
      <c r="G90" s="39">
        <v>664.8</v>
      </c>
      <c r="H90" s="57"/>
      <c r="I90" s="41">
        <f t="shared" si="14"/>
        <v>0</v>
      </c>
      <c r="J90" s="59"/>
      <c r="K90" s="59"/>
      <c r="L90" s="60"/>
    </row>
    <row r="91" spans="1:12" ht="22.5" x14ac:dyDescent="0.25">
      <c r="A91" s="51" t="s">
        <v>166</v>
      </c>
      <c r="B91" s="37" t="s">
        <v>9</v>
      </c>
      <c r="C91" s="38" t="s">
        <v>167</v>
      </c>
      <c r="D91" s="39">
        <v>165</v>
      </c>
      <c r="E91" s="40">
        <v>10.25</v>
      </c>
      <c r="F91" s="41">
        <f t="shared" si="13"/>
        <v>1691.25</v>
      </c>
      <c r="G91" s="39">
        <v>165</v>
      </c>
      <c r="H91" s="57"/>
      <c r="I91" s="41">
        <f t="shared" si="14"/>
        <v>0</v>
      </c>
      <c r="J91" s="59"/>
      <c r="K91" s="59"/>
      <c r="L91" s="60"/>
    </row>
    <row r="92" spans="1:12" ht="22.5" x14ac:dyDescent="0.25">
      <c r="A92" s="51" t="s">
        <v>168</v>
      </c>
      <c r="B92" s="37" t="s">
        <v>59</v>
      </c>
      <c r="C92" s="38" t="s">
        <v>169</v>
      </c>
      <c r="D92" s="39">
        <v>768.1</v>
      </c>
      <c r="E92" s="40">
        <v>25.75</v>
      </c>
      <c r="F92" s="41">
        <f t="shared" si="13"/>
        <v>19778.580000000002</v>
      </c>
      <c r="G92" s="39">
        <v>768.1</v>
      </c>
      <c r="H92" s="57"/>
      <c r="I92" s="41">
        <f t="shared" si="14"/>
        <v>0</v>
      </c>
      <c r="J92" s="59"/>
      <c r="K92" s="59"/>
      <c r="L92" s="60"/>
    </row>
    <row r="93" spans="1:12" ht="22.5" x14ac:dyDescent="0.25">
      <c r="A93" s="51" t="s">
        <v>170</v>
      </c>
      <c r="B93" s="37" t="s">
        <v>9</v>
      </c>
      <c r="C93" s="38" t="s">
        <v>171</v>
      </c>
      <c r="D93" s="39">
        <v>240</v>
      </c>
      <c r="E93" s="40">
        <v>1.88</v>
      </c>
      <c r="F93" s="41">
        <f t="shared" si="13"/>
        <v>451.2</v>
      </c>
      <c r="G93" s="39">
        <v>240</v>
      </c>
      <c r="H93" s="57"/>
      <c r="I93" s="41">
        <f t="shared" si="14"/>
        <v>0</v>
      </c>
      <c r="J93" s="59"/>
      <c r="K93" s="59"/>
      <c r="L93" s="60"/>
    </row>
    <row r="94" spans="1:12" ht="22.5" x14ac:dyDescent="0.25">
      <c r="A94" s="51" t="s">
        <v>172</v>
      </c>
      <c r="B94" s="37" t="s">
        <v>12</v>
      </c>
      <c r="C94" s="38" t="s">
        <v>173</v>
      </c>
      <c r="D94" s="39">
        <v>1900</v>
      </c>
      <c r="E94" s="40">
        <v>2.87</v>
      </c>
      <c r="F94" s="41">
        <f t="shared" si="13"/>
        <v>5453</v>
      </c>
      <c r="G94" s="39">
        <v>1900</v>
      </c>
      <c r="H94" s="57"/>
      <c r="I94" s="41">
        <f t="shared" si="14"/>
        <v>0</v>
      </c>
      <c r="J94" s="59"/>
      <c r="K94" s="59"/>
      <c r="L94" s="60"/>
    </row>
    <row r="95" spans="1:12" x14ac:dyDescent="0.25">
      <c r="A95" s="51" t="s">
        <v>174</v>
      </c>
      <c r="B95" s="37" t="s">
        <v>12</v>
      </c>
      <c r="C95" s="38" t="s">
        <v>175</v>
      </c>
      <c r="D95" s="39">
        <v>194</v>
      </c>
      <c r="E95" s="40">
        <v>1.86</v>
      </c>
      <c r="F95" s="41">
        <f t="shared" si="13"/>
        <v>360.84</v>
      </c>
      <c r="G95" s="39">
        <v>194</v>
      </c>
      <c r="H95" s="57"/>
      <c r="I95" s="41">
        <f t="shared" si="14"/>
        <v>0</v>
      </c>
      <c r="J95" s="59"/>
      <c r="K95" s="59"/>
      <c r="L95" s="60"/>
    </row>
    <row r="96" spans="1:12" x14ac:dyDescent="0.25">
      <c r="A96" s="51" t="s">
        <v>176</v>
      </c>
      <c r="B96" s="37" t="s">
        <v>12</v>
      </c>
      <c r="C96" s="38" t="s">
        <v>177</v>
      </c>
      <c r="D96" s="39">
        <v>1</v>
      </c>
      <c r="E96" s="40">
        <v>20000</v>
      </c>
      <c r="F96" s="41">
        <f t="shared" si="13"/>
        <v>20000</v>
      </c>
      <c r="G96" s="39">
        <v>1</v>
      </c>
      <c r="H96" s="40">
        <v>20000</v>
      </c>
      <c r="I96" s="41">
        <f t="shared" si="14"/>
        <v>20000</v>
      </c>
      <c r="J96" s="59"/>
      <c r="K96" s="59"/>
      <c r="L96" s="60"/>
    </row>
    <row r="97" spans="1:12" ht="22.5" x14ac:dyDescent="0.25">
      <c r="A97" s="51" t="s">
        <v>178</v>
      </c>
      <c r="B97" s="37" t="s">
        <v>12</v>
      </c>
      <c r="C97" s="38" t="s">
        <v>179</v>
      </c>
      <c r="D97" s="39">
        <v>1</v>
      </c>
      <c r="E97" s="40">
        <v>4200</v>
      </c>
      <c r="F97" s="41">
        <f t="shared" si="13"/>
        <v>4200</v>
      </c>
      <c r="G97" s="39">
        <v>1</v>
      </c>
      <c r="H97" s="40">
        <v>4200</v>
      </c>
      <c r="I97" s="41">
        <f t="shared" si="14"/>
        <v>4200</v>
      </c>
      <c r="J97" s="59"/>
      <c r="K97" s="59"/>
      <c r="L97" s="60"/>
    </row>
    <row r="98" spans="1:12" x14ac:dyDescent="0.25">
      <c r="A98" s="42"/>
      <c r="B98" s="42"/>
      <c r="C98" s="43" t="s">
        <v>180</v>
      </c>
      <c r="D98" s="52">
        <v>1</v>
      </c>
      <c r="E98" s="61">
        <f>SUM(F87:F97)</f>
        <v>120586.13</v>
      </c>
      <c r="F98" s="45">
        <f t="shared" si="13"/>
        <v>120586.13</v>
      </c>
      <c r="G98" s="52">
        <v>1</v>
      </c>
      <c r="H98" s="61">
        <f>SUM(I87:I97)</f>
        <v>24200</v>
      </c>
      <c r="I98" s="45">
        <f t="shared" si="14"/>
        <v>24200</v>
      </c>
      <c r="J98" s="63"/>
      <c r="K98" s="62"/>
      <c r="L98" s="62"/>
    </row>
    <row r="99" spans="1:12" ht="0.95" customHeight="1" x14ac:dyDescent="0.25">
      <c r="A99" s="46"/>
      <c r="B99" s="46"/>
      <c r="C99" s="47"/>
      <c r="D99" s="48"/>
      <c r="E99" s="49"/>
      <c r="F99" s="50"/>
      <c r="G99" s="48"/>
      <c r="H99" s="49"/>
      <c r="I99" s="50"/>
    </row>
    <row r="100" spans="1:12" ht="22.5" x14ac:dyDescent="0.25">
      <c r="A100" s="27" t="s">
        <v>181</v>
      </c>
      <c r="B100" s="27" t="s">
        <v>4</v>
      </c>
      <c r="C100" s="28" t="s">
        <v>182</v>
      </c>
      <c r="D100" s="29">
        <f t="shared" ref="D100:I100" si="15">D106</f>
        <v>1</v>
      </c>
      <c r="E100" s="30">
        <f t="shared" si="15"/>
        <v>317390.05</v>
      </c>
      <c r="F100" s="31">
        <f t="shared" si="15"/>
        <v>317390.05</v>
      </c>
      <c r="G100" s="29">
        <f t="shared" si="15"/>
        <v>1</v>
      </c>
      <c r="H100" s="30">
        <f t="shared" si="15"/>
        <v>15000</v>
      </c>
      <c r="I100" s="31">
        <f t="shared" si="15"/>
        <v>15000</v>
      </c>
    </row>
    <row r="101" spans="1:12" ht="33.75" x14ac:dyDescent="0.25">
      <c r="A101" s="51" t="s">
        <v>183</v>
      </c>
      <c r="B101" s="37" t="s">
        <v>9</v>
      </c>
      <c r="C101" s="38" t="s">
        <v>184</v>
      </c>
      <c r="D101" s="39">
        <v>230</v>
      </c>
      <c r="E101" s="40">
        <v>1116.02</v>
      </c>
      <c r="F101" s="41">
        <f t="shared" ref="F101:F106" si="16">ROUND(D101*E101,2)</f>
        <v>256684.6</v>
      </c>
      <c r="G101" s="39">
        <v>230</v>
      </c>
      <c r="H101" s="57"/>
      <c r="I101" s="41">
        <f t="shared" ref="I101:I106" si="17">ROUND(G101*H101,2)</f>
        <v>0</v>
      </c>
      <c r="J101" s="59"/>
      <c r="K101" s="59"/>
      <c r="L101" s="60"/>
    </row>
    <row r="102" spans="1:12" ht="33.75" x14ac:dyDescent="0.25">
      <c r="A102" s="51" t="s">
        <v>185</v>
      </c>
      <c r="B102" s="37" t="s">
        <v>9</v>
      </c>
      <c r="C102" s="38" t="s">
        <v>186</v>
      </c>
      <c r="D102" s="39">
        <v>5</v>
      </c>
      <c r="E102" s="40">
        <v>270.16000000000003</v>
      </c>
      <c r="F102" s="41">
        <f t="shared" si="16"/>
        <v>1350.8</v>
      </c>
      <c r="G102" s="39">
        <v>5</v>
      </c>
      <c r="H102" s="57"/>
      <c r="I102" s="41">
        <f t="shared" si="17"/>
        <v>0</v>
      </c>
      <c r="J102" s="59"/>
      <c r="K102" s="59"/>
      <c r="L102" s="60"/>
    </row>
    <row r="103" spans="1:12" ht="33.75" x14ac:dyDescent="0.25">
      <c r="A103" s="51" t="s">
        <v>187</v>
      </c>
      <c r="B103" s="37" t="s">
        <v>17</v>
      </c>
      <c r="C103" s="38" t="s">
        <v>188</v>
      </c>
      <c r="D103" s="39">
        <v>2076</v>
      </c>
      <c r="E103" s="40">
        <v>19.71</v>
      </c>
      <c r="F103" s="41">
        <f t="shared" si="16"/>
        <v>40917.96</v>
      </c>
      <c r="G103" s="39">
        <v>2076</v>
      </c>
      <c r="H103" s="57"/>
      <c r="I103" s="41">
        <f t="shared" si="17"/>
        <v>0</v>
      </c>
      <c r="J103" s="59"/>
      <c r="K103" s="59"/>
      <c r="L103" s="60"/>
    </row>
    <row r="104" spans="1:12" x14ac:dyDescent="0.25">
      <c r="A104" s="51" t="s">
        <v>189</v>
      </c>
      <c r="B104" s="37" t="s">
        <v>9</v>
      </c>
      <c r="C104" s="38" t="s">
        <v>190</v>
      </c>
      <c r="D104" s="39">
        <v>495.2</v>
      </c>
      <c r="E104" s="40">
        <v>6.94</v>
      </c>
      <c r="F104" s="41">
        <f t="shared" si="16"/>
        <v>3436.69</v>
      </c>
      <c r="G104" s="39">
        <v>495.2</v>
      </c>
      <c r="H104" s="57"/>
      <c r="I104" s="41">
        <f t="shared" si="17"/>
        <v>0</v>
      </c>
      <c r="J104" s="59"/>
      <c r="K104" s="59"/>
      <c r="L104" s="60"/>
    </row>
    <row r="105" spans="1:12" ht="22.5" x14ac:dyDescent="0.25">
      <c r="A105" s="51" t="s">
        <v>191</v>
      </c>
      <c r="B105" s="37" t="s">
        <v>12</v>
      </c>
      <c r="C105" s="38" t="s">
        <v>192</v>
      </c>
      <c r="D105" s="39">
        <v>1</v>
      </c>
      <c r="E105" s="40">
        <v>15000</v>
      </c>
      <c r="F105" s="41">
        <f t="shared" si="16"/>
        <v>15000</v>
      </c>
      <c r="G105" s="39">
        <v>1</v>
      </c>
      <c r="H105" s="40">
        <v>15000</v>
      </c>
      <c r="I105" s="41">
        <f t="shared" si="17"/>
        <v>15000</v>
      </c>
      <c r="J105" s="59"/>
      <c r="K105" s="59"/>
      <c r="L105" s="60"/>
    </row>
    <row r="106" spans="1:12" x14ac:dyDescent="0.25">
      <c r="A106" s="42"/>
      <c r="B106" s="42"/>
      <c r="C106" s="43" t="s">
        <v>193</v>
      </c>
      <c r="D106" s="52">
        <v>1</v>
      </c>
      <c r="E106" s="61">
        <f>SUM(F101:F105)</f>
        <v>317390.05</v>
      </c>
      <c r="F106" s="45">
        <f t="shared" si="16"/>
        <v>317390.05</v>
      </c>
      <c r="G106" s="52">
        <v>1</v>
      </c>
      <c r="H106" s="61">
        <f>SUM(I101:I105)</f>
        <v>15000</v>
      </c>
      <c r="I106" s="45">
        <f t="shared" si="17"/>
        <v>15000</v>
      </c>
      <c r="J106" s="63"/>
      <c r="K106" s="62"/>
      <c r="L106" s="62"/>
    </row>
    <row r="107" spans="1:12" ht="0.95" customHeight="1" x14ac:dyDescent="0.25">
      <c r="A107" s="46"/>
      <c r="B107" s="46"/>
      <c r="C107" s="47"/>
      <c r="D107" s="48"/>
      <c r="E107" s="49"/>
      <c r="F107" s="50"/>
      <c r="G107" s="48"/>
      <c r="H107" s="49"/>
      <c r="I107" s="50"/>
    </row>
    <row r="108" spans="1:12" x14ac:dyDescent="0.25">
      <c r="A108" s="27" t="s">
        <v>194</v>
      </c>
      <c r="B108" s="27" t="s">
        <v>4</v>
      </c>
      <c r="C108" s="28" t="s">
        <v>195</v>
      </c>
      <c r="D108" s="29">
        <f t="shared" ref="D108:I108" si="18">D112</f>
        <v>1</v>
      </c>
      <c r="E108" s="30">
        <f t="shared" si="18"/>
        <v>189409.4</v>
      </c>
      <c r="F108" s="31">
        <f t="shared" si="18"/>
        <v>189409.4</v>
      </c>
      <c r="G108" s="29">
        <f t="shared" si="18"/>
        <v>1</v>
      </c>
      <c r="H108" s="30">
        <f t="shared" si="18"/>
        <v>0</v>
      </c>
      <c r="I108" s="31">
        <f t="shared" si="18"/>
        <v>0</v>
      </c>
    </row>
    <row r="109" spans="1:12" ht="22.5" x14ac:dyDescent="0.25">
      <c r="A109" s="51" t="s">
        <v>196</v>
      </c>
      <c r="B109" s="37" t="s">
        <v>9</v>
      </c>
      <c r="C109" s="38" t="s">
        <v>197</v>
      </c>
      <c r="D109" s="39">
        <v>600</v>
      </c>
      <c r="E109" s="40">
        <v>8.81</v>
      </c>
      <c r="F109" s="41">
        <f>ROUND(D109*E109,2)</f>
        <v>5286</v>
      </c>
      <c r="G109" s="39">
        <v>600</v>
      </c>
      <c r="H109" s="57"/>
      <c r="I109" s="41">
        <f>ROUND(G109*H109,2)</f>
        <v>0</v>
      </c>
      <c r="J109" s="59"/>
      <c r="K109" s="59"/>
      <c r="L109" s="60"/>
    </row>
    <row r="110" spans="1:12" ht="33.75" x14ac:dyDescent="0.25">
      <c r="A110" s="51" t="s">
        <v>198</v>
      </c>
      <c r="B110" s="37" t="s">
        <v>59</v>
      </c>
      <c r="C110" s="38" t="s">
        <v>199</v>
      </c>
      <c r="D110" s="39">
        <v>727.11</v>
      </c>
      <c r="E110" s="40">
        <v>239.8</v>
      </c>
      <c r="F110" s="41">
        <f>ROUND(D110*E110,2)</f>
        <v>174360.98</v>
      </c>
      <c r="G110" s="39">
        <v>727.11</v>
      </c>
      <c r="H110" s="57"/>
      <c r="I110" s="41">
        <f>ROUND(G110*H110,2)</f>
        <v>0</v>
      </c>
      <c r="J110" s="59"/>
      <c r="K110" s="59"/>
      <c r="L110" s="60"/>
    </row>
    <row r="111" spans="1:12" x14ac:dyDescent="0.25">
      <c r="A111" s="51" t="s">
        <v>200</v>
      </c>
      <c r="B111" s="37" t="s">
        <v>201</v>
      </c>
      <c r="C111" s="38" t="s">
        <v>202</v>
      </c>
      <c r="D111" s="39">
        <v>8415.8799999999992</v>
      </c>
      <c r="E111" s="40">
        <v>1.1599999999999999</v>
      </c>
      <c r="F111" s="41">
        <f>ROUND(D111*E111,2)</f>
        <v>9762.42</v>
      </c>
      <c r="G111" s="39">
        <v>8415.8799999999992</v>
      </c>
      <c r="H111" s="57"/>
      <c r="I111" s="41">
        <f>ROUND(G111*H111,2)</f>
        <v>0</v>
      </c>
      <c r="J111" s="59"/>
      <c r="K111" s="59"/>
      <c r="L111" s="60"/>
    </row>
    <row r="112" spans="1:12" x14ac:dyDescent="0.25">
      <c r="A112" s="42"/>
      <c r="B112" s="42"/>
      <c r="C112" s="43" t="s">
        <v>203</v>
      </c>
      <c r="D112" s="52">
        <v>1</v>
      </c>
      <c r="E112" s="61">
        <f>SUM(F109:F111)</f>
        <v>189409.4</v>
      </c>
      <c r="F112" s="45">
        <f>ROUND(D112*E112,2)</f>
        <v>189409.4</v>
      </c>
      <c r="G112" s="52">
        <v>1</v>
      </c>
      <c r="H112" s="61">
        <f>SUM(I109:I111)</f>
        <v>0</v>
      </c>
      <c r="I112" s="45">
        <f>ROUND(G112*H112,2)</f>
        <v>0</v>
      </c>
      <c r="J112" s="63"/>
      <c r="K112" s="62"/>
      <c r="L112" s="62"/>
    </row>
    <row r="113" spans="1:12" ht="0.95" customHeight="1" x14ac:dyDescent="0.25">
      <c r="A113" s="46"/>
      <c r="B113" s="46"/>
      <c r="C113" s="47"/>
      <c r="D113" s="48"/>
      <c r="E113" s="49"/>
      <c r="F113" s="50"/>
      <c r="G113" s="48"/>
      <c r="H113" s="49"/>
      <c r="I113" s="50"/>
    </row>
    <row r="114" spans="1:12" x14ac:dyDescent="0.25">
      <c r="A114" s="27" t="s">
        <v>204</v>
      </c>
      <c r="B114" s="27" t="s">
        <v>4</v>
      </c>
      <c r="C114" s="28" t="s">
        <v>205</v>
      </c>
      <c r="D114" s="29">
        <f t="shared" ref="D114:I114" si="19">D121</f>
        <v>1</v>
      </c>
      <c r="E114" s="30">
        <f t="shared" si="19"/>
        <v>48877.48</v>
      </c>
      <c r="F114" s="31">
        <f t="shared" si="19"/>
        <v>48877.48</v>
      </c>
      <c r="G114" s="29">
        <f t="shared" si="19"/>
        <v>1</v>
      </c>
      <c r="H114" s="30">
        <f t="shared" si="19"/>
        <v>10000</v>
      </c>
      <c r="I114" s="31">
        <f t="shared" si="19"/>
        <v>10000</v>
      </c>
    </row>
    <row r="115" spans="1:12" ht="22.5" x14ac:dyDescent="0.25">
      <c r="A115" s="51" t="s">
        <v>206</v>
      </c>
      <c r="B115" s="37" t="s">
        <v>9</v>
      </c>
      <c r="C115" s="38" t="s">
        <v>207</v>
      </c>
      <c r="D115" s="39">
        <v>286</v>
      </c>
      <c r="E115" s="40">
        <v>6</v>
      </c>
      <c r="F115" s="41">
        <f t="shared" ref="F115:F121" si="20">ROUND(D115*E115,2)</f>
        <v>1716</v>
      </c>
      <c r="G115" s="39">
        <v>286</v>
      </c>
      <c r="H115" s="57"/>
      <c r="I115" s="41">
        <f t="shared" ref="I115:I121" si="21">ROUND(G115*H115,2)</f>
        <v>0</v>
      </c>
      <c r="J115" s="59"/>
      <c r="K115" s="59"/>
      <c r="L115" s="60"/>
    </row>
    <row r="116" spans="1:12" ht="22.5" x14ac:dyDescent="0.25">
      <c r="A116" s="51" t="s">
        <v>208</v>
      </c>
      <c r="B116" s="37" t="s">
        <v>9</v>
      </c>
      <c r="C116" s="38" t="s">
        <v>209</v>
      </c>
      <c r="D116" s="39">
        <v>140</v>
      </c>
      <c r="E116" s="40">
        <v>172.73</v>
      </c>
      <c r="F116" s="41">
        <f t="shared" si="20"/>
        <v>24182.2</v>
      </c>
      <c r="G116" s="39">
        <v>140</v>
      </c>
      <c r="H116" s="57"/>
      <c r="I116" s="41">
        <f t="shared" si="21"/>
        <v>0</v>
      </c>
      <c r="J116" s="59"/>
      <c r="K116" s="59"/>
      <c r="L116" s="60"/>
    </row>
    <row r="117" spans="1:12" ht="33.75" x14ac:dyDescent="0.25">
      <c r="A117" s="51" t="s">
        <v>210</v>
      </c>
      <c r="B117" s="37" t="s">
        <v>12</v>
      </c>
      <c r="C117" s="38" t="s">
        <v>211</v>
      </c>
      <c r="D117" s="39">
        <v>450</v>
      </c>
      <c r="E117" s="40">
        <v>21.2</v>
      </c>
      <c r="F117" s="41">
        <f t="shared" si="20"/>
        <v>9540</v>
      </c>
      <c r="G117" s="39">
        <v>450</v>
      </c>
      <c r="H117" s="57"/>
      <c r="I117" s="41">
        <f t="shared" si="21"/>
        <v>0</v>
      </c>
      <c r="J117" s="59"/>
      <c r="K117" s="59"/>
      <c r="L117" s="60"/>
    </row>
    <row r="118" spans="1:12" ht="22.5" x14ac:dyDescent="0.25">
      <c r="A118" s="51" t="s">
        <v>212</v>
      </c>
      <c r="B118" s="37" t="s">
        <v>12</v>
      </c>
      <c r="C118" s="38" t="s">
        <v>213</v>
      </c>
      <c r="D118" s="39">
        <v>4</v>
      </c>
      <c r="E118" s="40">
        <v>109.82</v>
      </c>
      <c r="F118" s="41">
        <f t="shared" si="20"/>
        <v>439.28</v>
      </c>
      <c r="G118" s="39">
        <v>4</v>
      </c>
      <c r="H118" s="57"/>
      <c r="I118" s="41">
        <f t="shared" si="21"/>
        <v>0</v>
      </c>
      <c r="J118" s="59"/>
      <c r="K118" s="59"/>
      <c r="L118" s="60"/>
    </row>
    <row r="119" spans="1:12" x14ac:dyDescent="0.25">
      <c r="A119" s="51" t="s">
        <v>214</v>
      </c>
      <c r="B119" s="37" t="s">
        <v>12</v>
      </c>
      <c r="C119" s="38" t="s">
        <v>215</v>
      </c>
      <c r="D119" s="39">
        <v>2</v>
      </c>
      <c r="E119" s="40">
        <v>1500</v>
      </c>
      <c r="F119" s="41">
        <f t="shared" si="20"/>
        <v>3000</v>
      </c>
      <c r="G119" s="39">
        <v>2</v>
      </c>
      <c r="H119" s="57"/>
      <c r="I119" s="41">
        <f t="shared" si="21"/>
        <v>0</v>
      </c>
      <c r="J119" s="59"/>
      <c r="K119" s="59"/>
      <c r="L119" s="60"/>
    </row>
    <row r="120" spans="1:12" x14ac:dyDescent="0.25">
      <c r="A120" s="51" t="s">
        <v>216</v>
      </c>
      <c r="B120" s="37" t="s">
        <v>12</v>
      </c>
      <c r="C120" s="38" t="s">
        <v>217</v>
      </c>
      <c r="D120" s="39">
        <v>1</v>
      </c>
      <c r="E120" s="40">
        <v>10000</v>
      </c>
      <c r="F120" s="41">
        <f t="shared" si="20"/>
        <v>10000</v>
      </c>
      <c r="G120" s="39">
        <v>1</v>
      </c>
      <c r="H120" s="40">
        <v>10000</v>
      </c>
      <c r="I120" s="41">
        <f t="shared" si="21"/>
        <v>10000</v>
      </c>
      <c r="J120" s="59"/>
      <c r="K120" s="59"/>
      <c r="L120" s="60"/>
    </row>
    <row r="121" spans="1:12" x14ac:dyDescent="0.25">
      <c r="A121" s="42"/>
      <c r="B121" s="42"/>
      <c r="C121" s="43" t="s">
        <v>218</v>
      </c>
      <c r="D121" s="52">
        <v>1</v>
      </c>
      <c r="E121" s="61">
        <f>SUM(F115:F120)</f>
        <v>48877.48</v>
      </c>
      <c r="F121" s="45">
        <f t="shared" si="20"/>
        <v>48877.48</v>
      </c>
      <c r="G121" s="52">
        <v>1</v>
      </c>
      <c r="H121" s="61">
        <f>SUM(I115:I120)</f>
        <v>10000</v>
      </c>
      <c r="I121" s="45">
        <f t="shared" si="21"/>
        <v>10000</v>
      </c>
      <c r="J121" s="63"/>
      <c r="K121" s="62"/>
      <c r="L121" s="62"/>
    </row>
    <row r="122" spans="1:12" ht="0.95" customHeight="1" x14ac:dyDescent="0.25">
      <c r="A122" s="46"/>
      <c r="B122" s="46"/>
      <c r="C122" s="47"/>
      <c r="D122" s="48"/>
      <c r="E122" s="49"/>
      <c r="F122" s="50"/>
      <c r="G122" s="48"/>
      <c r="H122" s="49"/>
      <c r="I122" s="50"/>
    </row>
    <row r="123" spans="1:12" x14ac:dyDescent="0.25">
      <c r="A123" s="27" t="s">
        <v>219</v>
      </c>
      <c r="B123" s="27" t="s">
        <v>4</v>
      </c>
      <c r="C123" s="28" t="s">
        <v>220</v>
      </c>
      <c r="D123" s="29">
        <f t="shared" ref="D123:I123" si="22">D135</f>
        <v>1</v>
      </c>
      <c r="E123" s="30">
        <f t="shared" si="22"/>
        <v>146315.57999999999</v>
      </c>
      <c r="F123" s="31">
        <f t="shared" si="22"/>
        <v>146315.57999999999</v>
      </c>
      <c r="G123" s="29">
        <f t="shared" si="22"/>
        <v>1</v>
      </c>
      <c r="H123" s="30">
        <f t="shared" si="22"/>
        <v>0</v>
      </c>
      <c r="I123" s="31">
        <f t="shared" si="22"/>
        <v>0</v>
      </c>
    </row>
    <row r="124" spans="1:12" x14ac:dyDescent="0.25">
      <c r="A124" s="51" t="s">
        <v>221</v>
      </c>
      <c r="B124" s="37" t="s">
        <v>9</v>
      </c>
      <c r="C124" s="38" t="s">
        <v>222</v>
      </c>
      <c r="D124" s="39">
        <v>108</v>
      </c>
      <c r="E124" s="40">
        <v>44.57</v>
      </c>
      <c r="F124" s="41">
        <f t="shared" ref="F124:F135" si="23">ROUND(D124*E124,2)</f>
        <v>4813.5600000000004</v>
      </c>
      <c r="G124" s="39">
        <v>108</v>
      </c>
      <c r="H124" s="57"/>
      <c r="I124" s="41">
        <f t="shared" ref="I124:I135" si="24">ROUND(G124*H124,2)</f>
        <v>0</v>
      </c>
      <c r="J124" s="59"/>
      <c r="K124" s="59"/>
      <c r="L124" s="60"/>
    </row>
    <row r="125" spans="1:12" ht="33.75" x14ac:dyDescent="0.25">
      <c r="A125" s="51" t="s">
        <v>223</v>
      </c>
      <c r="B125" s="37" t="s">
        <v>12</v>
      </c>
      <c r="C125" s="38" t="s">
        <v>224</v>
      </c>
      <c r="D125" s="39">
        <v>1100</v>
      </c>
      <c r="E125" s="40">
        <v>59.4</v>
      </c>
      <c r="F125" s="41">
        <f t="shared" si="23"/>
        <v>65340</v>
      </c>
      <c r="G125" s="39">
        <v>1100</v>
      </c>
      <c r="H125" s="57"/>
      <c r="I125" s="41">
        <f t="shared" si="24"/>
        <v>0</v>
      </c>
      <c r="J125" s="59"/>
      <c r="K125" s="59"/>
      <c r="L125" s="60"/>
    </row>
    <row r="126" spans="1:12" ht="45" x14ac:dyDescent="0.25">
      <c r="A126" s="51" t="s">
        <v>225</v>
      </c>
      <c r="B126" s="37" t="s">
        <v>12</v>
      </c>
      <c r="C126" s="38" t="s">
        <v>226</v>
      </c>
      <c r="D126" s="39">
        <v>10</v>
      </c>
      <c r="E126" s="40">
        <v>62.09</v>
      </c>
      <c r="F126" s="41">
        <f t="shared" si="23"/>
        <v>620.9</v>
      </c>
      <c r="G126" s="39">
        <v>10</v>
      </c>
      <c r="H126" s="57"/>
      <c r="I126" s="41">
        <f t="shared" si="24"/>
        <v>0</v>
      </c>
      <c r="J126" s="59"/>
      <c r="K126" s="59"/>
      <c r="L126" s="60"/>
    </row>
    <row r="127" spans="1:12" ht="33.75" x14ac:dyDescent="0.25">
      <c r="A127" s="51" t="s">
        <v>227</v>
      </c>
      <c r="B127" s="37" t="s">
        <v>12</v>
      </c>
      <c r="C127" s="38" t="s">
        <v>228</v>
      </c>
      <c r="D127" s="39">
        <v>1100</v>
      </c>
      <c r="E127" s="40">
        <v>61.96</v>
      </c>
      <c r="F127" s="41">
        <f t="shared" si="23"/>
        <v>68156</v>
      </c>
      <c r="G127" s="39">
        <v>1100</v>
      </c>
      <c r="H127" s="57"/>
      <c r="I127" s="41">
        <f t="shared" si="24"/>
        <v>0</v>
      </c>
      <c r="J127" s="59"/>
      <c r="K127" s="59"/>
      <c r="L127" s="60"/>
    </row>
    <row r="128" spans="1:12" ht="33.75" x14ac:dyDescent="0.25">
      <c r="A128" s="51" t="s">
        <v>229</v>
      </c>
      <c r="B128" s="37" t="s">
        <v>12</v>
      </c>
      <c r="C128" s="38" t="s">
        <v>230</v>
      </c>
      <c r="D128" s="39">
        <v>10</v>
      </c>
      <c r="E128" s="40">
        <v>3.11</v>
      </c>
      <c r="F128" s="41">
        <f t="shared" si="23"/>
        <v>31.1</v>
      </c>
      <c r="G128" s="39">
        <v>10</v>
      </c>
      <c r="H128" s="57"/>
      <c r="I128" s="41">
        <f t="shared" si="24"/>
        <v>0</v>
      </c>
      <c r="J128" s="59"/>
      <c r="K128" s="59"/>
      <c r="L128" s="60"/>
    </row>
    <row r="129" spans="1:12" ht="22.5" x14ac:dyDescent="0.25">
      <c r="A129" s="51" t="s">
        <v>231</v>
      </c>
      <c r="B129" s="37" t="s">
        <v>12</v>
      </c>
      <c r="C129" s="38" t="s">
        <v>232</v>
      </c>
      <c r="D129" s="39">
        <v>12</v>
      </c>
      <c r="E129" s="40">
        <v>127.36</v>
      </c>
      <c r="F129" s="41">
        <f t="shared" si="23"/>
        <v>1528.32</v>
      </c>
      <c r="G129" s="39">
        <v>12</v>
      </c>
      <c r="H129" s="57"/>
      <c r="I129" s="41">
        <f t="shared" si="24"/>
        <v>0</v>
      </c>
      <c r="J129" s="59"/>
      <c r="K129" s="59"/>
      <c r="L129" s="60"/>
    </row>
    <row r="130" spans="1:12" ht="22.5" x14ac:dyDescent="0.25">
      <c r="A130" s="51" t="s">
        <v>233</v>
      </c>
      <c r="B130" s="37" t="s">
        <v>9</v>
      </c>
      <c r="C130" s="38" t="s">
        <v>234</v>
      </c>
      <c r="D130" s="39">
        <v>880</v>
      </c>
      <c r="E130" s="40">
        <v>3.9</v>
      </c>
      <c r="F130" s="41">
        <f t="shared" si="23"/>
        <v>3432</v>
      </c>
      <c r="G130" s="39">
        <v>880</v>
      </c>
      <c r="H130" s="57"/>
      <c r="I130" s="41">
        <f t="shared" si="24"/>
        <v>0</v>
      </c>
      <c r="J130" s="59"/>
      <c r="K130" s="59"/>
      <c r="L130" s="60"/>
    </row>
    <row r="131" spans="1:12" ht="22.5" x14ac:dyDescent="0.25">
      <c r="A131" s="51" t="s">
        <v>235</v>
      </c>
      <c r="B131" s="37" t="s">
        <v>12</v>
      </c>
      <c r="C131" s="38" t="s">
        <v>236</v>
      </c>
      <c r="D131" s="39">
        <v>4</v>
      </c>
      <c r="E131" s="40">
        <v>38.33</v>
      </c>
      <c r="F131" s="41">
        <f t="shared" si="23"/>
        <v>153.32</v>
      </c>
      <c r="G131" s="39">
        <v>4</v>
      </c>
      <c r="H131" s="57"/>
      <c r="I131" s="41">
        <f t="shared" si="24"/>
        <v>0</v>
      </c>
      <c r="J131" s="59"/>
      <c r="K131" s="59"/>
      <c r="L131" s="60"/>
    </row>
    <row r="132" spans="1:12" ht="22.5" x14ac:dyDescent="0.25">
      <c r="A132" s="51" t="s">
        <v>237</v>
      </c>
      <c r="B132" s="37" t="s">
        <v>12</v>
      </c>
      <c r="C132" s="38" t="s">
        <v>238</v>
      </c>
      <c r="D132" s="39">
        <v>200</v>
      </c>
      <c r="E132" s="40">
        <v>2.1</v>
      </c>
      <c r="F132" s="41">
        <f t="shared" si="23"/>
        <v>420</v>
      </c>
      <c r="G132" s="39">
        <v>200</v>
      </c>
      <c r="H132" s="57"/>
      <c r="I132" s="41">
        <f t="shared" si="24"/>
        <v>0</v>
      </c>
      <c r="J132" s="59"/>
      <c r="K132" s="59"/>
      <c r="L132" s="60"/>
    </row>
    <row r="133" spans="1:12" ht="22.5" x14ac:dyDescent="0.25">
      <c r="A133" s="51" t="s">
        <v>339</v>
      </c>
      <c r="B133" s="37" t="s">
        <v>12</v>
      </c>
      <c r="C133" s="38" t="s">
        <v>341</v>
      </c>
      <c r="D133" s="39">
        <v>2</v>
      </c>
      <c r="E133" s="40">
        <v>858.6</v>
      </c>
      <c r="F133" s="41">
        <f t="shared" si="23"/>
        <v>1717.2</v>
      </c>
      <c r="G133" s="39">
        <v>2</v>
      </c>
      <c r="H133" s="57"/>
      <c r="I133" s="41">
        <f t="shared" si="24"/>
        <v>0</v>
      </c>
      <c r="J133" s="59"/>
      <c r="K133" s="59"/>
      <c r="L133" s="60"/>
    </row>
    <row r="134" spans="1:12" ht="22.5" x14ac:dyDescent="0.25">
      <c r="A134" s="51" t="s">
        <v>340</v>
      </c>
      <c r="B134" s="37" t="s">
        <v>12</v>
      </c>
      <c r="C134" s="38" t="s">
        <v>342</v>
      </c>
      <c r="D134" s="39">
        <v>2</v>
      </c>
      <c r="E134" s="40">
        <v>51.59</v>
      </c>
      <c r="F134" s="41">
        <f t="shared" si="23"/>
        <v>103.18</v>
      </c>
      <c r="G134" s="39">
        <v>2</v>
      </c>
      <c r="H134" s="57"/>
      <c r="I134" s="41">
        <f t="shared" si="24"/>
        <v>0</v>
      </c>
      <c r="J134" s="59"/>
      <c r="K134" s="59"/>
      <c r="L134" s="60"/>
    </row>
    <row r="135" spans="1:12" x14ac:dyDescent="0.25">
      <c r="A135" s="42"/>
      <c r="B135" s="42"/>
      <c r="C135" s="43" t="s">
        <v>239</v>
      </c>
      <c r="D135" s="52">
        <v>1</v>
      </c>
      <c r="E135" s="61">
        <f>SUM(F124:F134)</f>
        <v>146315.57999999999</v>
      </c>
      <c r="F135" s="45">
        <f t="shared" si="23"/>
        <v>146315.57999999999</v>
      </c>
      <c r="G135" s="52">
        <v>1</v>
      </c>
      <c r="H135" s="61">
        <f>SUM(I124:I134)</f>
        <v>0</v>
      </c>
      <c r="I135" s="45">
        <f t="shared" si="24"/>
        <v>0</v>
      </c>
      <c r="J135" s="63"/>
      <c r="K135" s="62"/>
      <c r="L135" s="62"/>
    </row>
    <row r="136" spans="1:12" ht="0.95" customHeight="1" x14ac:dyDescent="0.25">
      <c r="A136" s="46"/>
      <c r="B136" s="46"/>
      <c r="C136" s="47"/>
      <c r="D136" s="48"/>
      <c r="E136" s="49"/>
      <c r="F136" s="50"/>
      <c r="G136" s="48"/>
      <c r="H136" s="49"/>
      <c r="I136" s="50"/>
    </row>
    <row r="137" spans="1:12" x14ac:dyDescent="0.25">
      <c r="A137" s="27" t="s">
        <v>240</v>
      </c>
      <c r="B137" s="27" t="s">
        <v>4</v>
      </c>
      <c r="C137" s="28" t="s">
        <v>241</v>
      </c>
      <c r="D137" s="29">
        <f t="shared" ref="D137:I137" si="25">D148</f>
        <v>1</v>
      </c>
      <c r="E137" s="30">
        <f t="shared" si="25"/>
        <v>39421.86</v>
      </c>
      <c r="F137" s="31">
        <f t="shared" si="25"/>
        <v>39421.86</v>
      </c>
      <c r="G137" s="29">
        <f t="shared" si="25"/>
        <v>1</v>
      </c>
      <c r="H137" s="30">
        <f t="shared" si="25"/>
        <v>0</v>
      </c>
      <c r="I137" s="31">
        <f t="shared" si="25"/>
        <v>0</v>
      </c>
    </row>
    <row r="138" spans="1:12" x14ac:dyDescent="0.25">
      <c r="A138" s="51" t="s">
        <v>242</v>
      </c>
      <c r="B138" s="37" t="s">
        <v>9</v>
      </c>
      <c r="C138" s="38" t="s">
        <v>243</v>
      </c>
      <c r="D138" s="39">
        <v>120</v>
      </c>
      <c r="E138" s="40">
        <v>2.2799999999999998</v>
      </c>
      <c r="F138" s="41">
        <f t="shared" ref="F138:F148" si="26">ROUND(D138*E138,2)</f>
        <v>273.60000000000002</v>
      </c>
      <c r="G138" s="39">
        <v>120</v>
      </c>
      <c r="H138" s="57"/>
      <c r="I138" s="41">
        <f t="shared" ref="I138:I148" si="27">ROUND(G138*H138,2)</f>
        <v>0</v>
      </c>
      <c r="J138" s="59"/>
      <c r="K138" s="59"/>
      <c r="L138" s="60"/>
    </row>
    <row r="139" spans="1:12" ht="22.5" x14ac:dyDescent="0.25">
      <c r="A139" s="51" t="s">
        <v>244</v>
      </c>
      <c r="B139" s="37" t="s">
        <v>12</v>
      </c>
      <c r="C139" s="38" t="s">
        <v>245</v>
      </c>
      <c r="D139" s="39">
        <v>141.44</v>
      </c>
      <c r="E139" s="40">
        <v>89.95</v>
      </c>
      <c r="F139" s="41">
        <f t="shared" si="26"/>
        <v>12722.53</v>
      </c>
      <c r="G139" s="39">
        <v>141.44</v>
      </c>
      <c r="H139" s="57"/>
      <c r="I139" s="41">
        <f t="shared" si="27"/>
        <v>0</v>
      </c>
      <c r="J139" s="59"/>
      <c r="K139" s="59"/>
      <c r="L139" s="60"/>
    </row>
    <row r="140" spans="1:12" ht="22.5" x14ac:dyDescent="0.25">
      <c r="A140" s="51" t="s">
        <v>246</v>
      </c>
      <c r="B140" s="37" t="s">
        <v>12</v>
      </c>
      <c r="C140" s="38" t="s">
        <v>247</v>
      </c>
      <c r="D140" s="39">
        <v>13.67</v>
      </c>
      <c r="E140" s="40">
        <v>180.28</v>
      </c>
      <c r="F140" s="41">
        <f t="shared" si="26"/>
        <v>2464.4299999999998</v>
      </c>
      <c r="G140" s="39">
        <v>13.67</v>
      </c>
      <c r="H140" s="57"/>
      <c r="I140" s="41">
        <f t="shared" si="27"/>
        <v>0</v>
      </c>
      <c r="J140" s="59"/>
      <c r="K140" s="59"/>
      <c r="L140" s="60"/>
    </row>
    <row r="141" spans="1:12" x14ac:dyDescent="0.25">
      <c r="A141" s="51" t="s">
        <v>248</v>
      </c>
      <c r="B141" s="37" t="s">
        <v>249</v>
      </c>
      <c r="C141" s="38" t="s">
        <v>250</v>
      </c>
      <c r="D141" s="39">
        <v>13.83</v>
      </c>
      <c r="E141" s="40">
        <v>53</v>
      </c>
      <c r="F141" s="41">
        <f t="shared" si="26"/>
        <v>732.99</v>
      </c>
      <c r="G141" s="39">
        <v>13.83</v>
      </c>
      <c r="H141" s="57"/>
      <c r="I141" s="41">
        <f t="shared" si="27"/>
        <v>0</v>
      </c>
      <c r="J141" s="59"/>
      <c r="K141" s="59"/>
      <c r="L141" s="60"/>
    </row>
    <row r="142" spans="1:12" x14ac:dyDescent="0.25">
      <c r="A142" s="51" t="s">
        <v>251</v>
      </c>
      <c r="B142" s="37" t="s">
        <v>249</v>
      </c>
      <c r="C142" s="38" t="s">
        <v>252</v>
      </c>
      <c r="D142" s="39">
        <v>1335.36</v>
      </c>
      <c r="E142" s="40">
        <v>13.36</v>
      </c>
      <c r="F142" s="41">
        <f t="shared" si="26"/>
        <v>17840.41</v>
      </c>
      <c r="G142" s="39">
        <v>1335.36</v>
      </c>
      <c r="H142" s="57"/>
      <c r="I142" s="41">
        <f t="shared" si="27"/>
        <v>0</v>
      </c>
      <c r="J142" s="59"/>
      <c r="K142" s="59"/>
      <c r="L142" s="60"/>
    </row>
    <row r="143" spans="1:12" x14ac:dyDescent="0.25">
      <c r="A143" s="51" t="s">
        <v>253</v>
      </c>
      <c r="B143" s="37" t="s">
        <v>249</v>
      </c>
      <c r="C143" s="38" t="s">
        <v>254</v>
      </c>
      <c r="D143" s="39">
        <v>47.9</v>
      </c>
      <c r="E143" s="40">
        <v>-104.33</v>
      </c>
      <c r="F143" s="41">
        <f t="shared" si="26"/>
        <v>-4997.41</v>
      </c>
      <c r="G143" s="39">
        <v>47.9</v>
      </c>
      <c r="H143" s="57"/>
      <c r="I143" s="41">
        <f t="shared" si="27"/>
        <v>0</v>
      </c>
      <c r="J143" s="59"/>
      <c r="K143" s="59"/>
      <c r="L143" s="60"/>
    </row>
    <row r="144" spans="1:12" x14ac:dyDescent="0.25">
      <c r="A144" s="51" t="s">
        <v>255</v>
      </c>
      <c r="B144" s="37" t="s">
        <v>12</v>
      </c>
      <c r="C144" s="38" t="s">
        <v>256</v>
      </c>
      <c r="D144" s="39">
        <v>103.3</v>
      </c>
      <c r="E144" s="40">
        <v>26.93</v>
      </c>
      <c r="F144" s="41">
        <f t="shared" si="26"/>
        <v>2781.87</v>
      </c>
      <c r="G144" s="39">
        <v>103.3</v>
      </c>
      <c r="H144" s="57"/>
      <c r="I144" s="41">
        <f t="shared" si="27"/>
        <v>0</v>
      </c>
      <c r="J144" s="59"/>
      <c r="K144" s="59"/>
      <c r="L144" s="60"/>
    </row>
    <row r="145" spans="1:12" x14ac:dyDescent="0.25">
      <c r="A145" s="51" t="s">
        <v>257</v>
      </c>
      <c r="B145" s="37" t="s">
        <v>144</v>
      </c>
      <c r="C145" s="38" t="s">
        <v>258</v>
      </c>
      <c r="D145" s="39">
        <v>1</v>
      </c>
      <c r="E145" s="40">
        <v>2744.84</v>
      </c>
      <c r="F145" s="41">
        <f t="shared" si="26"/>
        <v>2744.84</v>
      </c>
      <c r="G145" s="39">
        <v>1</v>
      </c>
      <c r="H145" s="57"/>
      <c r="I145" s="41">
        <f t="shared" si="27"/>
        <v>0</v>
      </c>
      <c r="J145" s="59"/>
      <c r="K145" s="59"/>
      <c r="L145" s="60"/>
    </row>
    <row r="146" spans="1:12" ht="22.5" x14ac:dyDescent="0.25">
      <c r="A146" s="51" t="s">
        <v>259</v>
      </c>
      <c r="B146" s="37" t="s">
        <v>9</v>
      </c>
      <c r="C146" s="38" t="s">
        <v>260</v>
      </c>
      <c r="D146" s="39">
        <v>920</v>
      </c>
      <c r="E146" s="40">
        <v>3.78</v>
      </c>
      <c r="F146" s="41">
        <f t="shared" si="26"/>
        <v>3477.6</v>
      </c>
      <c r="G146" s="39">
        <v>920</v>
      </c>
      <c r="H146" s="57"/>
      <c r="I146" s="41">
        <f t="shared" si="27"/>
        <v>0</v>
      </c>
      <c r="J146" s="59"/>
      <c r="K146" s="59"/>
      <c r="L146" s="60"/>
    </row>
    <row r="147" spans="1:12" ht="22.5" x14ac:dyDescent="0.25">
      <c r="A147" s="51" t="s">
        <v>261</v>
      </c>
      <c r="B147" s="37" t="s">
        <v>9</v>
      </c>
      <c r="C147" s="38" t="s">
        <v>262</v>
      </c>
      <c r="D147" s="39">
        <v>100</v>
      </c>
      <c r="E147" s="40">
        <v>13.81</v>
      </c>
      <c r="F147" s="41">
        <f t="shared" si="26"/>
        <v>1381</v>
      </c>
      <c r="G147" s="39">
        <v>100</v>
      </c>
      <c r="H147" s="57"/>
      <c r="I147" s="41">
        <f t="shared" si="27"/>
        <v>0</v>
      </c>
      <c r="J147" s="59"/>
      <c r="K147" s="59"/>
      <c r="L147" s="60"/>
    </row>
    <row r="148" spans="1:12" x14ac:dyDescent="0.25">
      <c r="A148" s="42"/>
      <c r="B148" s="42"/>
      <c r="C148" s="43" t="s">
        <v>263</v>
      </c>
      <c r="D148" s="52">
        <v>1</v>
      </c>
      <c r="E148" s="61">
        <f>SUM(F138:F147)</f>
        <v>39421.86</v>
      </c>
      <c r="F148" s="45">
        <f t="shared" si="26"/>
        <v>39421.86</v>
      </c>
      <c r="G148" s="52">
        <v>1</v>
      </c>
      <c r="H148" s="61">
        <f>SUM(I138:I147)</f>
        <v>0</v>
      </c>
      <c r="I148" s="45">
        <f t="shared" si="27"/>
        <v>0</v>
      </c>
      <c r="J148" s="63"/>
      <c r="K148" s="62"/>
      <c r="L148" s="62"/>
    </row>
    <row r="149" spans="1:12" ht="0.95" customHeight="1" x14ac:dyDescent="0.25">
      <c r="A149" s="46"/>
      <c r="B149" s="46"/>
      <c r="C149" s="47"/>
      <c r="D149" s="48"/>
      <c r="E149" s="49"/>
      <c r="F149" s="50"/>
      <c r="G149" s="48"/>
      <c r="H149" s="49"/>
      <c r="I149" s="50"/>
    </row>
    <row r="150" spans="1:12" x14ac:dyDescent="0.25">
      <c r="A150" s="27" t="s">
        <v>264</v>
      </c>
      <c r="B150" s="27" t="s">
        <v>4</v>
      </c>
      <c r="C150" s="28" t="s">
        <v>265</v>
      </c>
      <c r="D150" s="29">
        <f t="shared" ref="D150:I150" si="28">D152</f>
        <v>1</v>
      </c>
      <c r="E150" s="30">
        <f t="shared" si="28"/>
        <v>53387</v>
      </c>
      <c r="F150" s="31">
        <f t="shared" si="28"/>
        <v>53387</v>
      </c>
      <c r="G150" s="29">
        <f t="shared" si="28"/>
        <v>1</v>
      </c>
      <c r="H150" s="30">
        <f t="shared" si="28"/>
        <v>0</v>
      </c>
      <c r="I150" s="31">
        <f t="shared" si="28"/>
        <v>0</v>
      </c>
    </row>
    <row r="151" spans="1:12" x14ac:dyDescent="0.25">
      <c r="A151" s="51" t="s">
        <v>266</v>
      </c>
      <c r="B151" s="37" t="s">
        <v>12</v>
      </c>
      <c r="C151" s="38" t="s">
        <v>265</v>
      </c>
      <c r="D151" s="39">
        <v>1</v>
      </c>
      <c r="E151" s="40">
        <v>53387</v>
      </c>
      <c r="F151" s="41">
        <f>ROUND(D151*E151,2)</f>
        <v>53387</v>
      </c>
      <c r="G151" s="39">
        <v>1</v>
      </c>
      <c r="H151" s="57"/>
      <c r="I151" s="41">
        <f>ROUND(G151*H151,2)</f>
        <v>0</v>
      </c>
      <c r="J151" s="59"/>
      <c r="K151" s="59"/>
      <c r="L151" s="60"/>
    </row>
    <row r="152" spans="1:12" x14ac:dyDescent="0.25">
      <c r="A152" s="42"/>
      <c r="B152" s="42"/>
      <c r="C152" s="43" t="s">
        <v>267</v>
      </c>
      <c r="D152" s="52">
        <v>1</v>
      </c>
      <c r="E152" s="61">
        <f>F151</f>
        <v>53387</v>
      </c>
      <c r="F152" s="45">
        <f>ROUND(D152*E152,2)</f>
        <v>53387</v>
      </c>
      <c r="G152" s="52">
        <v>1</v>
      </c>
      <c r="H152" s="61">
        <f>I151</f>
        <v>0</v>
      </c>
      <c r="I152" s="45">
        <f>ROUND(G152*H152,2)</f>
        <v>0</v>
      </c>
      <c r="J152" s="63"/>
      <c r="K152" s="62"/>
      <c r="L152" s="62"/>
    </row>
    <row r="153" spans="1:12" x14ac:dyDescent="0.25">
      <c r="A153" s="27" t="s">
        <v>294</v>
      </c>
      <c r="B153" s="27"/>
      <c r="C153" s="77" t="s">
        <v>315</v>
      </c>
      <c r="D153" s="29">
        <f>D178</f>
        <v>1</v>
      </c>
      <c r="E153" s="30">
        <f t="shared" ref="E153:F153" si="29">E178</f>
        <v>24933.21</v>
      </c>
      <c r="F153" s="31">
        <f t="shared" si="29"/>
        <v>24933.21</v>
      </c>
      <c r="G153" s="29">
        <f>G178</f>
        <v>1</v>
      </c>
      <c r="H153" s="30">
        <f t="shared" ref="H153:I153" si="30">H178</f>
        <v>0</v>
      </c>
      <c r="I153" s="31">
        <f t="shared" si="30"/>
        <v>0</v>
      </c>
      <c r="J153" s="63"/>
      <c r="K153" s="62"/>
      <c r="L153" s="62"/>
    </row>
    <row r="154" spans="1:12" ht="27" customHeight="1" x14ac:dyDescent="0.25">
      <c r="A154" s="32" t="s">
        <v>295</v>
      </c>
      <c r="B154" s="78"/>
      <c r="C154" s="79" t="s">
        <v>316</v>
      </c>
      <c r="D154" s="34">
        <f>D160</f>
        <v>1</v>
      </c>
      <c r="E154" s="35">
        <f t="shared" ref="E154:F154" si="31">E160</f>
        <v>5798.95</v>
      </c>
      <c r="F154" s="36">
        <f t="shared" si="31"/>
        <v>5798.95</v>
      </c>
      <c r="G154" s="34">
        <f>G160</f>
        <v>1</v>
      </c>
      <c r="H154" s="35">
        <f t="shared" ref="H154:I154" si="32">H160</f>
        <v>0</v>
      </c>
      <c r="I154" s="36">
        <f t="shared" si="32"/>
        <v>0</v>
      </c>
      <c r="J154" s="63"/>
      <c r="K154" s="62"/>
      <c r="L154" s="62"/>
    </row>
    <row r="155" spans="1:12" ht="21.75" customHeight="1" x14ac:dyDescent="0.25">
      <c r="A155" s="51" t="s">
        <v>296</v>
      </c>
      <c r="B155" s="80" t="s">
        <v>12</v>
      </c>
      <c r="C155" s="81" t="s">
        <v>317</v>
      </c>
      <c r="D155" s="39">
        <v>2</v>
      </c>
      <c r="E155" s="40">
        <v>598.02</v>
      </c>
      <c r="F155" s="41">
        <f t="shared" ref="F155:F160" si="33">ROUND(D155*E155,2)</f>
        <v>1196.04</v>
      </c>
      <c r="G155" s="39">
        <v>2</v>
      </c>
      <c r="H155" s="57"/>
      <c r="I155" s="41">
        <f t="shared" ref="I155:I160" si="34">ROUND(G155*H155,2)</f>
        <v>0</v>
      </c>
      <c r="J155" s="63"/>
      <c r="K155" s="62"/>
      <c r="L155" s="62"/>
    </row>
    <row r="156" spans="1:12" ht="22.5" x14ac:dyDescent="0.25">
      <c r="A156" s="51" t="s">
        <v>297</v>
      </c>
      <c r="B156" s="80" t="s">
        <v>12</v>
      </c>
      <c r="C156" s="81" t="s">
        <v>318</v>
      </c>
      <c r="D156" s="39">
        <v>4</v>
      </c>
      <c r="E156" s="40">
        <v>441.02</v>
      </c>
      <c r="F156" s="41">
        <f t="shared" si="33"/>
        <v>1764.08</v>
      </c>
      <c r="G156" s="39">
        <v>4</v>
      </c>
      <c r="H156" s="57"/>
      <c r="I156" s="41">
        <f t="shared" si="34"/>
        <v>0</v>
      </c>
      <c r="J156" s="63"/>
      <c r="K156" s="62"/>
      <c r="L156" s="62"/>
    </row>
    <row r="157" spans="1:12" ht="22.5" x14ac:dyDescent="0.25">
      <c r="A157" s="51" t="s">
        <v>298</v>
      </c>
      <c r="B157" s="80" t="s">
        <v>12</v>
      </c>
      <c r="C157" s="81" t="s">
        <v>319</v>
      </c>
      <c r="D157" s="39">
        <v>1</v>
      </c>
      <c r="E157" s="40">
        <v>1176.05</v>
      </c>
      <c r="F157" s="41">
        <f t="shared" si="33"/>
        <v>1176.05</v>
      </c>
      <c r="G157" s="39">
        <v>1</v>
      </c>
      <c r="H157" s="57"/>
      <c r="I157" s="41">
        <f t="shared" si="34"/>
        <v>0</v>
      </c>
      <c r="J157" s="63"/>
      <c r="K157" s="62"/>
      <c r="L157" s="62"/>
    </row>
    <row r="158" spans="1:12" ht="23.25" customHeight="1" x14ac:dyDescent="0.25">
      <c r="A158" s="51" t="s">
        <v>299</v>
      </c>
      <c r="B158" s="80" t="s">
        <v>12</v>
      </c>
      <c r="C158" s="81" t="s">
        <v>320</v>
      </c>
      <c r="D158" s="39">
        <v>1</v>
      </c>
      <c r="E158" s="40">
        <v>114.8</v>
      </c>
      <c r="F158" s="41">
        <f t="shared" si="33"/>
        <v>114.8</v>
      </c>
      <c r="G158" s="39">
        <v>1</v>
      </c>
      <c r="H158" s="57"/>
      <c r="I158" s="41">
        <f t="shared" si="34"/>
        <v>0</v>
      </c>
      <c r="J158" s="63"/>
      <c r="K158" s="62"/>
      <c r="L158" s="62"/>
    </row>
    <row r="159" spans="1:12" ht="23.25" customHeight="1" x14ac:dyDescent="0.25">
      <c r="A159" s="51" t="s">
        <v>300</v>
      </c>
      <c r="B159" s="80" t="s">
        <v>12</v>
      </c>
      <c r="C159" s="81" t="s">
        <v>321</v>
      </c>
      <c r="D159" s="39">
        <v>2</v>
      </c>
      <c r="E159" s="40">
        <v>773.99</v>
      </c>
      <c r="F159" s="41">
        <f t="shared" si="33"/>
        <v>1547.98</v>
      </c>
      <c r="G159" s="39">
        <v>2</v>
      </c>
      <c r="H159" s="57"/>
      <c r="I159" s="41">
        <f t="shared" si="34"/>
        <v>0</v>
      </c>
      <c r="J159" s="63"/>
      <c r="K159" s="62"/>
      <c r="L159" s="62"/>
    </row>
    <row r="160" spans="1:12" x14ac:dyDescent="0.25">
      <c r="A160" s="42"/>
      <c r="B160" s="82"/>
      <c r="C160" s="83" t="s">
        <v>322</v>
      </c>
      <c r="D160" s="39">
        <v>1</v>
      </c>
      <c r="E160" s="61">
        <f>SUM(F155:F159)</f>
        <v>5798.95</v>
      </c>
      <c r="F160" s="45">
        <f t="shared" si="33"/>
        <v>5798.95</v>
      </c>
      <c r="G160" s="39">
        <v>1</v>
      </c>
      <c r="H160" s="61">
        <f>SUM(I155:I159)</f>
        <v>0</v>
      </c>
      <c r="I160" s="45">
        <f t="shared" si="34"/>
        <v>0</v>
      </c>
      <c r="J160" s="63"/>
      <c r="K160" s="62"/>
      <c r="L160" s="62"/>
    </row>
    <row r="161" spans="1:12" ht="0.75" customHeight="1" x14ac:dyDescent="0.25">
      <c r="A161" s="46"/>
      <c r="B161" s="84"/>
      <c r="C161" s="85"/>
      <c r="D161" s="86"/>
      <c r="E161" s="87"/>
      <c r="F161" s="88"/>
      <c r="G161" s="86"/>
      <c r="H161" s="87"/>
      <c r="I161" s="88"/>
      <c r="J161" s="63"/>
      <c r="K161" s="62"/>
      <c r="L161" s="62"/>
    </row>
    <row r="162" spans="1:12" ht="22.5" x14ac:dyDescent="0.25">
      <c r="A162" s="32" t="s">
        <v>301</v>
      </c>
      <c r="B162" s="78" t="s">
        <v>4</v>
      </c>
      <c r="C162" s="79" t="s">
        <v>323</v>
      </c>
      <c r="D162" s="34">
        <f>D168</f>
        <v>1</v>
      </c>
      <c r="E162" s="35">
        <f t="shared" ref="E162:F162" si="35">E168</f>
        <v>10121.41</v>
      </c>
      <c r="F162" s="36">
        <f t="shared" si="35"/>
        <v>10121.41</v>
      </c>
      <c r="G162" s="34">
        <f>G168</f>
        <v>1</v>
      </c>
      <c r="H162" s="35">
        <f t="shared" ref="H162:I162" si="36">H168</f>
        <v>0</v>
      </c>
      <c r="I162" s="36">
        <f t="shared" si="36"/>
        <v>0</v>
      </c>
      <c r="J162" s="63"/>
      <c r="K162" s="62"/>
      <c r="L162" s="62"/>
    </row>
    <row r="163" spans="1:12" ht="22.5" x14ac:dyDescent="0.25">
      <c r="A163" s="51" t="s">
        <v>302</v>
      </c>
      <c r="B163" s="80" t="s">
        <v>12</v>
      </c>
      <c r="C163" s="81" t="s">
        <v>324</v>
      </c>
      <c r="D163" s="39">
        <v>4</v>
      </c>
      <c r="E163" s="40">
        <v>421.33</v>
      </c>
      <c r="F163" s="41">
        <f t="shared" ref="F163:F168" si="37">ROUND(D163*E163,2)</f>
        <v>1685.32</v>
      </c>
      <c r="G163" s="39">
        <v>4</v>
      </c>
      <c r="H163" s="57"/>
      <c r="I163" s="41">
        <f t="shared" ref="I163:I168" si="38">ROUND(G163*H163,2)</f>
        <v>0</v>
      </c>
      <c r="J163" s="63"/>
      <c r="K163" s="62"/>
      <c r="L163" s="62"/>
    </row>
    <row r="164" spans="1:12" ht="22.5" x14ac:dyDescent="0.25">
      <c r="A164" s="51" t="s">
        <v>303</v>
      </c>
      <c r="B164" s="80" t="s">
        <v>12</v>
      </c>
      <c r="C164" s="81" t="s">
        <v>325</v>
      </c>
      <c r="D164" s="39">
        <v>5</v>
      </c>
      <c r="E164" s="40">
        <v>533.15</v>
      </c>
      <c r="F164" s="41">
        <f t="shared" si="37"/>
        <v>2665.75</v>
      </c>
      <c r="G164" s="39">
        <v>5</v>
      </c>
      <c r="H164" s="57"/>
      <c r="I164" s="41">
        <f t="shared" si="38"/>
        <v>0</v>
      </c>
      <c r="J164" s="63"/>
      <c r="K164" s="62"/>
      <c r="L164" s="62"/>
    </row>
    <row r="165" spans="1:12" ht="22.5" x14ac:dyDescent="0.25">
      <c r="A165" s="51" t="s">
        <v>304</v>
      </c>
      <c r="B165" s="80" t="s">
        <v>12</v>
      </c>
      <c r="C165" s="81" t="s">
        <v>326</v>
      </c>
      <c r="D165" s="39">
        <v>6</v>
      </c>
      <c r="E165" s="40">
        <v>624.13</v>
      </c>
      <c r="F165" s="41">
        <f t="shared" si="37"/>
        <v>3744.78</v>
      </c>
      <c r="G165" s="39">
        <v>6</v>
      </c>
      <c r="H165" s="57"/>
      <c r="I165" s="41">
        <f t="shared" si="38"/>
        <v>0</v>
      </c>
      <c r="J165" s="63"/>
      <c r="K165" s="62"/>
      <c r="L165" s="62"/>
    </row>
    <row r="166" spans="1:12" ht="22.5" x14ac:dyDescent="0.25">
      <c r="A166" s="51" t="s">
        <v>305</v>
      </c>
      <c r="B166" s="80" t="s">
        <v>314</v>
      </c>
      <c r="C166" s="81" t="s">
        <v>327</v>
      </c>
      <c r="D166" s="39">
        <v>2</v>
      </c>
      <c r="E166" s="40">
        <v>604.28</v>
      </c>
      <c r="F166" s="41">
        <f t="shared" si="37"/>
        <v>1208.56</v>
      </c>
      <c r="G166" s="39">
        <v>2</v>
      </c>
      <c r="H166" s="57"/>
      <c r="I166" s="41">
        <f t="shared" si="38"/>
        <v>0</v>
      </c>
      <c r="J166" s="63"/>
      <c r="K166" s="62"/>
      <c r="L166" s="62"/>
    </row>
    <row r="167" spans="1:12" ht="22.5" x14ac:dyDescent="0.25">
      <c r="A167" s="51" t="s">
        <v>306</v>
      </c>
      <c r="B167" s="80" t="s">
        <v>12</v>
      </c>
      <c r="C167" s="81" t="s">
        <v>328</v>
      </c>
      <c r="D167" s="39">
        <v>2</v>
      </c>
      <c r="E167" s="40">
        <v>408.5</v>
      </c>
      <c r="F167" s="41">
        <f t="shared" si="37"/>
        <v>817</v>
      </c>
      <c r="G167" s="39">
        <v>2</v>
      </c>
      <c r="H167" s="57"/>
      <c r="I167" s="41">
        <f t="shared" si="38"/>
        <v>0</v>
      </c>
      <c r="J167" s="63"/>
      <c r="K167" s="62"/>
      <c r="L167" s="62"/>
    </row>
    <row r="168" spans="1:12" x14ac:dyDescent="0.25">
      <c r="A168" s="42"/>
      <c r="B168" s="82"/>
      <c r="C168" s="83" t="s">
        <v>329</v>
      </c>
      <c r="D168" s="39">
        <v>1</v>
      </c>
      <c r="E168" s="61">
        <f>SUM(F163:F167)</f>
        <v>10121.41</v>
      </c>
      <c r="F168" s="45">
        <f t="shared" si="37"/>
        <v>10121.41</v>
      </c>
      <c r="G168" s="39">
        <v>1</v>
      </c>
      <c r="H168" s="61">
        <f>SUM(I163:I167)</f>
        <v>0</v>
      </c>
      <c r="I168" s="45">
        <f t="shared" si="38"/>
        <v>0</v>
      </c>
      <c r="J168" s="63"/>
      <c r="K168" s="62"/>
      <c r="L168" s="62"/>
    </row>
    <row r="169" spans="1:12" ht="15" hidden="1" customHeight="1" x14ac:dyDescent="0.25">
      <c r="A169" s="46"/>
      <c r="B169" s="84"/>
      <c r="C169" s="85"/>
      <c r="D169" s="86"/>
      <c r="E169" s="87"/>
      <c r="F169" s="88"/>
      <c r="G169" s="86"/>
      <c r="H169" s="87"/>
      <c r="I169" s="88"/>
      <c r="J169" s="63"/>
      <c r="K169" s="62"/>
      <c r="L169" s="62"/>
    </row>
    <row r="170" spans="1:12" ht="22.5" x14ac:dyDescent="0.25">
      <c r="A170" s="32" t="s">
        <v>307</v>
      </c>
      <c r="B170" s="78" t="s">
        <v>4</v>
      </c>
      <c r="C170" s="79" t="s">
        <v>330</v>
      </c>
      <c r="D170" s="34">
        <f>D177</f>
        <v>1</v>
      </c>
      <c r="E170" s="35">
        <f t="shared" ref="E170:F170" si="39">E177</f>
        <v>9012.85</v>
      </c>
      <c r="F170" s="36">
        <f t="shared" si="39"/>
        <v>9012.85</v>
      </c>
      <c r="G170" s="34">
        <f>G177</f>
        <v>1</v>
      </c>
      <c r="H170" s="35">
        <f t="shared" ref="H170:I170" si="40">H177</f>
        <v>0</v>
      </c>
      <c r="I170" s="36">
        <f t="shared" si="40"/>
        <v>0</v>
      </c>
      <c r="J170" s="63"/>
      <c r="K170" s="62"/>
      <c r="L170" s="62"/>
    </row>
    <row r="171" spans="1:12" ht="33.75" x14ac:dyDescent="0.25">
      <c r="A171" s="51" t="s">
        <v>308</v>
      </c>
      <c r="B171" s="80" t="s">
        <v>12</v>
      </c>
      <c r="C171" s="81" t="s">
        <v>331</v>
      </c>
      <c r="D171" s="39">
        <v>2</v>
      </c>
      <c r="E171" s="40">
        <v>503.16</v>
      </c>
      <c r="F171" s="41">
        <f t="shared" ref="F171:F178" si="41">ROUND(D171*E171,2)</f>
        <v>1006.32</v>
      </c>
      <c r="G171" s="39">
        <v>2</v>
      </c>
      <c r="H171" s="57"/>
      <c r="I171" s="41">
        <f t="shared" ref="I171:I178" si="42">ROUND(G171*H171,2)</f>
        <v>0</v>
      </c>
      <c r="J171" s="63"/>
      <c r="K171" s="62"/>
      <c r="L171" s="62"/>
    </row>
    <row r="172" spans="1:12" ht="33.75" x14ac:dyDescent="0.25">
      <c r="A172" s="51" t="s">
        <v>309</v>
      </c>
      <c r="B172" s="80" t="s">
        <v>12</v>
      </c>
      <c r="C172" s="81" t="s">
        <v>332</v>
      </c>
      <c r="D172" s="39">
        <v>4</v>
      </c>
      <c r="E172" s="40">
        <v>1168.97</v>
      </c>
      <c r="F172" s="41">
        <f t="shared" si="41"/>
        <v>4675.88</v>
      </c>
      <c r="G172" s="39">
        <v>4</v>
      </c>
      <c r="H172" s="57"/>
      <c r="I172" s="41">
        <f t="shared" si="42"/>
        <v>0</v>
      </c>
      <c r="J172" s="63"/>
      <c r="K172" s="62"/>
      <c r="L172" s="62"/>
    </row>
    <row r="173" spans="1:12" ht="22.5" x14ac:dyDescent="0.25">
      <c r="A173" s="51" t="s">
        <v>310</v>
      </c>
      <c r="B173" s="80" t="s">
        <v>12</v>
      </c>
      <c r="C173" s="81" t="s">
        <v>333</v>
      </c>
      <c r="D173" s="39">
        <v>2</v>
      </c>
      <c r="E173" s="40">
        <v>588.02</v>
      </c>
      <c r="F173" s="41">
        <f t="shared" si="41"/>
        <v>1176.04</v>
      </c>
      <c r="G173" s="39">
        <v>2</v>
      </c>
      <c r="H173" s="57"/>
      <c r="I173" s="41">
        <f t="shared" si="42"/>
        <v>0</v>
      </c>
      <c r="J173" s="63"/>
      <c r="K173" s="62"/>
      <c r="L173" s="62"/>
    </row>
    <row r="174" spans="1:12" ht="23.25" customHeight="1" x14ac:dyDescent="0.25">
      <c r="A174" s="51" t="s">
        <v>311</v>
      </c>
      <c r="B174" s="80" t="s">
        <v>12</v>
      </c>
      <c r="C174" s="81" t="s">
        <v>334</v>
      </c>
      <c r="D174" s="39">
        <v>1</v>
      </c>
      <c r="E174" s="40">
        <v>229.6</v>
      </c>
      <c r="F174" s="41">
        <f t="shared" si="41"/>
        <v>229.6</v>
      </c>
      <c r="G174" s="39">
        <v>1</v>
      </c>
      <c r="H174" s="57"/>
      <c r="I174" s="41">
        <f t="shared" si="42"/>
        <v>0</v>
      </c>
      <c r="J174" s="63"/>
      <c r="K174" s="62"/>
      <c r="L174" s="62"/>
    </row>
    <row r="175" spans="1:12" ht="22.5" customHeight="1" x14ac:dyDescent="0.25">
      <c r="A175" s="51" t="s">
        <v>312</v>
      </c>
      <c r="B175" s="80" t="s">
        <v>12</v>
      </c>
      <c r="C175" s="81" t="s">
        <v>335</v>
      </c>
      <c r="D175" s="39">
        <v>1</v>
      </c>
      <c r="E175" s="40">
        <v>1176.05</v>
      </c>
      <c r="F175" s="41">
        <f t="shared" si="41"/>
        <v>1176.05</v>
      </c>
      <c r="G175" s="39">
        <v>1</v>
      </c>
      <c r="H175" s="57"/>
      <c r="I175" s="41">
        <f t="shared" si="42"/>
        <v>0</v>
      </c>
      <c r="J175" s="63"/>
      <c r="K175" s="62"/>
      <c r="L175" s="62"/>
    </row>
    <row r="176" spans="1:12" ht="24" customHeight="1" x14ac:dyDescent="0.25">
      <c r="A176" s="51" t="s">
        <v>313</v>
      </c>
      <c r="B176" s="80" t="s">
        <v>314</v>
      </c>
      <c r="C176" s="81" t="s">
        <v>336</v>
      </c>
      <c r="D176" s="39">
        <v>2</v>
      </c>
      <c r="E176" s="40">
        <v>374.48</v>
      </c>
      <c r="F176" s="41">
        <f t="shared" si="41"/>
        <v>748.96</v>
      </c>
      <c r="G176" s="39">
        <v>2</v>
      </c>
      <c r="H176" s="57"/>
      <c r="I176" s="41">
        <f t="shared" si="42"/>
        <v>0</v>
      </c>
      <c r="J176" s="63"/>
      <c r="K176" s="62"/>
      <c r="L176" s="62"/>
    </row>
    <row r="177" spans="1:9" ht="12" customHeight="1" x14ac:dyDescent="0.25">
      <c r="A177" s="42"/>
      <c r="B177" s="42"/>
      <c r="C177" s="83" t="s">
        <v>337</v>
      </c>
      <c r="D177" s="71">
        <v>1</v>
      </c>
      <c r="E177" s="61">
        <f>SUM(F171:F176)</f>
        <v>9012.85</v>
      </c>
      <c r="F177" s="72">
        <f t="shared" si="41"/>
        <v>9012.85</v>
      </c>
      <c r="G177" s="71">
        <v>1</v>
      </c>
      <c r="H177" s="61">
        <f>SUM(I171:I176)</f>
        <v>0</v>
      </c>
      <c r="I177" s="72">
        <f t="shared" si="42"/>
        <v>0</v>
      </c>
    </row>
    <row r="178" spans="1:9" ht="12" customHeight="1" x14ac:dyDescent="0.25">
      <c r="A178" s="42"/>
      <c r="B178" s="42"/>
      <c r="C178" s="83" t="s">
        <v>338</v>
      </c>
      <c r="D178" s="73">
        <v>1</v>
      </c>
      <c r="E178" s="61">
        <f>F170+F162+F154</f>
        <v>24933.21</v>
      </c>
      <c r="F178" s="72">
        <f t="shared" si="41"/>
        <v>24933.21</v>
      </c>
      <c r="G178" s="73">
        <v>1</v>
      </c>
      <c r="H178" s="61">
        <f>I170+I162+I154</f>
        <v>0</v>
      </c>
      <c r="I178" s="72">
        <f t="shared" si="42"/>
        <v>0</v>
      </c>
    </row>
    <row r="179" spans="1:9" ht="0.75" hidden="1" customHeight="1" x14ac:dyDescent="0.25">
      <c r="A179" s="46"/>
      <c r="B179" s="46"/>
      <c r="C179" s="83"/>
      <c r="D179" s="89"/>
      <c r="E179" s="90"/>
      <c r="F179" s="91"/>
      <c r="G179" s="48"/>
      <c r="H179" s="49"/>
      <c r="I179" s="50"/>
    </row>
    <row r="180" spans="1:9" ht="14.25" customHeight="1" thickBot="1" x14ac:dyDescent="0.3">
      <c r="A180" s="42"/>
      <c r="B180" s="42"/>
      <c r="C180" s="83" t="s">
        <v>268</v>
      </c>
      <c r="D180" s="53">
        <v>1</v>
      </c>
      <c r="E180" s="54">
        <f>F4+F86+F100+F108+F114+F123+F137+F150+F153</f>
        <v>1064327.26</v>
      </c>
      <c r="F180" s="55">
        <f>ROUND(D180*E180,2)</f>
        <v>1064327.26</v>
      </c>
      <c r="G180" s="53">
        <v>1</v>
      </c>
      <c r="H180" s="54">
        <f>I4+I86+I100+I108+I114+I123+I137+I150+I153</f>
        <v>49200</v>
      </c>
      <c r="I180" s="55">
        <f>ROUND(G180*H180,2)</f>
        <v>49200</v>
      </c>
    </row>
    <row r="181" spans="1:9" ht="0.95" hidden="1" customHeight="1" x14ac:dyDescent="0.25">
      <c r="A181" s="46"/>
      <c r="B181" s="46"/>
      <c r="C181" s="68" t="s">
        <v>268</v>
      </c>
      <c r="D181" s="70">
        <v>1</v>
      </c>
      <c r="E181" s="69">
        <v>1004085.53</v>
      </c>
      <c r="F181" s="69">
        <v>1004085.53</v>
      </c>
      <c r="G181" s="23"/>
      <c r="H181" s="23"/>
      <c r="I181" s="23"/>
    </row>
    <row r="182" spans="1:9" ht="15.75" thickBot="1" x14ac:dyDescent="0.3">
      <c r="A182" s="23"/>
      <c r="B182" s="23"/>
      <c r="C182" s="23"/>
      <c r="D182" s="56"/>
      <c r="E182" s="56"/>
      <c r="F182" s="56"/>
      <c r="G182" s="23"/>
      <c r="H182" s="23"/>
      <c r="I182" s="23"/>
    </row>
    <row r="183" spans="1:9" ht="26.25" thickBot="1" x14ac:dyDescent="0.3">
      <c r="A183" s="64"/>
      <c r="B183" s="64"/>
      <c r="C183" s="13" t="s">
        <v>275</v>
      </c>
      <c r="D183" s="1">
        <v>1</v>
      </c>
      <c r="E183" s="2"/>
      <c r="F183" s="3">
        <f>F180</f>
        <v>1064327.26</v>
      </c>
      <c r="G183" s="1">
        <v>1</v>
      </c>
      <c r="H183" s="2"/>
      <c r="I183" s="3">
        <f>I180</f>
        <v>49200</v>
      </c>
    </row>
    <row r="184" spans="1:9" x14ac:dyDescent="0.25">
      <c r="A184" s="64"/>
      <c r="B184" s="64"/>
      <c r="C184" s="14" t="s">
        <v>276</v>
      </c>
      <c r="D184" s="4">
        <v>1</v>
      </c>
      <c r="E184" s="5" t="s">
        <v>277</v>
      </c>
      <c r="F184" s="6">
        <f>F183*0.13</f>
        <v>138362.54</v>
      </c>
      <c r="G184" s="4">
        <v>1</v>
      </c>
      <c r="H184" s="67">
        <v>0.13</v>
      </c>
      <c r="I184" s="6">
        <f>I183*H184</f>
        <v>6396</v>
      </c>
    </row>
    <row r="185" spans="1:9" ht="15.75" thickBot="1" x14ac:dyDescent="0.3">
      <c r="A185" s="64"/>
      <c r="B185" s="64"/>
      <c r="C185" s="15" t="s">
        <v>278</v>
      </c>
      <c r="D185" s="7">
        <v>1</v>
      </c>
      <c r="E185" s="8" t="s">
        <v>279</v>
      </c>
      <c r="F185" s="9">
        <f>F183*0.06</f>
        <v>63859.64</v>
      </c>
      <c r="G185" s="7">
        <v>1</v>
      </c>
      <c r="H185" s="66">
        <v>0.06</v>
      </c>
      <c r="I185" s="9">
        <f>I183*H185</f>
        <v>2952</v>
      </c>
    </row>
    <row r="186" spans="1:9" ht="15.75" thickBot="1" x14ac:dyDescent="0.3">
      <c r="A186" s="64"/>
      <c r="B186" s="64"/>
      <c r="C186" s="16" t="s">
        <v>269</v>
      </c>
      <c r="D186" s="17">
        <v>1</v>
      </c>
      <c r="E186" s="18"/>
      <c r="F186" s="19">
        <f>SUM(F183:F185)</f>
        <v>1266549.44</v>
      </c>
      <c r="G186" s="17">
        <v>1</v>
      </c>
      <c r="H186" s="20"/>
      <c r="I186" s="19">
        <f>SUM(I183:I185)</f>
        <v>58548</v>
      </c>
    </row>
    <row r="187" spans="1:9" ht="15.75" thickBot="1" x14ac:dyDescent="0.3">
      <c r="A187" s="64"/>
      <c r="B187" s="64"/>
      <c r="C187" s="16" t="s">
        <v>280</v>
      </c>
      <c r="D187" s="10">
        <v>1</v>
      </c>
      <c r="E187" s="20" t="s">
        <v>281</v>
      </c>
      <c r="F187" s="19">
        <f>F186*0.21</f>
        <v>265975.38</v>
      </c>
      <c r="G187" s="17">
        <v>1</v>
      </c>
      <c r="H187" s="22">
        <v>0.21</v>
      </c>
      <c r="I187" s="19">
        <f>I186*0.21</f>
        <v>12295.08</v>
      </c>
    </row>
    <row r="188" spans="1:9" ht="15.75" thickBot="1" x14ac:dyDescent="0.3">
      <c r="A188" s="64"/>
      <c r="B188" s="64"/>
      <c r="C188" s="21" t="s">
        <v>282</v>
      </c>
      <c r="D188" s="10">
        <v>1</v>
      </c>
      <c r="E188" s="20"/>
      <c r="F188" s="19">
        <f>F186+F187</f>
        <v>1532524.82</v>
      </c>
      <c r="G188" s="17"/>
      <c r="H188" s="22"/>
      <c r="I188" s="19">
        <f>I186+I187</f>
        <v>70843.08</v>
      </c>
    </row>
    <row r="189" spans="1:9" ht="39" customHeight="1" thickBot="1" x14ac:dyDescent="0.3">
      <c r="A189" s="100" t="s">
        <v>283</v>
      </c>
      <c r="B189" s="101"/>
      <c r="C189" s="102"/>
      <c r="D189" s="103"/>
      <c r="E189" s="12" t="s">
        <v>284</v>
      </c>
      <c r="F189" s="104"/>
      <c r="G189" s="108"/>
      <c r="H189" s="108"/>
      <c r="I189" s="105"/>
    </row>
    <row r="190" spans="1:9" ht="39" customHeight="1" thickBot="1" x14ac:dyDescent="0.3">
      <c r="A190" s="100" t="s">
        <v>285</v>
      </c>
      <c r="B190" s="101"/>
      <c r="C190" s="104"/>
      <c r="D190" s="105"/>
      <c r="E190" s="11" t="s">
        <v>286</v>
      </c>
      <c r="F190" s="104"/>
      <c r="G190" s="108"/>
      <c r="H190" s="108"/>
      <c r="I190" s="105"/>
    </row>
    <row r="191" spans="1:9" ht="39" customHeight="1" thickBot="1" x14ac:dyDescent="0.3">
      <c r="A191" s="100" t="s">
        <v>287</v>
      </c>
      <c r="B191" s="101"/>
      <c r="C191" s="104"/>
      <c r="D191" s="105"/>
      <c r="E191" s="11" t="s">
        <v>288</v>
      </c>
      <c r="F191" s="104"/>
      <c r="G191" s="108"/>
      <c r="H191" s="108"/>
      <c r="I191" s="105"/>
    </row>
    <row r="192" spans="1:9" ht="23.25" customHeight="1" x14ac:dyDescent="0.25">
      <c r="A192" s="94" t="s">
        <v>289</v>
      </c>
      <c r="B192" s="95"/>
      <c r="C192" s="109" t="s">
        <v>290</v>
      </c>
      <c r="D192" s="109"/>
      <c r="E192" s="109"/>
      <c r="F192" s="109"/>
      <c r="G192" s="109"/>
      <c r="H192" s="109"/>
      <c r="I192" s="110"/>
    </row>
    <row r="193" spans="1:9" ht="31.5" customHeight="1" x14ac:dyDescent="0.25">
      <c r="A193" s="96"/>
      <c r="B193" s="97"/>
      <c r="C193" s="92" t="s">
        <v>291</v>
      </c>
      <c r="D193" s="92"/>
      <c r="E193" s="92"/>
      <c r="F193" s="92"/>
      <c r="G193" s="92"/>
      <c r="H193" s="92"/>
      <c r="I193" s="93"/>
    </row>
    <row r="194" spans="1:9" ht="29.25" customHeight="1" x14ac:dyDescent="0.25">
      <c r="A194" s="96"/>
      <c r="B194" s="97"/>
      <c r="C194" s="92" t="s">
        <v>292</v>
      </c>
      <c r="D194" s="92"/>
      <c r="E194" s="92"/>
      <c r="F194" s="92"/>
      <c r="G194" s="92"/>
      <c r="H194" s="92"/>
      <c r="I194" s="93"/>
    </row>
    <row r="195" spans="1:9" ht="37.5" customHeight="1" thickBot="1" x14ac:dyDescent="0.3">
      <c r="A195" s="98"/>
      <c r="B195" s="99"/>
      <c r="C195" s="106" t="s">
        <v>293</v>
      </c>
      <c r="D195" s="106"/>
      <c r="E195" s="106"/>
      <c r="F195" s="106"/>
      <c r="G195" s="106"/>
      <c r="H195" s="106"/>
      <c r="I195" s="107"/>
    </row>
  </sheetData>
  <sheetProtection password="CC08" sheet="1" objects="1" scenarios="1"/>
  <mergeCells count="17">
    <mergeCell ref="D2:F2"/>
    <mergeCell ref="G2:I2"/>
    <mergeCell ref="A1:I1"/>
    <mergeCell ref="C193:I193"/>
    <mergeCell ref="A192:B195"/>
    <mergeCell ref="A191:B191"/>
    <mergeCell ref="A189:B189"/>
    <mergeCell ref="A190:B190"/>
    <mergeCell ref="C189:D189"/>
    <mergeCell ref="C190:D190"/>
    <mergeCell ref="C191:D191"/>
    <mergeCell ref="C194:I194"/>
    <mergeCell ref="C195:I195"/>
    <mergeCell ref="F189:I189"/>
    <mergeCell ref="F190:I190"/>
    <mergeCell ref="F191:I191"/>
    <mergeCell ref="C192:I192"/>
  </mergeCells>
  <conditionalFormatting sqref="H6">
    <cfRule type="cellIs" dxfId="124" priority="131" operator="greaterThan">
      <formula>$E$6</formula>
    </cfRule>
  </conditionalFormatting>
  <conditionalFormatting sqref="H7">
    <cfRule type="cellIs" dxfId="123" priority="130" operator="greaterThan">
      <formula>$E$7</formula>
    </cfRule>
  </conditionalFormatting>
  <conditionalFormatting sqref="H8">
    <cfRule type="cellIs" dxfId="122" priority="129" operator="greaterThan">
      <formula>$E$8</formula>
    </cfRule>
  </conditionalFormatting>
  <conditionalFormatting sqref="H9">
    <cfRule type="cellIs" dxfId="121" priority="128" operator="greaterThan">
      <formula>$E$9</formula>
    </cfRule>
  </conditionalFormatting>
  <conditionalFormatting sqref="H13">
    <cfRule type="cellIs" dxfId="120" priority="127" operator="greaterThan">
      <formula>$E$13</formula>
    </cfRule>
  </conditionalFormatting>
  <conditionalFormatting sqref="H14">
    <cfRule type="cellIs" dxfId="119" priority="126" operator="greaterThan">
      <formula>$E$14</formula>
    </cfRule>
  </conditionalFormatting>
  <conditionalFormatting sqref="H15">
    <cfRule type="cellIs" dxfId="118" priority="125" operator="greaterThan">
      <formula>$E$15</formula>
    </cfRule>
  </conditionalFormatting>
  <conditionalFormatting sqref="H16">
    <cfRule type="cellIs" dxfId="117" priority="124" operator="greaterThan">
      <formula>$E$16</formula>
    </cfRule>
  </conditionalFormatting>
  <conditionalFormatting sqref="H20">
    <cfRule type="cellIs" dxfId="116" priority="123" operator="greaterThan">
      <formula>$E$20</formula>
    </cfRule>
  </conditionalFormatting>
  <conditionalFormatting sqref="H21">
    <cfRule type="cellIs" dxfId="115" priority="122" operator="greaterThan">
      <formula>$E$21</formula>
    </cfRule>
  </conditionalFormatting>
  <conditionalFormatting sqref="H22">
    <cfRule type="cellIs" dxfId="114" priority="121" operator="greaterThan">
      <formula>$E$22</formula>
    </cfRule>
  </conditionalFormatting>
  <conditionalFormatting sqref="H23">
    <cfRule type="cellIs" dxfId="113" priority="120" operator="greaterThan">
      <formula>$E$23</formula>
    </cfRule>
  </conditionalFormatting>
  <conditionalFormatting sqref="H24">
    <cfRule type="cellIs" dxfId="112" priority="119" operator="greaterThan">
      <formula>$E$24</formula>
    </cfRule>
  </conditionalFormatting>
  <conditionalFormatting sqref="H25">
    <cfRule type="cellIs" dxfId="111" priority="118" operator="greaterThan">
      <formula>$E$25</formula>
    </cfRule>
  </conditionalFormatting>
  <conditionalFormatting sqref="H26">
    <cfRule type="cellIs" dxfId="110" priority="117" operator="greaterThan">
      <formula>$E$26</formula>
    </cfRule>
  </conditionalFormatting>
  <conditionalFormatting sqref="H27">
    <cfRule type="cellIs" dxfId="109" priority="116" operator="greaterThan">
      <formula>$E$27</formula>
    </cfRule>
  </conditionalFormatting>
  <conditionalFormatting sqref="H28">
    <cfRule type="cellIs" dxfId="108" priority="115" operator="greaterThan">
      <formula>$E$28</formula>
    </cfRule>
  </conditionalFormatting>
  <conditionalFormatting sqref="H29">
    <cfRule type="cellIs" dxfId="107" priority="114" operator="greaterThan">
      <formula>$E$29</formula>
    </cfRule>
  </conditionalFormatting>
  <conditionalFormatting sqref="H30">
    <cfRule type="cellIs" dxfId="106" priority="113" operator="greaterThan">
      <formula>$E$30</formula>
    </cfRule>
  </conditionalFormatting>
  <conditionalFormatting sqref="H34">
    <cfRule type="cellIs" dxfId="105" priority="112" operator="greaterThan">
      <formula>$E$34</formula>
    </cfRule>
  </conditionalFormatting>
  <conditionalFormatting sqref="H35">
    <cfRule type="cellIs" dxfId="104" priority="111" operator="greaterThan">
      <formula>$E$35</formula>
    </cfRule>
  </conditionalFormatting>
  <conditionalFormatting sqref="H36">
    <cfRule type="cellIs" dxfId="103" priority="110" operator="greaterThan">
      <formula>$E$36</formula>
    </cfRule>
  </conditionalFormatting>
  <conditionalFormatting sqref="H37">
    <cfRule type="cellIs" dxfId="102" priority="108" operator="greaterThan">
      <formula>$E$37</formula>
    </cfRule>
    <cfRule type="cellIs" dxfId="101" priority="109" operator="greaterThan">
      <formula>$E$37</formula>
    </cfRule>
  </conditionalFormatting>
  <conditionalFormatting sqref="H38">
    <cfRule type="cellIs" dxfId="100" priority="107" operator="greaterThan">
      <formula>$E$38</formula>
    </cfRule>
  </conditionalFormatting>
  <conditionalFormatting sqref="H39">
    <cfRule type="cellIs" dxfId="99" priority="106" operator="greaterThan">
      <formula>$E$39</formula>
    </cfRule>
  </conditionalFormatting>
  <conditionalFormatting sqref="H40">
    <cfRule type="cellIs" dxfId="98" priority="105" operator="greaterThan">
      <formula>$E$40</formula>
    </cfRule>
  </conditionalFormatting>
  <conditionalFormatting sqref="H41">
    <cfRule type="cellIs" dxfId="97" priority="104" operator="greaterThan">
      <formula>$E$41</formula>
    </cfRule>
  </conditionalFormatting>
  <conditionalFormatting sqref="H42">
    <cfRule type="cellIs" dxfId="96" priority="103" operator="greaterThan">
      <formula>$E$42</formula>
    </cfRule>
  </conditionalFormatting>
  <conditionalFormatting sqref="H43">
    <cfRule type="cellIs" dxfId="95" priority="102" operator="greaterThan">
      <formula>$E$43</formula>
    </cfRule>
  </conditionalFormatting>
  <conditionalFormatting sqref="H44">
    <cfRule type="cellIs" dxfId="94" priority="101" operator="greaterThan">
      <formula>$E$44</formula>
    </cfRule>
  </conditionalFormatting>
  <conditionalFormatting sqref="H45">
    <cfRule type="cellIs" dxfId="93" priority="100" operator="greaterThan">
      <formula>$E$45</formula>
    </cfRule>
  </conditionalFormatting>
  <conditionalFormatting sqref="H46">
    <cfRule type="cellIs" dxfId="92" priority="99" operator="greaterThan">
      <formula>$E$46</formula>
    </cfRule>
  </conditionalFormatting>
  <conditionalFormatting sqref="H47">
    <cfRule type="cellIs" dxfId="91" priority="98" operator="greaterThan">
      <formula>$E$47</formula>
    </cfRule>
  </conditionalFormatting>
  <conditionalFormatting sqref="H48">
    <cfRule type="cellIs" dxfId="90" priority="97" operator="greaterThan">
      <formula>$E$48</formula>
    </cfRule>
  </conditionalFormatting>
  <conditionalFormatting sqref="H49">
    <cfRule type="cellIs" dxfId="89" priority="96" operator="greaterThan">
      <formula>$E$49</formula>
    </cfRule>
  </conditionalFormatting>
  <conditionalFormatting sqref="H50">
    <cfRule type="cellIs" dxfId="88" priority="95" operator="greaterThan">
      <formula>$E$50</formula>
    </cfRule>
  </conditionalFormatting>
  <conditionalFormatting sqref="H51">
    <cfRule type="cellIs" dxfId="87" priority="94" operator="greaterThan">
      <formula>$E$51</formula>
    </cfRule>
  </conditionalFormatting>
  <conditionalFormatting sqref="H52">
    <cfRule type="cellIs" dxfId="86" priority="93" operator="greaterThan">
      <formula>$E$52</formula>
    </cfRule>
  </conditionalFormatting>
  <conditionalFormatting sqref="H53">
    <cfRule type="cellIs" dxfId="85" priority="92" operator="greaterThan">
      <formula>$E$53</formula>
    </cfRule>
  </conditionalFormatting>
  <conditionalFormatting sqref="H54">
    <cfRule type="cellIs" dxfId="84" priority="91" operator="greaterThan">
      <formula>$E$54</formula>
    </cfRule>
  </conditionalFormatting>
  <conditionalFormatting sqref="H55">
    <cfRule type="cellIs" dxfId="83" priority="90" operator="greaterThan">
      <formula>$E$55</formula>
    </cfRule>
  </conditionalFormatting>
  <conditionalFormatting sqref="H56">
    <cfRule type="cellIs" dxfId="82" priority="89" operator="greaterThan">
      <formula>$E$56</formula>
    </cfRule>
  </conditionalFormatting>
  <conditionalFormatting sqref="H57">
    <cfRule type="cellIs" dxfId="81" priority="88" operator="greaterThan">
      <formula>$E$57</formula>
    </cfRule>
  </conditionalFormatting>
  <conditionalFormatting sqref="H58">
    <cfRule type="cellIs" dxfId="80" priority="87" operator="greaterThan">
      <formula>$E$58</formula>
    </cfRule>
  </conditionalFormatting>
  <conditionalFormatting sqref="H59">
    <cfRule type="cellIs" dxfId="79" priority="86" operator="greaterThan">
      <formula>$E$59</formula>
    </cfRule>
  </conditionalFormatting>
  <conditionalFormatting sqref="H60">
    <cfRule type="cellIs" dxfId="78" priority="85" operator="greaterThan">
      <formula>$E$60</formula>
    </cfRule>
  </conditionalFormatting>
  <conditionalFormatting sqref="H61">
    <cfRule type="cellIs" dxfId="77" priority="84" operator="greaterThan">
      <formula>$E$61</formula>
    </cfRule>
  </conditionalFormatting>
  <conditionalFormatting sqref="H62">
    <cfRule type="cellIs" dxfId="76" priority="83" operator="greaterThan">
      <formula>$E$62</formula>
    </cfRule>
  </conditionalFormatting>
  <conditionalFormatting sqref="H63">
    <cfRule type="cellIs" dxfId="75" priority="82" operator="greaterThan">
      <formula>$E$63</formula>
    </cfRule>
  </conditionalFormatting>
  <conditionalFormatting sqref="H64">
    <cfRule type="cellIs" dxfId="74" priority="81" operator="greaterThan">
      <formula>$E$64</formula>
    </cfRule>
  </conditionalFormatting>
  <conditionalFormatting sqref="H65">
    <cfRule type="cellIs" dxfId="73" priority="80" operator="greaterThan">
      <formula>$E$65</formula>
    </cfRule>
  </conditionalFormatting>
  <conditionalFormatting sqref="H66">
    <cfRule type="cellIs" dxfId="72" priority="79" operator="greaterThan">
      <formula>$E$66</formula>
    </cfRule>
  </conditionalFormatting>
  <conditionalFormatting sqref="H67">
    <cfRule type="cellIs" dxfId="71" priority="78" operator="greaterThan">
      <formula>$E$67</formula>
    </cfRule>
  </conditionalFormatting>
  <conditionalFormatting sqref="H68">
    <cfRule type="cellIs" dxfId="70" priority="77" operator="greaterThan">
      <formula>$E$68</formula>
    </cfRule>
  </conditionalFormatting>
  <conditionalFormatting sqref="H69">
    <cfRule type="cellIs" dxfId="69" priority="76" operator="greaterThan">
      <formula>$E$69</formula>
    </cfRule>
  </conditionalFormatting>
  <conditionalFormatting sqref="H70">
    <cfRule type="cellIs" dxfId="68" priority="75" operator="greaterThan">
      <formula>$E$70</formula>
    </cfRule>
  </conditionalFormatting>
  <conditionalFormatting sqref="H74">
    <cfRule type="cellIs" dxfId="67" priority="74" operator="greaterThan">
      <formula>$E$74</formula>
    </cfRule>
  </conditionalFormatting>
  <conditionalFormatting sqref="H75">
    <cfRule type="cellIs" dxfId="66" priority="73" operator="greaterThan">
      <formula>$E$75</formula>
    </cfRule>
  </conditionalFormatting>
  <conditionalFormatting sqref="H76">
    <cfRule type="cellIs" dxfId="65" priority="72" operator="greaterThan">
      <formula>$E$76</formula>
    </cfRule>
  </conditionalFormatting>
  <conditionalFormatting sqref="H77">
    <cfRule type="cellIs" dxfId="64" priority="71" operator="greaterThan">
      <formula>$E$77</formula>
    </cfRule>
  </conditionalFormatting>
  <conditionalFormatting sqref="H78">
    <cfRule type="cellIs" dxfId="63" priority="70" operator="greaterThan">
      <formula>$E$78</formula>
    </cfRule>
  </conditionalFormatting>
  <conditionalFormatting sqref="H79">
    <cfRule type="cellIs" dxfId="62" priority="69" operator="greaterThan">
      <formula>$E$79</formula>
    </cfRule>
  </conditionalFormatting>
  <conditionalFormatting sqref="H80">
    <cfRule type="cellIs" dxfId="61" priority="68" operator="greaterThan">
      <formula>$E$80</formula>
    </cfRule>
  </conditionalFormatting>
  <conditionalFormatting sqref="H81">
    <cfRule type="cellIs" dxfId="60" priority="67" operator="greaterThan">
      <formula>$E$81</formula>
    </cfRule>
  </conditionalFormatting>
  <conditionalFormatting sqref="H87">
    <cfRule type="cellIs" dxfId="59" priority="66" operator="greaterThan">
      <formula>$E$87</formula>
    </cfRule>
  </conditionalFormatting>
  <conditionalFormatting sqref="H88">
    <cfRule type="cellIs" dxfId="58" priority="65" operator="greaterThan">
      <formula>$E$88</formula>
    </cfRule>
  </conditionalFormatting>
  <conditionalFormatting sqref="H89">
    <cfRule type="cellIs" dxfId="57" priority="64" operator="greaterThan">
      <formula>$E$89</formula>
    </cfRule>
  </conditionalFormatting>
  <conditionalFormatting sqref="H90">
    <cfRule type="cellIs" dxfId="56" priority="63" operator="greaterThan">
      <formula>$E$90</formula>
    </cfRule>
  </conditionalFormatting>
  <conditionalFormatting sqref="H91">
    <cfRule type="cellIs" dxfId="55" priority="62" operator="greaterThan">
      <formula>$E$91</formula>
    </cfRule>
  </conditionalFormatting>
  <conditionalFormatting sqref="H92">
    <cfRule type="cellIs" dxfId="54" priority="61" operator="greaterThan">
      <formula>$E$92</formula>
    </cfRule>
  </conditionalFormatting>
  <conditionalFormatting sqref="H93">
    <cfRule type="cellIs" dxfId="53" priority="60" operator="greaterThan">
      <formula>$E$93</formula>
    </cfRule>
  </conditionalFormatting>
  <conditionalFormatting sqref="H94">
    <cfRule type="cellIs" dxfId="52" priority="59" operator="greaterThan">
      <formula>$E$94</formula>
    </cfRule>
  </conditionalFormatting>
  <conditionalFormatting sqref="H95">
    <cfRule type="cellIs" dxfId="51" priority="58" operator="greaterThan">
      <formula>$E$95</formula>
    </cfRule>
  </conditionalFormatting>
  <conditionalFormatting sqref="H101">
    <cfRule type="cellIs" dxfId="50" priority="57" operator="greaterThan">
      <formula>$E$101</formula>
    </cfRule>
  </conditionalFormatting>
  <conditionalFormatting sqref="H102">
    <cfRule type="cellIs" dxfId="49" priority="56" operator="greaterThan">
      <formula>$E$102</formula>
    </cfRule>
  </conditionalFormatting>
  <conditionalFormatting sqref="H103">
    <cfRule type="cellIs" dxfId="48" priority="55" operator="greaterThan">
      <formula>$E$103</formula>
    </cfRule>
  </conditionalFormatting>
  <conditionalFormatting sqref="H104">
    <cfRule type="cellIs" dxfId="47" priority="54" operator="greaterThan">
      <formula>$E$104</formula>
    </cfRule>
  </conditionalFormatting>
  <conditionalFormatting sqref="H109">
    <cfRule type="cellIs" dxfId="46" priority="53" operator="greaterThan">
      <formula>$E$109</formula>
    </cfRule>
  </conditionalFormatting>
  <conditionalFormatting sqref="H110">
    <cfRule type="cellIs" dxfId="45" priority="52" operator="greaterThan">
      <formula>$E$110</formula>
    </cfRule>
  </conditionalFormatting>
  <conditionalFormatting sqref="H111">
    <cfRule type="cellIs" dxfId="44" priority="51" operator="greaterThan">
      <formula>$E$111</formula>
    </cfRule>
  </conditionalFormatting>
  <conditionalFormatting sqref="H115">
    <cfRule type="cellIs" dxfId="43" priority="50" operator="greaterThan">
      <formula>$E$115</formula>
    </cfRule>
  </conditionalFormatting>
  <conditionalFormatting sqref="H116">
    <cfRule type="cellIs" dxfId="42" priority="49" operator="greaterThan">
      <formula>$E$116</formula>
    </cfRule>
  </conditionalFormatting>
  <conditionalFormatting sqref="H117">
    <cfRule type="cellIs" dxfId="41" priority="48" operator="greaterThan">
      <formula>$E$117</formula>
    </cfRule>
  </conditionalFormatting>
  <conditionalFormatting sqref="H118">
    <cfRule type="cellIs" dxfId="40" priority="47" operator="greaterThan">
      <formula>$E$118</formula>
    </cfRule>
  </conditionalFormatting>
  <conditionalFormatting sqref="H119">
    <cfRule type="cellIs" dxfId="39" priority="46" operator="greaterThan">
      <formula>$E$119</formula>
    </cfRule>
  </conditionalFormatting>
  <conditionalFormatting sqref="H124">
    <cfRule type="cellIs" dxfId="38" priority="45" operator="greaterThan">
      <formula>$E$124</formula>
    </cfRule>
  </conditionalFormatting>
  <conditionalFormatting sqref="H125">
    <cfRule type="cellIs" dxfId="37" priority="44" operator="greaterThan">
      <formula>$E$125</formula>
    </cfRule>
  </conditionalFormatting>
  <conditionalFormatting sqref="H126">
    <cfRule type="cellIs" dxfId="36" priority="43" operator="greaterThan">
      <formula>$E$126</formula>
    </cfRule>
  </conditionalFormatting>
  <conditionalFormatting sqref="H127">
    <cfRule type="cellIs" dxfId="35" priority="42" operator="greaterThan">
      <formula>$E$127</formula>
    </cfRule>
  </conditionalFormatting>
  <conditionalFormatting sqref="H128">
    <cfRule type="cellIs" dxfId="34" priority="41" operator="greaterThan">
      <formula>$E$128</formula>
    </cfRule>
  </conditionalFormatting>
  <conditionalFormatting sqref="H129">
    <cfRule type="cellIs" dxfId="33" priority="40" operator="greaterThan">
      <formula>$E$129</formula>
    </cfRule>
  </conditionalFormatting>
  <conditionalFormatting sqref="H130">
    <cfRule type="cellIs" dxfId="32" priority="39" operator="greaterThan">
      <formula>$E$130</formula>
    </cfRule>
  </conditionalFormatting>
  <conditionalFormatting sqref="H131">
    <cfRule type="cellIs" dxfId="31" priority="38" operator="greaterThan">
      <formula>$E$131</formula>
    </cfRule>
  </conditionalFormatting>
  <conditionalFormatting sqref="H132">
    <cfRule type="cellIs" dxfId="30" priority="36" operator="greaterThan">
      <formula>$E$132</formula>
    </cfRule>
    <cfRule type="cellIs" dxfId="29" priority="37" operator="greaterThan">
      <formula>$E$132</formula>
    </cfRule>
  </conditionalFormatting>
  <conditionalFormatting sqref="H138">
    <cfRule type="cellIs" dxfId="28" priority="35" operator="greaterThan">
      <formula>$E$138</formula>
    </cfRule>
  </conditionalFormatting>
  <conditionalFormatting sqref="H139">
    <cfRule type="cellIs" dxfId="27" priority="34" operator="greaterThan">
      <formula>$E$139</formula>
    </cfRule>
  </conditionalFormatting>
  <conditionalFormatting sqref="H140">
    <cfRule type="cellIs" dxfId="26" priority="33" operator="greaterThan">
      <formula>$E$140</formula>
    </cfRule>
  </conditionalFormatting>
  <conditionalFormatting sqref="H141">
    <cfRule type="cellIs" dxfId="25" priority="32" operator="greaterThan">
      <formula>$E$141</formula>
    </cfRule>
  </conditionalFormatting>
  <conditionalFormatting sqref="H142">
    <cfRule type="cellIs" dxfId="24" priority="31" operator="greaterThan">
      <formula>$E$142</formula>
    </cfRule>
  </conditionalFormatting>
  <conditionalFormatting sqref="H143">
    <cfRule type="cellIs" dxfId="23" priority="30" operator="lessThan">
      <formula>$E$143</formula>
    </cfRule>
  </conditionalFormatting>
  <conditionalFormatting sqref="H144">
    <cfRule type="cellIs" dxfId="22" priority="29" operator="greaterThan">
      <formula>$E$144</formula>
    </cfRule>
  </conditionalFormatting>
  <conditionalFormatting sqref="H145">
    <cfRule type="cellIs" dxfId="21" priority="28" operator="greaterThan">
      <formula>$E$145</formula>
    </cfRule>
  </conditionalFormatting>
  <conditionalFormatting sqref="H146">
    <cfRule type="cellIs" dxfId="20" priority="27" operator="greaterThan">
      <formula>$E$146</formula>
    </cfRule>
  </conditionalFormatting>
  <conditionalFormatting sqref="H147">
    <cfRule type="cellIs" dxfId="19" priority="26" operator="greaterThan">
      <formula>$E$147</formula>
    </cfRule>
  </conditionalFormatting>
  <conditionalFormatting sqref="H151">
    <cfRule type="cellIs" dxfId="18" priority="25" operator="lessThan">
      <formula>$E$151</formula>
    </cfRule>
  </conditionalFormatting>
  <conditionalFormatting sqref="H155">
    <cfRule type="cellIs" dxfId="17" priority="24" operator="greaterThan">
      <formula>$E$155</formula>
    </cfRule>
  </conditionalFormatting>
  <conditionalFormatting sqref="H156">
    <cfRule type="cellIs" dxfId="16" priority="23" operator="greaterThan">
      <formula>$E$156</formula>
    </cfRule>
  </conditionalFormatting>
  <conditionalFormatting sqref="H157">
    <cfRule type="cellIs" dxfId="15" priority="22" operator="greaterThan">
      <formula>$E$157</formula>
    </cfRule>
  </conditionalFormatting>
  <conditionalFormatting sqref="H158">
    <cfRule type="cellIs" dxfId="14" priority="21" operator="greaterThan">
      <formula>$E$158</formula>
    </cfRule>
  </conditionalFormatting>
  <conditionalFormatting sqref="H159">
    <cfRule type="cellIs" dxfId="13" priority="20" operator="greaterThan">
      <formula>$E$159</formula>
    </cfRule>
  </conditionalFormatting>
  <conditionalFormatting sqref="H163">
    <cfRule type="cellIs" dxfId="12" priority="19" operator="greaterThan">
      <formula>$E$163</formula>
    </cfRule>
  </conditionalFormatting>
  <conditionalFormatting sqref="H164">
    <cfRule type="cellIs" dxfId="11" priority="18" operator="greaterThan">
      <formula>$E$164</formula>
    </cfRule>
  </conditionalFormatting>
  <conditionalFormatting sqref="H165">
    <cfRule type="cellIs" dxfId="10" priority="17" operator="greaterThan">
      <formula>$E$165</formula>
    </cfRule>
  </conditionalFormatting>
  <conditionalFormatting sqref="H166">
    <cfRule type="cellIs" dxfId="9" priority="16" operator="greaterThan">
      <formula>$E$166</formula>
    </cfRule>
  </conditionalFormatting>
  <conditionalFormatting sqref="H167">
    <cfRule type="cellIs" dxfId="8" priority="15" operator="greaterThan">
      <formula>$E$167</formula>
    </cfRule>
  </conditionalFormatting>
  <conditionalFormatting sqref="H171">
    <cfRule type="cellIs" dxfId="7" priority="14" operator="greaterThan">
      <formula>$E$171</formula>
    </cfRule>
  </conditionalFormatting>
  <conditionalFormatting sqref="H172">
    <cfRule type="cellIs" dxfId="6" priority="13" operator="greaterThan">
      <formula>$E$172</formula>
    </cfRule>
  </conditionalFormatting>
  <conditionalFormatting sqref="H173">
    <cfRule type="cellIs" dxfId="5" priority="12" operator="greaterThan">
      <formula>$E$173</formula>
    </cfRule>
  </conditionalFormatting>
  <conditionalFormatting sqref="H174">
    <cfRule type="cellIs" dxfId="4" priority="11" operator="greaterThan">
      <formula>$E$174</formula>
    </cfRule>
  </conditionalFormatting>
  <conditionalFormatting sqref="H175">
    <cfRule type="cellIs" dxfId="3" priority="10" operator="greaterThan">
      <formula>$E$175</formula>
    </cfRule>
  </conditionalFormatting>
  <conditionalFormatting sqref="H176">
    <cfRule type="cellIs" dxfId="2" priority="9" operator="greaterThan">
      <formula>$E$176</formula>
    </cfRule>
  </conditionalFormatting>
  <conditionalFormatting sqref="H133">
    <cfRule type="cellIs" dxfId="1" priority="2" operator="greaterThan">
      <formula>$E$133</formula>
    </cfRule>
  </conditionalFormatting>
  <conditionalFormatting sqref="H134">
    <cfRule type="cellIs" dxfId="0" priority="1" operator="greaterThan">
      <formula>$E$134</formula>
    </cfRule>
  </conditionalFormatting>
  <pageMargins left="0.7" right="0.7" top="0.75" bottom="0.75" header="0.3" footer="0.3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Abad Pérez, Luis Miguel</dc:creator>
  <cp:lastModifiedBy>Cañete Mora, Francisco José</cp:lastModifiedBy>
  <dcterms:created xsi:type="dcterms:W3CDTF">2020-11-04T11:11:42Z</dcterms:created>
  <dcterms:modified xsi:type="dcterms:W3CDTF">2021-03-09T09:26:21Z</dcterms:modified>
</cp:coreProperties>
</file>