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224_2000003059_SuS_Ampliación sistema grabación telefonía\2. Licitacion\A_publicar\"/>
    </mc:Choice>
  </mc:AlternateContent>
  <xr:revisionPtr revIDLastSave="0" documentId="8_{B7AC0158-4100-4F2C-8F6D-1E43BAE3C421}" xr6:coauthVersionLast="36" xr6:coauthVersionMax="36" xr10:uidLastSave="{00000000-0000-0000-0000-000000000000}"/>
  <bookViews>
    <workbookView xWindow="0" yWindow="0" windowWidth="10710" windowHeight="6750" xr2:uid="{00000000-000D-0000-FFFF-FFFF00000000}"/>
  </bookViews>
  <sheets>
    <sheet name="Lote Nº 2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5" i="1" l="1"/>
  <c r="D64" i="1" l="1"/>
  <c r="F57" i="1"/>
  <c r="E53" i="1"/>
  <c r="E49" i="1"/>
  <c r="E41" i="1"/>
  <c r="E43" i="1"/>
  <c r="E45" i="1"/>
  <c r="E39" i="1"/>
  <c r="E27" i="1"/>
  <c r="E29" i="1"/>
  <c r="E31" i="1"/>
  <c r="E33" i="1"/>
  <c r="E35" i="1"/>
  <c r="E25" i="1"/>
  <c r="E21" i="1"/>
  <c r="E19" i="1"/>
  <c r="E15" i="1"/>
  <c r="E13" i="1"/>
  <c r="E11" i="1"/>
  <c r="E9" i="1"/>
  <c r="F60" i="1" l="1"/>
  <c r="F61" i="1" s="1"/>
  <c r="F62" i="1" s="1"/>
  <c r="E55" i="1"/>
  <c r="E57" i="1" s="1"/>
  <c r="E59" i="1" s="1"/>
  <c r="E58" i="1" l="1"/>
  <c r="E60" i="1" s="1"/>
  <c r="E61" i="1" l="1"/>
  <c r="E62" i="1" s="1"/>
  <c r="D63" i="1" s="1"/>
</calcChain>
</file>

<file path=xl/sharedStrings.xml><?xml version="1.0" encoding="utf-8"?>
<sst xmlns="http://schemas.openxmlformats.org/spreadsheetml/2006/main" count="84" uniqueCount="79">
  <si>
    <t>AMPLIACIÓN DEL SISTEMA DE GRABACIÓN DE TELEFONÍA PARA PSL's, NÚMEROS DE EMERGENCIAS Y OFICINA DE NOMBRAMIENTO</t>
  </si>
  <si>
    <t>Presupuesto</t>
  </si>
  <si>
    <t>Código</t>
  </si>
  <si>
    <t>Resumen</t>
  </si>
  <si>
    <t>Cantidad</t>
  </si>
  <si>
    <t>2</t>
  </si>
  <si>
    <t>2.1</t>
  </si>
  <si>
    <t>Suministro, instalación, configuración y pruebas de terminales de telefonía fijos</t>
  </si>
  <si>
    <t>SICPTTF01</t>
  </si>
  <si>
    <t>Terminales de Telefonía Fija</t>
  </si>
  <si>
    <t>SICPTTF02</t>
  </si>
  <si>
    <t>Servicio de mantenimiento de los terminales por 2 años</t>
  </si>
  <si>
    <t>2 años de soporte en los términos y condiciones descritos en el PPT.</t>
  </si>
  <si>
    <t>SICPTTF03</t>
  </si>
  <si>
    <t>Licencias para uso de los terminales</t>
  </si>
  <si>
    <t>Liciencia necesaria para el uso de cada terminal fijo suministrado.</t>
  </si>
  <si>
    <t>SICPTTF04</t>
  </si>
  <si>
    <t>Servicio de soporte de SW por 2 años</t>
  </si>
  <si>
    <t>Servicio de soporte de software por 2 años.</t>
  </si>
  <si>
    <t>2.2</t>
  </si>
  <si>
    <t>Suministro e instalación de latiguillos de parcheo para terminales de telefonía fijos</t>
  </si>
  <si>
    <t>SICETTF01</t>
  </si>
  <si>
    <t>Suministro e instalación de latiguillos de parcheo 2m RJ45-RJ45 UTP CAT.6A LSZH</t>
  </si>
  <si>
    <t>Suministro e instalación de latiguillos de parcheo para conexión entre patch-panel y switch de acceso. Características:
- Longitud: 2m 
- Tipo: RJ45-RJ45 UTP Cat.6A LSZH
Totalmente instalados, incluyendo etiquetado en sus extremos .</t>
  </si>
  <si>
    <t>SICETTF02</t>
  </si>
  <si>
    <t>Suministro e instalación de latiguillos de parcheo 5m RJ45-RJ45 UTP CAT.6A LSZH</t>
  </si>
  <si>
    <t>Suministro e instalación de latiguillos de parcheo para conexión entre terminales y rosetas. Características:
- Longitud: 2m 
- Tipo: RJ45-RJ45 UTP Cat.6A LSZH
Totalmente instalados, incluyendo etiquetado en sus extremos.</t>
  </si>
  <si>
    <t>2.3</t>
  </si>
  <si>
    <t>Suministro, instalación, configuración y pruebas de terminales de telefonía inalámbrica WiFi</t>
  </si>
  <si>
    <t>SICPTTW01</t>
  </si>
  <si>
    <t>Terminales de Telefonía Inalámbrica WiFi</t>
  </si>
  <si>
    <t>SICPTTW02</t>
  </si>
  <si>
    <t>SICPTTW03</t>
  </si>
  <si>
    <t>Liciencia necesaria para el uso de cada terminal WiFi suministrado.</t>
  </si>
  <si>
    <t>SICPTTW04</t>
  </si>
  <si>
    <t>SICPTTW05</t>
  </si>
  <si>
    <t>Bases de carga para teléfono</t>
  </si>
  <si>
    <t>SICPTTW06</t>
  </si>
  <si>
    <t>Fundas protectoras para los terminales con pinza de sujeción</t>
  </si>
  <si>
    <t>2.4</t>
  </si>
  <si>
    <t>Suministro, instalación, configuración y pruebas de switch de acceso para Of. Nombramiento</t>
  </si>
  <si>
    <t>SICPSAR01</t>
  </si>
  <si>
    <t>Suministro de switch de acceso con 24 puertos PoE+</t>
  </si>
  <si>
    <t>SICPSAR02</t>
  </si>
  <si>
    <t>Licencia para uso del switch de acceso</t>
  </si>
  <si>
    <t>Licencia mínima esencial a 3 años para funcionalidades DNA y perpetua para funcionalidades de switching.</t>
  </si>
  <si>
    <t>SICPSAR03</t>
  </si>
  <si>
    <t>Instalación, configuración y pruebas del switch de acceso</t>
  </si>
  <si>
    <t>Instalación, configuración y pruebas del switch de acceso.</t>
  </si>
  <si>
    <t>SICPSAR04</t>
  </si>
  <si>
    <t>Servicio de mantenimiento del switch de acceso por 2 años</t>
  </si>
  <si>
    <t>Servicio de mantenimiento del switch de acceso por 2 años.</t>
  </si>
  <si>
    <t>2.5</t>
  </si>
  <si>
    <t>Suministro de auriculares profesionales telefónicos</t>
  </si>
  <si>
    <t>SATTF01</t>
  </si>
  <si>
    <t>Auriculares profesiones para telefonía fija (terminales de sobremesa)</t>
  </si>
  <si>
    <t>2.6</t>
  </si>
  <si>
    <t>Suministro de cables de conexión entre terminales y auriculares telefónicos</t>
  </si>
  <si>
    <t>SATTF02</t>
  </si>
  <si>
    <t>Cables de conexión entre terminales y auriculares telefónicos</t>
  </si>
  <si>
    <t>% IVA</t>
  </si>
  <si>
    <t>% Beneficio Industrial</t>
  </si>
  <si>
    <t>% Gastos Generales</t>
  </si>
  <si>
    <t>Referencia</t>
  </si>
  <si>
    <t>C Ejecución
Material (€)</t>
  </si>
  <si>
    <t>C/U Ejecución
Material (€)</t>
  </si>
  <si>
    <t>Total Lote Nº 2</t>
  </si>
  <si>
    <t>TOTAL PRESUPUESTO DE EJECUCIÓN MATERIAL LOTE Nº 2</t>
  </si>
  <si>
    <t>Lote Nº 2: Suministro, instalación, config. y pruebas de terminales de telefonía IP, de switch y de accesorios de telefonía</t>
  </si>
  <si>
    <t>Suministro, instalación, configuración y  pruebas de switch de acceso para Oficina de Nombramiento modelo Catalyst C9200-24P-E o similar 100% compatible, cumpliendo todos los requisitos solicitados en el PPT. El switch debe quedar correctamente instalado y funcionando: incluyendo configuración, pruebas y puesta en marcha. Incluye también: pequeños componentes, cableado y conexionado que pudiera precisarse.</t>
  </si>
  <si>
    <t>Modelo Cisco 8841 o similar 100% compatible. Estos terminales deben ser compatibles con la Centralita CUCM versión 11.5.1.
Los terminales se suministrarán con las fuentes de alimentación completas necesarias para su funcionamiento (alimentador + cable) y compatibles con el modelo de terminal suministrado. Los accesorios deberán ser los originales suministrados con el teléfono: no se admitirán accesorios compatibles con terceras marcas.
Todos los terminales quedarán correctamente instalados y funcionando: incluyendo configuración, pruebas y puesta en marcha. Incluye también: pequeños componentes, cableado y conexionado que pueda ser necesario para la correcta instalación de los terminales.</t>
  </si>
  <si>
    <t>Modelo Cisco 8821 o similar 100% compatible. Estos terminales deben ser compatibles con la Centralita CUCM versión 11.5.1.
Todos los terminales quedarán correctamente instalados y funcionando: incluyendo configuración, pruebas y puesta en marcha. Incluye también: pequeños componentes, cableado y conexionado que pudieran precisarse para la correcta instalación de los terminales.</t>
  </si>
  <si>
    <t>Bases de carga modelo CP-DSKCH-8821 o similar 100% compatible. Los accesorios (las bases de carga en este caso), deberán ser los originales suministrados con el teléfono: no se admitirán accesorios compatibles con terceras marcas.</t>
  </si>
  <si>
    <t>Fundas protectoras con carcasa y pinza de sujeción: modelo zCover PID CI821HRR o similar 100% compatible, aptas para el terminal de telefonía WiFI suministrado. Las fundas deben ser de color gris, por homogenización con el resto de fundas con las que METRO cuenta en la actualidad.</t>
  </si>
  <si>
    <t>Auriculares profesionales modelo Jabra BIZ 1500 Mono QD o similar 100% compatible, cumpliendo con las características detalladas en el PPT.</t>
  </si>
  <si>
    <t>Cables de conexión entre terminales y auriculares telefónicos: modelo Jabra GN1200 Smart Cord o similar 100% compatible, cumpliendo con las características detalladas en el PPT.</t>
  </si>
  <si>
    <t>TOTAL BASE IMPONIBLE (SIN IVA) PARA LOTE Nº 2</t>
  </si>
  <si>
    <t>TOTAL PRESUPUESTO BASE LICITACIÓN (CON IVA) PARA LOTE Nº 2</t>
  </si>
  <si>
    <t>(*) Se tendrán en cuenta las notas del apartado 27 del Pliego de Prescripciones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</si>
</sst>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\ &quot;€&quot;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 wrapText="1"/>
    </xf>
    <xf numFmtId="0" fontId="5" fillId="3" borderId="0" xfId="0" applyFont="1" applyFill="1" applyAlignment="1">
      <alignment vertical="top"/>
    </xf>
    <xf numFmtId="0" fontId="2" fillId="0" borderId="0" xfId="0" applyFont="1" applyAlignment="1">
      <alignment vertical="top" wrapText="1"/>
    </xf>
    <xf numFmtId="0" fontId="5" fillId="3" borderId="0" xfId="0" applyFont="1" applyFill="1" applyAlignment="1">
      <alignment vertical="top" wrapText="1"/>
    </xf>
    <xf numFmtId="0" fontId="7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64" fontId="5" fillId="5" borderId="0" xfId="0" applyNumberFormat="1" applyFont="1" applyFill="1" applyAlignment="1">
      <alignment vertical="top"/>
    </xf>
    <xf numFmtId="164" fontId="3" fillId="5" borderId="0" xfId="0" applyNumberFormat="1" applyFont="1" applyFill="1" applyAlignment="1">
      <alignment vertical="top"/>
    </xf>
    <xf numFmtId="0" fontId="3" fillId="5" borderId="0" xfId="0" applyFont="1" applyFill="1" applyAlignment="1">
      <alignment vertical="top" wrapText="1"/>
    </xf>
    <xf numFmtId="164" fontId="5" fillId="0" borderId="0" xfId="0" applyNumberFormat="1" applyFont="1" applyAlignment="1">
      <alignment vertical="top"/>
    </xf>
    <xf numFmtId="4" fontId="5" fillId="4" borderId="0" xfId="0" applyNumberFormat="1" applyFont="1" applyFill="1" applyAlignment="1" applyProtection="1">
      <alignment vertical="top"/>
      <protection locked="0"/>
    </xf>
    <xf numFmtId="4" fontId="4" fillId="5" borderId="0" xfId="0" applyNumberFormat="1" applyFont="1" applyFill="1" applyAlignment="1">
      <alignment vertical="top"/>
    </xf>
    <xf numFmtId="3" fontId="4" fillId="5" borderId="0" xfId="0" applyNumberFormat="1" applyFont="1" applyFill="1" applyAlignment="1">
      <alignment vertical="top"/>
    </xf>
    <xf numFmtId="49" fontId="3" fillId="5" borderId="0" xfId="0" applyNumberFormat="1" applyFont="1" applyFill="1" applyAlignment="1">
      <alignment vertical="top" wrapText="1"/>
    </xf>
    <xf numFmtId="49" fontId="3" fillId="5" borderId="0" xfId="0" applyNumberFormat="1" applyFont="1" applyFill="1" applyAlignment="1">
      <alignment vertical="top"/>
    </xf>
    <xf numFmtId="49" fontId="3" fillId="6" borderId="0" xfId="0" applyNumberFormat="1" applyFont="1" applyFill="1" applyAlignment="1">
      <alignment vertical="top"/>
    </xf>
    <xf numFmtId="49" fontId="3" fillId="6" borderId="0" xfId="0" applyNumberFormat="1" applyFont="1" applyFill="1" applyAlignment="1">
      <alignment vertical="top" wrapText="1"/>
    </xf>
    <xf numFmtId="4" fontId="4" fillId="6" borderId="0" xfId="0" applyNumberFormat="1" applyFont="1" applyFill="1" applyAlignment="1">
      <alignment vertical="top"/>
    </xf>
    <xf numFmtId="0" fontId="0" fillId="5" borderId="0" xfId="0" applyFill="1"/>
    <xf numFmtId="9" fontId="5" fillId="4" borderId="0" xfId="1" applyFont="1" applyFill="1" applyAlignment="1" applyProtection="1">
      <alignment vertical="top"/>
      <protection locked="0"/>
    </xf>
    <xf numFmtId="9" fontId="5" fillId="0" borderId="0" xfId="1" applyFont="1"/>
    <xf numFmtId="9" fontId="5" fillId="0" borderId="0" xfId="1" applyFont="1" applyAlignment="1">
      <alignment vertical="top"/>
    </xf>
    <xf numFmtId="164" fontId="0" fillId="0" borderId="0" xfId="0" applyNumberFormat="1"/>
    <xf numFmtId="165" fontId="0" fillId="0" borderId="0" xfId="0" applyNumberFormat="1"/>
    <xf numFmtId="165" fontId="8" fillId="0" borderId="0" xfId="0" applyNumberFormat="1" applyFont="1"/>
    <xf numFmtId="164" fontId="8" fillId="0" borderId="0" xfId="0" applyNumberFormat="1" applyFont="1"/>
    <xf numFmtId="164" fontId="3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5" fillId="0" borderId="2" xfId="0" applyFont="1" applyBorder="1"/>
    <xf numFmtId="0" fontId="0" fillId="0" borderId="1" xfId="0" applyBorder="1"/>
    <xf numFmtId="0" fontId="5" fillId="0" borderId="3" xfId="0" applyFont="1" applyBorder="1" applyAlignment="1">
      <alignment vertical="center" wrapText="1"/>
    </xf>
    <xf numFmtId="0" fontId="0" fillId="0" borderId="3" xfId="0" applyFill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119281</xdr:colOff>
      <xdr:row>1</xdr:row>
      <xdr:rowOff>33128</xdr:rowOff>
    </xdr:from>
    <xdr:ext cx="1177518" cy="715618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44220" y="218658"/>
          <a:ext cx="1177518" cy="7156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0"/>
  <sheetViews>
    <sheetView tabSelected="1" zoomScale="130" zoomScaleNormal="130" workbookViewId="0">
      <pane xSplit="2" ySplit="5" topLeftCell="C9" activePane="bottomRight" state="frozen"/>
      <selection pane="topRight" activeCell="E1" sqref="E1"/>
      <selection pane="bottomLeft" activeCell="A4" sqref="A4"/>
      <selection pane="bottomRight" activeCell="D9" sqref="D9"/>
    </sheetView>
  </sheetViews>
  <sheetFormatPr baseColWidth="10" defaultRowHeight="15" x14ac:dyDescent="0.25"/>
  <cols>
    <col min="1" max="1" width="10.85546875" bestFit="1" customWidth="1"/>
    <col min="2" max="2" width="56.7109375" customWidth="1"/>
    <col min="3" max="3" width="8" customWidth="1"/>
    <col min="4" max="4" width="14.7109375" bestFit="1" customWidth="1"/>
    <col min="5" max="5" width="11.42578125" customWidth="1"/>
    <col min="6" max="6" width="10.7109375" customWidth="1"/>
  </cols>
  <sheetData>
    <row r="1" spans="1:7" x14ac:dyDescent="0.25">
      <c r="A1" s="41" t="s">
        <v>0</v>
      </c>
      <c r="B1" s="41"/>
      <c r="C1" s="41"/>
      <c r="D1" s="41"/>
      <c r="E1" s="41"/>
      <c r="F1" s="41"/>
    </row>
    <row r="2" spans="1:7" ht="61.15" customHeight="1" x14ac:dyDescent="0.25">
      <c r="A2" s="35"/>
      <c r="B2" s="35"/>
      <c r="C2" s="35"/>
      <c r="D2" s="35"/>
      <c r="E2" s="41"/>
      <c r="F2" s="41"/>
    </row>
    <row r="3" spans="1:7" x14ac:dyDescent="0.25">
      <c r="A3" s="1"/>
      <c r="B3" s="2"/>
      <c r="C3" s="2"/>
      <c r="D3" s="2"/>
      <c r="E3" s="2"/>
      <c r="F3" s="2"/>
    </row>
    <row r="4" spans="1:7" x14ac:dyDescent="0.25">
      <c r="A4" s="1" t="s">
        <v>1</v>
      </c>
      <c r="B4" s="2"/>
      <c r="C4" s="2"/>
      <c r="D4" s="2"/>
      <c r="E4" s="2"/>
      <c r="F4" s="2"/>
    </row>
    <row r="5" spans="1:7" ht="25.5" x14ac:dyDescent="0.25">
      <c r="A5" s="3" t="s">
        <v>2</v>
      </c>
      <c r="B5" s="9" t="s">
        <v>3</v>
      </c>
      <c r="C5" s="3" t="s">
        <v>4</v>
      </c>
      <c r="D5" s="9" t="s">
        <v>65</v>
      </c>
      <c r="E5" s="9" t="s">
        <v>64</v>
      </c>
      <c r="F5" s="3" t="s">
        <v>63</v>
      </c>
    </row>
    <row r="6" spans="1:7" ht="1.1499999999999999" customHeight="1" x14ac:dyDescent="0.25">
      <c r="A6" s="8"/>
      <c r="B6" s="10"/>
      <c r="C6" s="8"/>
      <c r="D6" s="8"/>
      <c r="E6" s="8"/>
      <c r="F6" s="8"/>
    </row>
    <row r="7" spans="1:7" ht="22.5" x14ac:dyDescent="0.25">
      <c r="A7" s="22" t="s">
        <v>5</v>
      </c>
      <c r="B7" s="21" t="s">
        <v>68</v>
      </c>
      <c r="C7" s="20"/>
      <c r="D7" s="20"/>
      <c r="E7" s="20"/>
      <c r="F7" s="19"/>
    </row>
    <row r="8" spans="1:7" x14ac:dyDescent="0.25">
      <c r="A8" s="23" t="s">
        <v>6</v>
      </c>
      <c r="B8" s="24" t="s">
        <v>7</v>
      </c>
      <c r="C8" s="25"/>
      <c r="D8" s="25"/>
      <c r="E8" s="25"/>
      <c r="F8" s="25"/>
    </row>
    <row r="9" spans="1:7" x14ac:dyDescent="0.25">
      <c r="A9" s="4" t="s">
        <v>8</v>
      </c>
      <c r="B9" s="7" t="s">
        <v>9</v>
      </c>
      <c r="C9" s="6">
        <v>29</v>
      </c>
      <c r="D9" s="18"/>
      <c r="E9" s="17">
        <f>C9*D9</f>
        <v>0</v>
      </c>
      <c r="F9" s="17">
        <v>243.49</v>
      </c>
      <c r="G9" s="30"/>
    </row>
    <row r="10" spans="1:7" ht="123.75" x14ac:dyDescent="0.25">
      <c r="A10" s="5"/>
      <c r="B10" s="7" t="s">
        <v>70</v>
      </c>
      <c r="C10" s="5"/>
      <c r="D10" s="5"/>
      <c r="E10" s="5"/>
      <c r="F10" s="5"/>
      <c r="G10" s="30"/>
    </row>
    <row r="11" spans="1:7" x14ac:dyDescent="0.25">
      <c r="A11" s="4" t="s">
        <v>10</v>
      </c>
      <c r="B11" s="7" t="s">
        <v>11</v>
      </c>
      <c r="C11" s="6">
        <v>29</v>
      </c>
      <c r="D11" s="18"/>
      <c r="E11" s="17">
        <f>C11*D11</f>
        <v>0</v>
      </c>
      <c r="F11" s="17">
        <v>15.92</v>
      </c>
      <c r="G11" s="30"/>
    </row>
    <row r="12" spans="1:7" x14ac:dyDescent="0.25">
      <c r="A12" s="5"/>
      <c r="B12" s="7" t="s">
        <v>12</v>
      </c>
      <c r="C12" s="5"/>
      <c r="D12" s="5"/>
      <c r="E12" s="5"/>
      <c r="F12" s="5"/>
      <c r="G12" s="30"/>
    </row>
    <row r="13" spans="1:7" x14ac:dyDescent="0.25">
      <c r="A13" s="4" t="s">
        <v>13</v>
      </c>
      <c r="B13" s="7" t="s">
        <v>14</v>
      </c>
      <c r="C13" s="6">
        <v>29</v>
      </c>
      <c r="D13" s="18"/>
      <c r="E13" s="17">
        <f>C13*D13</f>
        <v>0</v>
      </c>
      <c r="F13" s="17">
        <v>133.91999999999999</v>
      </c>
      <c r="G13" s="30"/>
    </row>
    <row r="14" spans="1:7" x14ac:dyDescent="0.25">
      <c r="A14" s="5"/>
      <c r="B14" s="7" t="s">
        <v>15</v>
      </c>
      <c r="C14" s="5"/>
      <c r="D14" s="5"/>
      <c r="E14" s="5"/>
      <c r="F14" s="5"/>
      <c r="G14" s="30"/>
    </row>
    <row r="15" spans="1:7" x14ac:dyDescent="0.25">
      <c r="A15" s="4" t="s">
        <v>16</v>
      </c>
      <c r="B15" s="7" t="s">
        <v>17</v>
      </c>
      <c r="C15" s="6">
        <v>29</v>
      </c>
      <c r="D15" s="18"/>
      <c r="E15" s="17">
        <f>C15*D15</f>
        <v>0</v>
      </c>
      <c r="F15" s="17">
        <v>34.68</v>
      </c>
      <c r="G15" s="30"/>
    </row>
    <row r="16" spans="1:7" x14ac:dyDescent="0.25">
      <c r="A16" s="5"/>
      <c r="B16" s="7" t="s">
        <v>18</v>
      </c>
      <c r="C16" s="5"/>
      <c r="D16" s="5"/>
      <c r="E16" s="5"/>
      <c r="F16" s="5"/>
      <c r="G16" s="30"/>
    </row>
    <row r="17" spans="1:7" ht="1.1499999999999999" customHeight="1" x14ac:dyDescent="0.25">
      <c r="A17" s="8"/>
      <c r="B17" s="10"/>
      <c r="C17" s="8"/>
      <c r="D17" s="8"/>
      <c r="E17" s="8"/>
      <c r="F17" s="8"/>
      <c r="G17" s="30"/>
    </row>
    <row r="18" spans="1:7" x14ac:dyDescent="0.25">
      <c r="A18" s="23" t="s">
        <v>19</v>
      </c>
      <c r="B18" s="24" t="s">
        <v>20</v>
      </c>
      <c r="C18" s="25"/>
      <c r="D18" s="25"/>
      <c r="E18" s="25"/>
      <c r="F18" s="25"/>
      <c r="G18" s="30"/>
    </row>
    <row r="19" spans="1:7" x14ac:dyDescent="0.25">
      <c r="A19" s="4" t="s">
        <v>21</v>
      </c>
      <c r="B19" s="7" t="s">
        <v>22</v>
      </c>
      <c r="C19" s="6">
        <v>29</v>
      </c>
      <c r="D19" s="18"/>
      <c r="E19" s="6">
        <f>C19*D19</f>
        <v>0</v>
      </c>
      <c r="F19" s="6">
        <v>6.72</v>
      </c>
      <c r="G19" s="30"/>
    </row>
    <row r="20" spans="1:7" ht="56.25" x14ac:dyDescent="0.25">
      <c r="A20" s="5"/>
      <c r="B20" s="7" t="s">
        <v>23</v>
      </c>
      <c r="C20" s="5"/>
      <c r="D20" s="5"/>
      <c r="E20" s="6"/>
      <c r="F20" s="5"/>
      <c r="G20" s="30"/>
    </row>
    <row r="21" spans="1:7" x14ac:dyDescent="0.25">
      <c r="A21" s="4" t="s">
        <v>24</v>
      </c>
      <c r="B21" s="7" t="s">
        <v>25</v>
      </c>
      <c r="C21" s="6">
        <v>29</v>
      </c>
      <c r="D21" s="18"/>
      <c r="E21" s="6">
        <f t="shared" ref="E21" si="0">C21*D21</f>
        <v>0</v>
      </c>
      <c r="F21" s="6">
        <v>9.92</v>
      </c>
      <c r="G21" s="30"/>
    </row>
    <row r="22" spans="1:7" ht="56.25" x14ac:dyDescent="0.25">
      <c r="A22" s="5"/>
      <c r="B22" s="7" t="s">
        <v>26</v>
      </c>
      <c r="C22" s="5"/>
      <c r="D22" s="5"/>
      <c r="E22" s="6"/>
      <c r="F22" s="5"/>
      <c r="G22" s="30"/>
    </row>
    <row r="23" spans="1:7" ht="1.1499999999999999" customHeight="1" x14ac:dyDescent="0.25">
      <c r="A23" s="8"/>
      <c r="B23" s="10"/>
      <c r="C23" s="8"/>
      <c r="D23" s="8"/>
      <c r="E23" s="8"/>
      <c r="F23" s="8"/>
      <c r="G23" s="30"/>
    </row>
    <row r="24" spans="1:7" ht="22.5" x14ac:dyDescent="0.25">
      <c r="A24" s="22" t="s">
        <v>27</v>
      </c>
      <c r="B24" s="21" t="s">
        <v>28</v>
      </c>
      <c r="C24" s="19"/>
      <c r="D24" s="19"/>
      <c r="E24" s="19"/>
      <c r="F24" s="19"/>
      <c r="G24" s="30"/>
    </row>
    <row r="25" spans="1:7" x14ac:dyDescent="0.25">
      <c r="A25" s="4" t="s">
        <v>29</v>
      </c>
      <c r="B25" s="7" t="s">
        <v>30</v>
      </c>
      <c r="C25" s="6">
        <v>5</v>
      </c>
      <c r="D25" s="18"/>
      <c r="E25" s="17">
        <f>C25*D25</f>
        <v>0</v>
      </c>
      <c r="F25" s="17">
        <v>418.42</v>
      </c>
      <c r="G25" s="30"/>
    </row>
    <row r="26" spans="1:7" ht="67.5" x14ac:dyDescent="0.25">
      <c r="A26" s="5"/>
      <c r="B26" s="7" t="s">
        <v>71</v>
      </c>
      <c r="C26" s="5"/>
      <c r="D26" s="5"/>
      <c r="E26" s="17"/>
      <c r="F26" s="5"/>
      <c r="G26" s="30"/>
    </row>
    <row r="27" spans="1:7" x14ac:dyDescent="0.25">
      <c r="A27" s="4" t="s">
        <v>31</v>
      </c>
      <c r="B27" s="7" t="s">
        <v>11</v>
      </c>
      <c r="C27" s="6">
        <v>5</v>
      </c>
      <c r="D27" s="18"/>
      <c r="E27" s="17">
        <f t="shared" ref="E27:E35" si="1">C27*D27</f>
        <v>0</v>
      </c>
      <c r="F27" s="17">
        <v>81</v>
      </c>
      <c r="G27" s="30"/>
    </row>
    <row r="28" spans="1:7" x14ac:dyDescent="0.25">
      <c r="A28" s="5"/>
      <c r="B28" s="7" t="s">
        <v>12</v>
      </c>
      <c r="C28" s="5"/>
      <c r="D28" s="5"/>
      <c r="E28" s="17"/>
      <c r="F28" s="5"/>
      <c r="G28" s="30"/>
    </row>
    <row r="29" spans="1:7" x14ac:dyDescent="0.25">
      <c r="A29" s="4" t="s">
        <v>32</v>
      </c>
      <c r="B29" s="7" t="s">
        <v>14</v>
      </c>
      <c r="C29" s="6">
        <v>5</v>
      </c>
      <c r="D29" s="18"/>
      <c r="E29" s="17">
        <f t="shared" si="1"/>
        <v>0</v>
      </c>
      <c r="F29" s="17">
        <v>133.91999999999999</v>
      </c>
      <c r="G29" s="30"/>
    </row>
    <row r="30" spans="1:7" x14ac:dyDescent="0.25">
      <c r="A30" s="5"/>
      <c r="B30" s="7" t="s">
        <v>33</v>
      </c>
      <c r="C30" s="5"/>
      <c r="D30" s="5"/>
      <c r="E30" s="17"/>
      <c r="F30" s="5"/>
      <c r="G30" s="30"/>
    </row>
    <row r="31" spans="1:7" x14ac:dyDescent="0.25">
      <c r="A31" s="4" t="s">
        <v>34</v>
      </c>
      <c r="B31" s="7" t="s">
        <v>17</v>
      </c>
      <c r="C31" s="6">
        <v>5</v>
      </c>
      <c r="D31" s="18"/>
      <c r="E31" s="17">
        <f t="shared" si="1"/>
        <v>0</v>
      </c>
      <c r="F31" s="17">
        <v>34.68</v>
      </c>
      <c r="G31" s="30"/>
    </row>
    <row r="32" spans="1:7" x14ac:dyDescent="0.25">
      <c r="A32" s="5"/>
      <c r="B32" s="7" t="s">
        <v>18</v>
      </c>
      <c r="C32" s="5"/>
      <c r="D32" s="5"/>
      <c r="E32" s="17"/>
      <c r="F32" s="5"/>
      <c r="G32" s="30"/>
    </row>
    <row r="33" spans="1:7" x14ac:dyDescent="0.25">
      <c r="A33" s="4" t="s">
        <v>35</v>
      </c>
      <c r="B33" s="7" t="s">
        <v>36</v>
      </c>
      <c r="C33" s="6">
        <v>15</v>
      </c>
      <c r="D33" s="18"/>
      <c r="E33" s="17">
        <f t="shared" si="1"/>
        <v>0</v>
      </c>
      <c r="F33" s="17">
        <v>92.47</v>
      </c>
      <c r="G33" s="30"/>
    </row>
    <row r="34" spans="1:7" ht="45" x14ac:dyDescent="0.25">
      <c r="A34" s="5"/>
      <c r="B34" s="7" t="s">
        <v>72</v>
      </c>
      <c r="C34" s="5"/>
      <c r="D34" s="5"/>
      <c r="E34" s="17"/>
      <c r="F34" s="5"/>
      <c r="G34" s="30"/>
    </row>
    <row r="35" spans="1:7" x14ac:dyDescent="0.25">
      <c r="A35" s="4" t="s">
        <v>37</v>
      </c>
      <c r="B35" s="7" t="s">
        <v>38</v>
      </c>
      <c r="C35" s="6">
        <v>5</v>
      </c>
      <c r="D35" s="18"/>
      <c r="E35" s="17">
        <f t="shared" si="1"/>
        <v>0</v>
      </c>
      <c r="F35" s="17">
        <v>23.21</v>
      </c>
      <c r="G35" s="30"/>
    </row>
    <row r="36" spans="1:7" ht="45" x14ac:dyDescent="0.25">
      <c r="A36" s="5"/>
      <c r="B36" s="7" t="s">
        <v>73</v>
      </c>
      <c r="C36" s="5"/>
      <c r="D36" s="5"/>
      <c r="E36" s="5"/>
      <c r="F36" s="5"/>
      <c r="G36" s="30"/>
    </row>
    <row r="37" spans="1:7" ht="1.1499999999999999" customHeight="1" x14ac:dyDescent="0.25">
      <c r="A37" s="8"/>
      <c r="B37" s="10"/>
      <c r="C37" s="8"/>
      <c r="D37" s="8"/>
      <c r="E37" s="8"/>
      <c r="F37" s="8"/>
      <c r="G37" s="30"/>
    </row>
    <row r="38" spans="1:7" ht="22.5" x14ac:dyDescent="0.25">
      <c r="A38" s="22" t="s">
        <v>39</v>
      </c>
      <c r="B38" s="21" t="s">
        <v>40</v>
      </c>
      <c r="C38" s="19"/>
      <c r="D38" s="19"/>
      <c r="E38" s="19"/>
      <c r="F38" s="19"/>
      <c r="G38" s="30"/>
    </row>
    <row r="39" spans="1:7" x14ac:dyDescent="0.25">
      <c r="A39" s="4" t="s">
        <v>41</v>
      </c>
      <c r="B39" s="7" t="s">
        <v>42</v>
      </c>
      <c r="C39" s="6">
        <v>1</v>
      </c>
      <c r="D39" s="18"/>
      <c r="E39" s="17">
        <f>C39*D39</f>
        <v>0</v>
      </c>
      <c r="F39" s="17">
        <v>1154.0899999999999</v>
      </c>
      <c r="G39" s="30"/>
    </row>
    <row r="40" spans="1:7" ht="67.5" x14ac:dyDescent="0.25">
      <c r="A40" s="5"/>
      <c r="B40" s="7" t="s">
        <v>69</v>
      </c>
      <c r="C40" s="5"/>
      <c r="D40" s="5"/>
      <c r="E40" s="17"/>
      <c r="F40" s="5"/>
      <c r="G40" s="30"/>
    </row>
    <row r="41" spans="1:7" x14ac:dyDescent="0.25">
      <c r="A41" s="4" t="s">
        <v>43</v>
      </c>
      <c r="B41" s="7" t="s">
        <v>44</v>
      </c>
      <c r="C41" s="6">
        <v>1</v>
      </c>
      <c r="D41" s="18"/>
      <c r="E41" s="17">
        <f t="shared" ref="E41:E45" si="2">C41*D41</f>
        <v>0</v>
      </c>
      <c r="F41" s="17">
        <v>228.58</v>
      </c>
      <c r="G41" s="30"/>
    </row>
    <row r="42" spans="1:7" ht="22.5" x14ac:dyDescent="0.25">
      <c r="A42" s="5"/>
      <c r="B42" s="7" t="s">
        <v>45</v>
      </c>
      <c r="C42" s="5"/>
      <c r="D42" s="5"/>
      <c r="E42" s="17"/>
      <c r="F42" s="5"/>
      <c r="G42" s="30"/>
    </row>
    <row r="43" spans="1:7" x14ac:dyDescent="0.25">
      <c r="A43" s="4" t="s">
        <v>46</v>
      </c>
      <c r="B43" s="7" t="s">
        <v>47</v>
      </c>
      <c r="C43" s="6">
        <v>1</v>
      </c>
      <c r="D43" s="18"/>
      <c r="E43" s="17">
        <f t="shared" si="2"/>
        <v>0</v>
      </c>
      <c r="F43" s="17">
        <v>427.52</v>
      </c>
      <c r="G43" s="30"/>
    </row>
    <row r="44" spans="1:7" x14ac:dyDescent="0.25">
      <c r="A44" s="5"/>
      <c r="B44" s="7" t="s">
        <v>48</v>
      </c>
      <c r="C44" s="5"/>
      <c r="D44" s="5"/>
      <c r="E44" s="17"/>
      <c r="F44" s="5"/>
      <c r="G44" s="30"/>
    </row>
    <row r="45" spans="1:7" x14ac:dyDescent="0.25">
      <c r="A45" s="4" t="s">
        <v>49</v>
      </c>
      <c r="B45" s="7" t="s">
        <v>50</v>
      </c>
      <c r="C45" s="6">
        <v>1</v>
      </c>
      <c r="D45" s="18"/>
      <c r="E45" s="17">
        <f t="shared" si="2"/>
        <v>0</v>
      </c>
      <c r="F45" s="17">
        <v>327.64</v>
      </c>
      <c r="G45" s="30"/>
    </row>
    <row r="46" spans="1:7" x14ac:dyDescent="0.25">
      <c r="A46" s="5"/>
      <c r="B46" s="7" t="s">
        <v>51</v>
      </c>
      <c r="C46" s="5"/>
      <c r="D46" s="5"/>
      <c r="E46" s="5"/>
      <c r="F46" s="5"/>
      <c r="G46" s="30"/>
    </row>
    <row r="47" spans="1:7" ht="1.1499999999999999" customHeight="1" x14ac:dyDescent="0.25">
      <c r="A47" s="8"/>
      <c r="B47" s="10"/>
      <c r="C47" s="8"/>
      <c r="D47" s="8"/>
      <c r="E47" s="8"/>
      <c r="F47" s="8"/>
      <c r="G47" s="30"/>
    </row>
    <row r="48" spans="1:7" x14ac:dyDescent="0.25">
      <c r="A48" s="22" t="s">
        <v>52</v>
      </c>
      <c r="B48" s="21" t="s">
        <v>53</v>
      </c>
      <c r="C48" s="19"/>
      <c r="D48" s="19"/>
      <c r="E48" s="19"/>
      <c r="F48" s="19"/>
      <c r="G48" s="30"/>
    </row>
    <row r="49" spans="1:9" x14ac:dyDescent="0.25">
      <c r="A49" s="4" t="s">
        <v>54</v>
      </c>
      <c r="B49" s="7" t="s">
        <v>55</v>
      </c>
      <c r="C49" s="6">
        <v>35</v>
      </c>
      <c r="D49" s="18"/>
      <c r="E49" s="17">
        <f>C49*D49</f>
        <v>0</v>
      </c>
      <c r="F49" s="17">
        <v>68.2</v>
      </c>
      <c r="G49" s="30"/>
    </row>
    <row r="50" spans="1:9" ht="22.5" x14ac:dyDescent="0.25">
      <c r="A50" s="5"/>
      <c r="B50" s="7" t="s">
        <v>74</v>
      </c>
      <c r="C50" s="5"/>
      <c r="D50" s="5"/>
      <c r="E50" s="5"/>
      <c r="F50" s="5"/>
      <c r="G50" s="30"/>
    </row>
    <row r="51" spans="1:9" ht="1.1499999999999999" customHeight="1" x14ac:dyDescent="0.25">
      <c r="A51" s="8"/>
      <c r="B51" s="10"/>
      <c r="C51" s="8"/>
      <c r="D51" s="8"/>
      <c r="E51" s="8"/>
      <c r="F51" s="8"/>
      <c r="G51" s="30"/>
    </row>
    <row r="52" spans="1:9" x14ac:dyDescent="0.25">
      <c r="A52" s="22" t="s">
        <v>56</v>
      </c>
      <c r="B52" s="21" t="s">
        <v>57</v>
      </c>
      <c r="C52" s="19"/>
      <c r="D52" s="19"/>
      <c r="E52" s="19"/>
      <c r="F52" s="19"/>
      <c r="G52" s="30"/>
    </row>
    <row r="53" spans="1:9" x14ac:dyDescent="0.25">
      <c r="A53" s="4" t="s">
        <v>58</v>
      </c>
      <c r="B53" s="7" t="s">
        <v>59</v>
      </c>
      <c r="C53" s="6">
        <v>35</v>
      </c>
      <c r="D53" s="18"/>
      <c r="E53" s="17">
        <f>C53*D53</f>
        <v>0</v>
      </c>
      <c r="F53" s="17">
        <v>16.95</v>
      </c>
      <c r="G53" s="30"/>
    </row>
    <row r="54" spans="1:9" ht="33.75" x14ac:dyDescent="0.25">
      <c r="A54" s="5"/>
      <c r="B54" s="7" t="s">
        <v>75</v>
      </c>
      <c r="C54" s="5"/>
      <c r="D54" s="5"/>
      <c r="E54" s="5"/>
      <c r="F54" s="5"/>
      <c r="G54" s="30"/>
    </row>
    <row r="55" spans="1:9" x14ac:dyDescent="0.25">
      <c r="A55" s="16"/>
      <c r="B55" s="16" t="s">
        <v>66</v>
      </c>
      <c r="C55" s="26"/>
      <c r="D55" s="26"/>
      <c r="E55" s="15">
        <f>SUM(E9:E54)</f>
        <v>0</v>
      </c>
      <c r="F55" s="14">
        <f>SUMPRODUCT(C9:C53,F9:F53)</f>
        <v>22856.13</v>
      </c>
    </row>
    <row r="57" spans="1:9" x14ac:dyDescent="0.25">
      <c r="B57" s="13" t="s">
        <v>67</v>
      </c>
      <c r="E57" s="17">
        <f>E55</f>
        <v>0</v>
      </c>
      <c r="F57" s="17">
        <f>F55</f>
        <v>22856.13</v>
      </c>
      <c r="G57" s="30"/>
      <c r="H57" s="30"/>
    </row>
    <row r="58" spans="1:9" x14ac:dyDescent="0.25">
      <c r="B58" s="13" t="s">
        <v>62</v>
      </c>
      <c r="C58" s="27"/>
      <c r="E58" s="17">
        <f>E57*C58</f>
        <v>0</v>
      </c>
      <c r="F58" s="29">
        <v>0.13</v>
      </c>
      <c r="G58" s="31"/>
      <c r="H58" s="30"/>
    </row>
    <row r="59" spans="1:9" x14ac:dyDescent="0.25">
      <c r="B59" s="13" t="s">
        <v>61</v>
      </c>
      <c r="C59" s="27"/>
      <c r="E59" s="17">
        <f>E57*C59</f>
        <v>0</v>
      </c>
      <c r="F59" s="29">
        <v>0.06</v>
      </c>
      <c r="G59" s="31"/>
      <c r="H59" s="31"/>
      <c r="I59" s="32"/>
    </row>
    <row r="60" spans="1:9" x14ac:dyDescent="0.25">
      <c r="B60" s="12" t="s">
        <v>76</v>
      </c>
      <c r="E60" s="34">
        <f>SUM(E57:E59)</f>
        <v>0</v>
      </c>
      <c r="F60" s="17">
        <f>ROUNDUP(F57*(1+F58+F59),2)</f>
        <v>27198.799999999999</v>
      </c>
      <c r="G60" s="33"/>
      <c r="H60" s="33"/>
    </row>
    <row r="61" spans="1:9" x14ac:dyDescent="0.25">
      <c r="B61" s="13" t="s">
        <v>60</v>
      </c>
      <c r="C61" s="28">
        <v>0.21</v>
      </c>
      <c r="E61" s="17">
        <f>C61*E60</f>
        <v>0</v>
      </c>
      <c r="F61" s="17">
        <f>F60*C61</f>
        <v>5711.75</v>
      </c>
    </row>
    <row r="62" spans="1:9" x14ac:dyDescent="0.25">
      <c r="B62" s="12" t="s">
        <v>77</v>
      </c>
      <c r="E62" s="34">
        <f>E61+E60</f>
        <v>0</v>
      </c>
      <c r="F62" s="17">
        <f>F61+F60</f>
        <v>32910.550000000003</v>
      </c>
    </row>
    <row r="63" spans="1:9" x14ac:dyDescent="0.25">
      <c r="D63" s="11" t="str">
        <f>IF(E62&gt;F62,"ERROR: PRESUPUESTO BASE DE LICITACIÓN POR ENCIMA DEL MÁXIMO","")</f>
        <v/>
      </c>
    </row>
    <row r="64" spans="1:9" ht="15.75" thickBot="1" x14ac:dyDescent="0.3">
      <c r="D64" s="11" t="str">
        <f>IF(COUNT(D9:D53)+COUNT(C58:C59)&lt;&gt;20,"ERROR: FALTAN DATOS","")</f>
        <v>ERROR: FALTAN DATOS</v>
      </c>
    </row>
    <row r="65" spans="2:3" ht="15.75" thickBot="1" x14ac:dyDescent="0.3">
      <c r="B65" s="36" t="s">
        <v>78</v>
      </c>
      <c r="C65" s="37"/>
    </row>
    <row r="66" spans="2:3" x14ac:dyDescent="0.25">
      <c r="B66" s="38"/>
      <c r="C66" s="39"/>
    </row>
    <row r="67" spans="2:3" ht="24.95" customHeight="1" x14ac:dyDescent="0.25">
      <c r="B67" s="40"/>
      <c r="C67" s="40"/>
    </row>
    <row r="68" spans="2:3" ht="15" customHeight="1" x14ac:dyDescent="0.25">
      <c r="B68" s="40"/>
      <c r="C68" s="40"/>
    </row>
    <row r="69" spans="2:3" ht="54.95" customHeight="1" x14ac:dyDescent="0.25">
      <c r="B69" s="40"/>
      <c r="C69" s="40"/>
    </row>
    <row r="70" spans="2:3" ht="35.1" customHeight="1" x14ac:dyDescent="0.25">
      <c r="B70" s="40"/>
      <c r="C70" s="40"/>
    </row>
  </sheetData>
  <sheetProtection algorithmName="SHA-512" hashValue="DapcJqK2FvxZCMJQ9YaYA+Jf2NV/2fWXIP0Iz+chYno++xJajkHhNWeJ9kqc1tZ4+TCRK+yUbNps4Ow7DP5hTw==" saltValue="coku8bY83a2aXdkIJNZ1sA==" spinCount="100000" sheet="1" selectLockedCells="1"/>
  <mergeCells count="6">
    <mergeCell ref="B69:C69"/>
    <mergeCell ref="B70:C70"/>
    <mergeCell ref="A1:F1"/>
    <mergeCell ref="E2:F2"/>
    <mergeCell ref="B67:C67"/>
    <mergeCell ref="B68:C68"/>
  </mergeCells>
  <dataValidations xWindow="723" yWindow="603" count="2">
    <dataValidation type="decimal" operator="greaterThanOrEqual" allowBlank="1" showInputMessage="1" showErrorMessage="1" errorTitle="Valor incorrecto" error="Debe introducir un valor numérico igual o mayor que 0" promptTitle="Introduzca un valor" prompt="Debe introducir un valor mayor o igual a cero." sqref="C58:C59" xr:uid="{00000000-0002-0000-0000-000000000000}">
      <formula1>0</formula1>
    </dataValidation>
    <dataValidation type="decimal" operator="greaterThanOrEqual" allowBlank="1" showInputMessage="1" showErrorMessage="1" errorTitle="Valor incorrecto" error="Debe introducir el Coste Unitario de Ejecución Material y debe ser un valor numérico mayor o igual que 0 €" promptTitle="Introduzca un valor" prompt="Debe introducir el Coste Unitario de Ejecución Material sin incluir los &quot;Gastos Generales&quot; ni el &quot;Beneficio Industrial&quot;." sqref="D9 D13 D11 D15 D19 D21 D25 D27 D29 D31 D33 D35 D39 D41 D43 D45 D49 D53" xr:uid="{00000000-0002-0000-0000-000001000000}">
      <formula1>0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Nº 2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Danae Suzarte</dc:creator>
  <cp:lastModifiedBy>Cañete Mora, Francisco José</cp:lastModifiedBy>
  <dcterms:created xsi:type="dcterms:W3CDTF">2019-08-29T10:05:59Z</dcterms:created>
  <dcterms:modified xsi:type="dcterms:W3CDTF">2020-07-08T09:03:16Z</dcterms:modified>
</cp:coreProperties>
</file>