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9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224_2000003059_SuS_Ampliación sistema grabación telefonía\2. Licitacion\A_publicar\"/>
    </mc:Choice>
  </mc:AlternateContent>
  <xr:revisionPtr revIDLastSave="0" documentId="8_{4C9DCC3A-4495-4FF7-811B-56D22E3181E6}" xr6:coauthVersionLast="36" xr6:coauthVersionMax="36" xr10:uidLastSave="{00000000-0000-0000-0000-000000000000}"/>
  <bookViews>
    <workbookView xWindow="0" yWindow="0" windowWidth="10710" windowHeight="6750" xr2:uid="{00000000-000D-0000-FFFF-FFFF00000000}"/>
  </bookViews>
  <sheets>
    <sheet name="Lote Nº 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4" i="1" s="1"/>
  <c r="D21" i="1" l="1"/>
  <c r="F17" i="1"/>
  <c r="F18" i="1" s="1"/>
  <c r="F19" i="1" s="1"/>
  <c r="E8" i="1"/>
  <c r="E6" i="1"/>
  <c r="E10" i="1" l="1"/>
  <c r="E14" i="1" s="1"/>
  <c r="E16" i="1" l="1"/>
  <c r="E15" i="1"/>
  <c r="E17" i="1" l="1"/>
  <c r="E19" i="1" l="1"/>
  <c r="D20" i="1" s="1"/>
  <c r="E18" i="1"/>
</calcChain>
</file>

<file path=xl/sharedStrings.xml><?xml version="1.0" encoding="utf-8"?>
<sst xmlns="http://schemas.openxmlformats.org/spreadsheetml/2006/main" count="24" uniqueCount="24">
  <si>
    <t>AMPLIACIÓN DEL SISTEMA DE GRABACIÓN DE TELEFONÍA PARA PSL's, NÚMEROS DE EMERGENCIAS Y OFICINA DE NOMBRAMIENTO</t>
  </si>
  <si>
    <t>Presupuesto</t>
  </si>
  <si>
    <t>Código</t>
  </si>
  <si>
    <t>Resumen</t>
  </si>
  <si>
    <t>Cantidad</t>
  </si>
  <si>
    <t>1</t>
  </si>
  <si>
    <t>Lote Nº1: Ampliación sist. grabación de telefonía para extensiones IP de la centralita CUCM</t>
  </si>
  <si>
    <t>ASGNICE01</t>
  </si>
  <si>
    <t>Ampliación y actualización de la versión de los grabadores</t>
  </si>
  <si>
    <t>ASGNICE02</t>
  </si>
  <si>
    <t>Licencias para grabación activa (con canal redundante en satellite-pooling)</t>
  </si>
  <si>
    <t>Total Lote Nº 1</t>
  </si>
  <si>
    <t>C/U Ejecución
Material (€)</t>
  </si>
  <si>
    <t>C Ejecución
Material (€)</t>
  </si>
  <si>
    <t>Referencia</t>
  </si>
  <si>
    <t>TOTAL PRESUPUESTO DE EJECUCIÓN MATERIAL LOTE Nº1</t>
  </si>
  <si>
    <t>% Gastos Generales</t>
  </si>
  <si>
    <t>% Beneficio Industrial</t>
  </si>
  <si>
    <t>% IVA</t>
  </si>
  <si>
    <t>Servicios profesionales de ampliación y actualización de la versión de los grabadores cumpliendo con todos los requerimientos solicitados en el alcance del PPT. Estos servicios incluyen:
- Ampliación del sistema para la grabación activa de canales redundantes con satellite-pooling
- Realización de las actualizaciones siguientes: upgrade de servidores virtuales "Inform" del Puesto de Mando (a v9), servidores "Core" de Alto del Arenal y Puerto del Sur (a NIR 9), satélites de los depósitos (a NIR 9)
- Instalación y configuración de los servidores CTI en máquinas virtuales
- Instalación y configuración de los servidores satélite en máquinas virtuales
- Configuración de los servidores Inform
- Totalmente instalado y funcionando
- Pruebas de integración y validación del sistema
-Formación
-Documentación</t>
  </si>
  <si>
    <t>Licencias para grabación activa (con canal redundante en satellite-pooling): Incluye la licencia necesaria para cada canal de grabación con redundancia en satellite-pooling y su instalación en el sistema.</t>
  </si>
  <si>
    <t>TOTAL BASE IMPONIBLE (SIN IVA) PARA LOTE Nº1</t>
  </si>
  <si>
    <t>TOTAL PRESUPUESTO BASE LICITACIÓN (CON IVA) PARA LOTE Nº1</t>
  </si>
  <si>
    <t>(*) Se tendrán en cuenta las notas del apartado 27 del Pliego de Prescripciones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</si>
</sst>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" fontId="5" fillId="5" borderId="0" xfId="0" applyNumberFormat="1" applyFont="1" applyFill="1" applyAlignment="1" applyProtection="1">
      <alignment vertical="top"/>
      <protection locked="0"/>
    </xf>
    <xf numFmtId="9" fontId="5" fillId="5" borderId="0" xfId="0" applyNumberFormat="1" applyFont="1" applyFill="1" applyAlignment="1" applyProtection="1">
      <alignment vertical="top"/>
      <protection locked="0"/>
    </xf>
    <xf numFmtId="0" fontId="0" fillId="0" borderId="0" xfId="0" applyProtection="1"/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2" fillId="0" borderId="0" xfId="0" applyFont="1" applyAlignment="1" applyProtection="1">
      <alignment vertical="top"/>
    </xf>
    <xf numFmtId="0" fontId="2" fillId="0" borderId="0" xfId="0" applyFont="1" applyAlignment="1" applyProtection="1">
      <alignment vertical="top" wrapText="1"/>
    </xf>
    <xf numFmtId="49" fontId="3" fillId="4" borderId="0" xfId="0" applyNumberFormat="1" applyFont="1" applyFill="1" applyAlignment="1" applyProtection="1">
      <alignment vertical="top"/>
    </xf>
    <xf numFmtId="49" fontId="3" fillId="4" borderId="0" xfId="0" applyNumberFormat="1" applyFont="1" applyFill="1" applyAlignment="1" applyProtection="1">
      <alignment vertical="top" wrapText="1"/>
    </xf>
    <xf numFmtId="3" fontId="4" fillId="4" borderId="0" xfId="0" applyNumberFormat="1" applyFont="1" applyFill="1" applyAlignment="1" applyProtection="1">
      <alignment vertical="top"/>
    </xf>
    <xf numFmtId="4" fontId="4" fillId="4" borderId="0" xfId="0" applyNumberFormat="1" applyFont="1" applyFill="1" applyAlignment="1" applyProtection="1">
      <alignment vertical="top"/>
    </xf>
    <xf numFmtId="49" fontId="5" fillId="2" borderId="0" xfId="0" applyNumberFormat="1" applyFont="1" applyFill="1" applyAlignment="1" applyProtection="1">
      <alignment vertical="top"/>
    </xf>
    <xf numFmtId="49" fontId="5" fillId="0" borderId="0" xfId="0" applyNumberFormat="1" applyFont="1" applyAlignment="1" applyProtection="1">
      <alignment vertical="top" wrapText="1"/>
    </xf>
    <xf numFmtId="4" fontId="5" fillId="0" borderId="0" xfId="0" applyNumberFormat="1" applyFont="1" applyAlignment="1" applyProtection="1">
      <alignment vertical="top"/>
    </xf>
    <xf numFmtId="164" fontId="5" fillId="0" borderId="0" xfId="0" applyNumberFormat="1" applyFont="1" applyAlignment="1" applyProtection="1">
      <alignment vertical="top"/>
    </xf>
    <xf numFmtId="0" fontId="6" fillId="0" borderId="0" xfId="0" applyFont="1" applyProtection="1"/>
    <xf numFmtId="0" fontId="5" fillId="0" borderId="0" xfId="0" applyFont="1" applyAlignment="1" applyProtection="1">
      <alignment vertical="top"/>
    </xf>
    <xf numFmtId="0" fontId="5" fillId="4" borderId="0" xfId="0" applyFont="1" applyFill="1" applyAlignment="1" applyProtection="1">
      <alignment vertical="top"/>
    </xf>
    <xf numFmtId="0" fontId="3" fillId="4" borderId="0" xfId="0" applyFont="1" applyFill="1" applyAlignment="1" applyProtection="1">
      <alignment vertical="top" wrapText="1"/>
    </xf>
    <xf numFmtId="3" fontId="5" fillId="4" borderId="0" xfId="0" applyNumberFormat="1" applyFont="1" applyFill="1" applyAlignment="1" applyProtection="1">
      <alignment vertical="top"/>
    </xf>
    <xf numFmtId="164" fontId="3" fillId="4" borderId="0" xfId="0" applyNumberFormat="1" applyFont="1" applyFill="1" applyAlignment="1" applyProtection="1">
      <alignment vertical="top"/>
    </xf>
    <xf numFmtId="164" fontId="5" fillId="4" borderId="0" xfId="0" applyNumberFormat="1" applyFont="1" applyFill="1" applyAlignment="1" applyProtection="1">
      <alignment vertical="top"/>
    </xf>
    <xf numFmtId="0" fontId="5" fillId="3" borderId="0" xfId="0" applyFont="1" applyFill="1" applyAlignment="1" applyProtection="1">
      <alignment vertical="top"/>
    </xf>
    <xf numFmtId="0" fontId="5" fillId="3" borderId="0" xfId="0" applyFont="1" applyFill="1" applyAlignment="1" applyProtection="1">
      <alignment vertical="top" wrapText="1"/>
    </xf>
    <xf numFmtId="0" fontId="5" fillId="0" borderId="0" xfId="0" applyFont="1" applyAlignment="1" applyProtection="1">
      <alignment horizontal="right"/>
    </xf>
    <xf numFmtId="164" fontId="5" fillId="0" borderId="0" xfId="0" applyNumberFormat="1" applyFont="1" applyProtection="1"/>
    <xf numFmtId="9" fontId="5" fillId="0" borderId="0" xfId="0" applyNumberFormat="1" applyFont="1" applyProtection="1"/>
    <xf numFmtId="0" fontId="3" fillId="0" borderId="0" xfId="0" applyFont="1" applyAlignment="1" applyProtection="1">
      <alignment horizontal="right"/>
    </xf>
    <xf numFmtId="164" fontId="3" fillId="0" borderId="0" xfId="0" applyNumberFormat="1" applyFont="1" applyProtection="1"/>
    <xf numFmtId="0" fontId="5" fillId="0" borderId="1" xfId="0" applyFont="1" applyBorder="1" applyProtection="1"/>
    <xf numFmtId="0" fontId="0" fillId="0" borderId="2" xfId="0" applyBorder="1" applyProtection="1"/>
    <xf numFmtId="0" fontId="5" fillId="0" borderId="3" xfId="0" applyFont="1" applyBorder="1" applyAlignment="1" applyProtection="1">
      <alignment vertical="center" wrapText="1"/>
    </xf>
    <xf numFmtId="0" fontId="0" fillId="0" borderId="3" xfId="0" applyFill="1" applyBorder="1" applyAlignment="1" applyProtection="1">
      <alignment vertical="center"/>
    </xf>
    <xf numFmtId="0" fontId="1" fillId="0" borderId="0" xfId="0" applyFont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center" wrapText="1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205410</xdr:colOff>
      <xdr:row>1</xdr:row>
      <xdr:rowOff>33131</xdr:rowOff>
    </xdr:from>
    <xdr:to>
      <xdr:col>5</xdr:col>
      <xdr:colOff>581172</xdr:colOff>
      <xdr:row>1</xdr:row>
      <xdr:rowOff>748749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1167" y="218661"/>
          <a:ext cx="1177518" cy="7156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zoomScale="145" zoomScaleNormal="145" workbookViewId="0">
      <pane xSplit="2" ySplit="4" topLeftCell="C5" activePane="bottomRight" state="frozen"/>
      <selection pane="topRight" activeCell="E1" sqref="E1"/>
      <selection pane="bottomLeft" activeCell="A4" sqref="A4"/>
      <selection pane="bottomRight" activeCell="C16" sqref="C16"/>
    </sheetView>
  </sheetViews>
  <sheetFormatPr baseColWidth="10" defaultColWidth="11.5703125" defaultRowHeight="15" x14ac:dyDescent="0.25"/>
  <cols>
    <col min="1" max="1" width="10.85546875" style="3" bestFit="1" customWidth="1"/>
    <col min="2" max="2" width="55.7109375" style="3" bestFit="1" customWidth="1"/>
    <col min="3" max="3" width="8" style="3" customWidth="1"/>
    <col min="4" max="4" width="14.7109375" style="3" bestFit="1" customWidth="1"/>
    <col min="5" max="5" width="11.7109375" style="3" customWidth="1"/>
    <col min="6" max="6" width="10.85546875" style="3" bestFit="1" customWidth="1"/>
    <col min="7" max="16384" width="11.5703125" style="3"/>
  </cols>
  <sheetData>
    <row r="1" spans="1:7" x14ac:dyDescent="0.25">
      <c r="A1" s="35" t="s">
        <v>0</v>
      </c>
      <c r="B1" s="35"/>
      <c r="C1" s="35"/>
      <c r="D1" s="35"/>
      <c r="E1" s="35"/>
      <c r="F1" s="35"/>
    </row>
    <row r="2" spans="1:7" ht="61.15" customHeight="1" x14ac:dyDescent="0.25">
      <c r="A2" s="4"/>
      <c r="B2" s="4"/>
      <c r="C2" s="4"/>
      <c r="D2" s="4"/>
      <c r="E2" s="35"/>
      <c r="F2" s="35"/>
    </row>
    <row r="3" spans="1:7" x14ac:dyDescent="0.25">
      <c r="A3" s="5" t="s">
        <v>1</v>
      </c>
      <c r="B3" s="6"/>
      <c r="C3" s="6"/>
      <c r="D3" s="6"/>
      <c r="E3" s="6"/>
      <c r="F3" s="6"/>
    </row>
    <row r="4" spans="1:7" ht="25.5" x14ac:dyDescent="0.25">
      <c r="A4" s="7" t="s">
        <v>2</v>
      </c>
      <c r="B4" s="8" t="s">
        <v>3</v>
      </c>
      <c r="C4" s="7" t="s">
        <v>4</v>
      </c>
      <c r="D4" s="8" t="s">
        <v>12</v>
      </c>
      <c r="E4" s="8" t="s">
        <v>13</v>
      </c>
      <c r="F4" s="7" t="s">
        <v>14</v>
      </c>
    </row>
    <row r="5" spans="1:7" ht="22.5" x14ac:dyDescent="0.25">
      <c r="A5" s="9" t="s">
        <v>5</v>
      </c>
      <c r="B5" s="10" t="s">
        <v>6</v>
      </c>
      <c r="C5" s="11"/>
      <c r="D5" s="11"/>
      <c r="E5" s="11"/>
      <c r="F5" s="12"/>
    </row>
    <row r="6" spans="1:7" x14ac:dyDescent="0.25">
      <c r="A6" s="13" t="s">
        <v>7</v>
      </c>
      <c r="B6" s="14" t="s">
        <v>8</v>
      </c>
      <c r="C6" s="15">
        <v>1</v>
      </c>
      <c r="D6" s="1"/>
      <c r="E6" s="16">
        <f>C6*D6</f>
        <v>0</v>
      </c>
      <c r="F6" s="15">
        <v>11372.42</v>
      </c>
      <c r="G6" s="17"/>
    </row>
    <row r="7" spans="1:7" ht="156.6" customHeight="1" x14ac:dyDescent="0.25">
      <c r="A7" s="18"/>
      <c r="B7" s="14" t="s">
        <v>19</v>
      </c>
      <c r="C7" s="18"/>
      <c r="D7" s="18"/>
      <c r="E7" s="18"/>
      <c r="F7" s="18"/>
    </row>
    <row r="8" spans="1:7" x14ac:dyDescent="0.25">
      <c r="A8" s="13" t="s">
        <v>9</v>
      </c>
      <c r="B8" s="14" t="s">
        <v>10</v>
      </c>
      <c r="C8" s="15">
        <v>37</v>
      </c>
      <c r="D8" s="1"/>
      <c r="E8" s="16">
        <f>C8*D8</f>
        <v>0</v>
      </c>
      <c r="F8" s="15">
        <v>680.4</v>
      </c>
    </row>
    <row r="9" spans="1:7" ht="33.75" x14ac:dyDescent="0.25">
      <c r="A9" s="18"/>
      <c r="B9" s="14" t="s">
        <v>20</v>
      </c>
      <c r="C9" s="18"/>
      <c r="D9" s="18"/>
      <c r="E9" s="18"/>
      <c r="F9" s="18"/>
    </row>
    <row r="10" spans="1:7" x14ac:dyDescent="0.25">
      <c r="A10" s="19"/>
      <c r="B10" s="20" t="s">
        <v>11</v>
      </c>
      <c r="C10" s="21"/>
      <c r="D10" s="21"/>
      <c r="E10" s="22">
        <f>SUM(E6+E8)</f>
        <v>0</v>
      </c>
      <c r="F10" s="23">
        <f>(C6*F6)+(C8*F8)</f>
        <v>36547.22</v>
      </c>
    </row>
    <row r="11" spans="1:7" ht="1.1499999999999999" customHeight="1" x14ac:dyDescent="0.25">
      <c r="A11" s="24"/>
      <c r="B11" s="25"/>
      <c r="C11" s="24"/>
      <c r="D11" s="24"/>
      <c r="E11" s="24"/>
      <c r="F11" s="24"/>
    </row>
    <row r="12" spans="1:7" ht="1.1499999999999999" customHeight="1" x14ac:dyDescent="0.25">
      <c r="A12" s="24"/>
      <c r="B12" s="25"/>
      <c r="C12" s="24"/>
      <c r="D12" s="24"/>
      <c r="E12" s="24"/>
      <c r="F12" s="24"/>
    </row>
    <row r="14" spans="1:7" x14ac:dyDescent="0.25">
      <c r="B14" s="26" t="s">
        <v>15</v>
      </c>
      <c r="E14" s="27">
        <f>E10</f>
        <v>0</v>
      </c>
      <c r="F14" s="27">
        <f>F10</f>
        <v>36547.22</v>
      </c>
    </row>
    <row r="15" spans="1:7" x14ac:dyDescent="0.25">
      <c r="B15" s="26" t="s">
        <v>16</v>
      </c>
      <c r="C15" s="2"/>
      <c r="E15" s="27">
        <f>E14*C15</f>
        <v>0</v>
      </c>
      <c r="F15" s="28">
        <v>0.13</v>
      </c>
    </row>
    <row r="16" spans="1:7" x14ac:dyDescent="0.25">
      <c r="B16" s="26" t="s">
        <v>17</v>
      </c>
      <c r="C16" s="2"/>
      <c r="E16" s="27">
        <f>E14*C16</f>
        <v>0</v>
      </c>
      <c r="F16" s="28">
        <v>0.06</v>
      </c>
    </row>
    <row r="17" spans="2:6" x14ac:dyDescent="0.25">
      <c r="B17" s="29" t="s">
        <v>21</v>
      </c>
      <c r="E17" s="30">
        <f>SUM(E14:E16)</f>
        <v>0</v>
      </c>
      <c r="F17" s="27">
        <f>+F10+F15*F10+F16*F10</f>
        <v>43491.19</v>
      </c>
    </row>
    <row r="18" spans="2:6" x14ac:dyDescent="0.25">
      <c r="B18" s="26" t="s">
        <v>18</v>
      </c>
      <c r="C18" s="28">
        <v>0.21</v>
      </c>
      <c r="E18" s="27">
        <f>E17*C18</f>
        <v>0</v>
      </c>
      <c r="F18" s="27">
        <f>F17*C18</f>
        <v>9133.15</v>
      </c>
    </row>
    <row r="19" spans="2:6" x14ac:dyDescent="0.25">
      <c r="B19" s="29" t="s">
        <v>22</v>
      </c>
      <c r="E19" s="30">
        <f>+E17+C18*E17</f>
        <v>0</v>
      </c>
      <c r="F19" s="27">
        <f>F18+F17</f>
        <v>52624.34</v>
      </c>
    </row>
    <row r="20" spans="2:6" x14ac:dyDescent="0.25">
      <c r="D20" s="17" t="str">
        <f>IF(E19&gt;F19,"ERROR: PRESUPUESTO BASE DE LICITACIÓN POR ENCIMA DEL MÁXIMO","")</f>
        <v/>
      </c>
    </row>
    <row r="21" spans="2:6" ht="15.75" thickBot="1" x14ac:dyDescent="0.3">
      <c r="D21" s="17" t="str">
        <f>IF(COUNT(D6)+COUNT(D8)+COUNT(C15:C16)&lt;&gt;4,"ERROR: FALTAN DATOS","")</f>
        <v>ERROR: FALTAN DATOS</v>
      </c>
    </row>
    <row r="22" spans="2:6" ht="15.75" thickBot="1" x14ac:dyDescent="0.3">
      <c r="B22" s="31" t="s">
        <v>23</v>
      </c>
      <c r="C22" s="32"/>
    </row>
    <row r="23" spans="2:6" x14ac:dyDescent="0.25">
      <c r="B23" s="33"/>
      <c r="C23" s="34"/>
    </row>
    <row r="24" spans="2:6" ht="24.95" customHeight="1" x14ac:dyDescent="0.25">
      <c r="B24" s="36"/>
      <c r="C24" s="36"/>
    </row>
    <row r="25" spans="2:6" x14ac:dyDescent="0.25">
      <c r="B25" s="36"/>
      <c r="C25" s="36"/>
    </row>
    <row r="26" spans="2:6" ht="54.95" customHeight="1" x14ac:dyDescent="0.25">
      <c r="B26" s="36"/>
      <c r="C26" s="36"/>
    </row>
    <row r="27" spans="2:6" ht="35.1" customHeight="1" x14ac:dyDescent="0.25">
      <c r="B27" s="36"/>
      <c r="C27" s="36"/>
    </row>
  </sheetData>
  <sheetProtection algorithmName="SHA-512" hashValue="/CXHdDGKWraE6Exhn6mFy+V6ED0jfZ6l7hwNSvzntI6w0qgm6nbmWlzmY+oUqhV3zR6oge0MzjYCsegTzS1cmA==" saltValue="OLhU2OzlxynOT+s68dacZg==" spinCount="100000" sheet="1" selectLockedCells="1"/>
  <mergeCells count="6">
    <mergeCell ref="A1:F1"/>
    <mergeCell ref="B26:C26"/>
    <mergeCell ref="B27:C27"/>
    <mergeCell ref="E2:F2"/>
    <mergeCell ref="B24:C24"/>
    <mergeCell ref="B25:C25"/>
  </mergeCells>
  <conditionalFormatting sqref="D6">
    <cfRule type="expression" dxfId="0" priority="1">
      <formula>$D$6&gt;$F$6</formula>
    </cfRule>
  </conditionalFormatting>
  <dataValidations xWindow="801" yWindow="579" count="3">
    <dataValidation type="decimal" operator="greaterThanOrEqual" allowBlank="1" showInputMessage="1" showErrorMessage="1" errorTitle="Error" error="El valor introducido no es correcto, debe introducir un valor numérico mayor o igual a 0%." promptTitle="Introduzca un valor" prompt="Debe introducir un valor mayor o igual a cero." sqref="C15:C16" xr:uid="{00000000-0002-0000-0000-000000000000}">
      <formula1>0</formula1>
    </dataValidation>
    <dataValidation type="decimal" allowBlank="1" showInputMessage="1" showErrorMessage="1" errorTitle="Valor incorrecto" error="Debe introducir el Coste Unitario de Ejecución Material y debe ser un valor numérico mayor o igual que 0 € y menor o igual que 11.372,42 €." promptTitle="Valor Numérico" prompt="Debe introducir el Coste Unitario de Ejecución Material sin incluir los &quot;Gastos Generales&quot; ni el &quot;Beneficio Industrial&quot;." sqref="D6" xr:uid="{00000000-0002-0000-0000-000001000000}">
      <formula1>0</formula1>
      <formula2>F6</formula2>
    </dataValidation>
    <dataValidation type="decimal" allowBlank="1" showInputMessage="1" showErrorMessage="1" errorTitle="Valor incorrecto" error="Debe introducir el Coste Unitario de Ejecución Material y debe ser un valor numérico mayor o igual que 0 € y menor o igual que 680,40 €." promptTitle="Valor Numérico" prompt="Debe introducir el Coste Unitario de Ejecución Material sin incluir los &quot;Gastos Generales&quot; ni el &quot;Beneficio Industrial&quot;." sqref="D8" xr:uid="{00000000-0002-0000-0000-000002000000}">
      <formula1>0</formula1>
      <formula2>680.4</formula2>
    </dataValidation>
  </dataValidations>
  <pageMargins left="0.7" right="0.7" top="0.75" bottom="0.75" header="0.3" footer="0.3"/>
  <pageSetup paperSize="9" orientation="portrait" r:id="rId1"/>
  <ignoredErrors>
    <ignoredError sqref="A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Nº 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Danae Suzarte</dc:creator>
  <cp:lastModifiedBy>Cañete Mora, Francisco José</cp:lastModifiedBy>
  <dcterms:created xsi:type="dcterms:W3CDTF">2019-08-29T10:05:59Z</dcterms:created>
  <dcterms:modified xsi:type="dcterms:W3CDTF">2020-07-08T09:02:22Z</dcterms:modified>
</cp:coreProperties>
</file>