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defaultThemeVersion="166925"/>
  <mc:AlternateContent xmlns:mc="http://schemas.openxmlformats.org/markup-compatibility/2006">
    <mc:Choice Requires="x15">
      <x15ac:absPath xmlns:x15ac="http://schemas.microsoft.com/office/spreadsheetml/2010/11/ac" url="C:\Users\p04425\Desktop\accesibilidad\"/>
    </mc:Choice>
  </mc:AlternateContent>
  <xr:revisionPtr revIDLastSave="0" documentId="13_ncr:1_{2D84AFAD-10E2-4EA1-B14B-E172CA241564}" xr6:coauthVersionLast="36" xr6:coauthVersionMax="36" xr10:uidLastSave="{00000000-0000-0000-0000-000000000000}"/>
  <bookViews>
    <workbookView xWindow="0" yWindow="0" windowWidth="17250" windowHeight="7845" xr2:uid="{62FE624D-17DF-4E40-9447-5BE7D8BE2498}"/>
  </bookViews>
  <sheets>
    <sheet name="Hoja1" sheetId="1" r:id="rId1"/>
  </sheets>
  <definedNames>
    <definedName name="_xlnm._FilterDatabase" localSheetId="0" hidden="1">Hoja1!$B$1:$B$99</definedName>
  </definedName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90" i="1" l="1"/>
  <c r="I91" i="1" s="1"/>
  <c r="H89" i="1"/>
  <c r="J85" i="1"/>
  <c r="J83" i="1"/>
  <c r="J81" i="1"/>
  <c r="H80" i="1"/>
  <c r="J76" i="1"/>
  <c r="J74" i="1"/>
  <c r="H73" i="1"/>
  <c r="J69" i="1"/>
  <c r="J67" i="1"/>
  <c r="H66" i="1"/>
  <c r="J62" i="1"/>
  <c r="I64" i="1" s="1"/>
  <c r="H61" i="1"/>
  <c r="J57" i="1"/>
  <c r="J55" i="1"/>
  <c r="H54" i="1"/>
  <c r="J50" i="1"/>
  <c r="J48" i="1"/>
  <c r="J46" i="1"/>
  <c r="J44" i="1"/>
  <c r="J42" i="1"/>
  <c r="J40" i="1"/>
  <c r="J38" i="1"/>
  <c r="J36" i="1"/>
  <c r="H35" i="1"/>
  <c r="J31" i="1"/>
  <c r="J29" i="1"/>
  <c r="J27" i="1"/>
  <c r="J25" i="1"/>
  <c r="J23" i="1"/>
  <c r="J21" i="1"/>
  <c r="J19" i="1"/>
  <c r="J17" i="1"/>
  <c r="J15" i="1"/>
  <c r="J13" i="1"/>
  <c r="J11" i="1"/>
  <c r="J9" i="1"/>
  <c r="J7" i="1"/>
  <c r="J5" i="1"/>
  <c r="H4" i="1"/>
  <c r="I78" i="1" l="1"/>
  <c r="J78" i="1" s="1"/>
  <c r="J73" i="1" s="1"/>
  <c r="I33" i="1"/>
  <c r="J33" i="1" s="1"/>
  <c r="J4" i="1" s="1"/>
  <c r="I87" i="1"/>
  <c r="I71" i="1"/>
  <c r="I52" i="1"/>
  <c r="I35" i="1" s="1"/>
  <c r="I59" i="1"/>
  <c r="J59" i="1" s="1"/>
  <c r="J54" i="1" s="1"/>
  <c r="J87" i="1"/>
  <c r="J80" i="1" s="1"/>
  <c r="I80" i="1"/>
  <c r="J91" i="1"/>
  <c r="J89" i="1" s="1"/>
  <c r="I89" i="1"/>
  <c r="I61" i="1"/>
  <c r="J64" i="1"/>
  <c r="J61" i="1" s="1"/>
  <c r="I66" i="1"/>
  <c r="J71" i="1"/>
  <c r="J66" i="1" s="1"/>
  <c r="E89" i="1"/>
  <c r="G90" i="1"/>
  <c r="F91" i="1" s="1"/>
  <c r="G91" i="1" s="1"/>
  <c r="G89" i="1" s="1"/>
  <c r="E80" i="1"/>
  <c r="G85" i="1"/>
  <c r="G83" i="1"/>
  <c r="G81" i="1"/>
  <c r="F87" i="1" s="1"/>
  <c r="E73" i="1"/>
  <c r="G76" i="1"/>
  <c r="G74" i="1"/>
  <c r="E66" i="1"/>
  <c r="G69" i="1"/>
  <c r="G67" i="1"/>
  <c r="E61" i="1"/>
  <c r="G62" i="1"/>
  <c r="F64" i="1" s="1"/>
  <c r="G64" i="1" s="1"/>
  <c r="G61" i="1" s="1"/>
  <c r="E54" i="1"/>
  <c r="G57" i="1"/>
  <c r="G55" i="1"/>
  <c r="F59" i="1" s="1"/>
  <c r="E35" i="1"/>
  <c r="G50" i="1"/>
  <c r="G48" i="1"/>
  <c r="G46" i="1"/>
  <c r="G44" i="1"/>
  <c r="G42" i="1"/>
  <c r="G40" i="1"/>
  <c r="G38" i="1"/>
  <c r="G36" i="1"/>
  <c r="E4" i="1"/>
  <c r="G31" i="1"/>
  <c r="G29" i="1"/>
  <c r="G27" i="1"/>
  <c r="G25" i="1"/>
  <c r="G23" i="1"/>
  <c r="G21" i="1"/>
  <c r="G19" i="1"/>
  <c r="G17" i="1"/>
  <c r="G15" i="1"/>
  <c r="G13" i="1"/>
  <c r="G11" i="1"/>
  <c r="G9" i="1"/>
  <c r="G7" i="1"/>
  <c r="G5" i="1"/>
  <c r="I73" i="1" l="1"/>
  <c r="J52" i="1"/>
  <c r="J35" i="1" s="1"/>
  <c r="I93" i="1" s="1"/>
  <c r="J93" i="1" s="1"/>
  <c r="J95" i="1" s="1"/>
  <c r="J96" i="1" s="1"/>
  <c r="J97" i="1" s="1"/>
  <c r="J98" i="1" s="1"/>
  <c r="J99" i="1" s="1"/>
  <c r="F52" i="1"/>
  <c r="G52" i="1" s="1"/>
  <c r="G35" i="1" s="1"/>
  <c r="I4" i="1"/>
  <c r="F33" i="1"/>
  <c r="F4" i="1" s="1"/>
  <c r="F78" i="1"/>
  <c r="G78" i="1" s="1"/>
  <c r="G73" i="1" s="1"/>
  <c r="I54" i="1"/>
  <c r="F71" i="1"/>
  <c r="F66" i="1" s="1"/>
  <c r="G33" i="1"/>
  <c r="G4" i="1" s="1"/>
  <c r="F54" i="1"/>
  <c r="G59" i="1"/>
  <c r="G54" i="1" s="1"/>
  <c r="F80" i="1"/>
  <c r="G87" i="1"/>
  <c r="G80" i="1" s="1"/>
  <c r="F61" i="1"/>
  <c r="F89" i="1"/>
  <c r="F35" i="1" l="1"/>
  <c r="F73" i="1"/>
  <c r="G71" i="1"/>
  <c r="G66" i="1" s="1"/>
  <c r="F93" i="1" s="1"/>
  <c r="G93" i="1" s="1"/>
  <c r="G95" i="1" s="1"/>
  <c r="G96" i="1" s="1"/>
  <c r="G97" i="1" s="1"/>
  <c r="G98" i="1" l="1"/>
  <c r="G9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Fernández de Santos, Luis</author>
    <author>Cárdaba Prada, Luis María</author>
  </authors>
  <commentList>
    <comment ref="A3" authorId="0" shapeId="0" xr:uid="{7B4CEFA8-B753-4B4E-AB92-D3A72A72658D}">
      <text>
        <r>
          <rPr>
            <b/>
            <sz val="9"/>
            <color indexed="81"/>
            <rFont val="Tahoma"/>
            <family val="2"/>
          </rPr>
          <t>Código del concepto. Ver colores en "Entorno de trabajo: Apariencia"</t>
        </r>
      </text>
    </comment>
    <comment ref="B3" authorId="0" shapeId="0" xr:uid="{12B353CA-596A-4D26-BAF9-C0ACABD4B84D}">
      <text>
        <r>
          <rPr>
            <b/>
            <sz val="9"/>
            <color indexed="81"/>
            <rFont val="Tahoma"/>
            <family val="2"/>
          </rPr>
          <t>Naturaleza o tipo de concepto, ver valores de cada naturaleza en la ayuda del menú contextual</t>
        </r>
      </text>
    </comment>
    <comment ref="C3" authorId="0" shapeId="0" xr:uid="{2F4A56EB-EE32-4C5A-8A56-45D6EAB3BD77}">
      <text>
        <r>
          <rPr>
            <b/>
            <sz val="9"/>
            <color indexed="81"/>
            <rFont val="Tahoma"/>
            <family val="2"/>
          </rPr>
          <t>Unidad principal de medida del concepto</t>
        </r>
      </text>
    </comment>
    <comment ref="D3" authorId="0" shapeId="0" xr:uid="{C0FD2E88-00DE-4CDB-9524-EA33DEC6F323}">
      <text>
        <r>
          <rPr>
            <b/>
            <sz val="9"/>
            <color indexed="81"/>
            <rFont val="Tahoma"/>
            <family val="2"/>
          </rPr>
          <t>Descripción corta</t>
        </r>
      </text>
    </comment>
    <comment ref="E3" authorId="0" shapeId="0" xr:uid="{3DCCB913-FDF2-42A8-8DBB-24A524D54E99}">
      <text>
        <r>
          <rPr>
            <b/>
            <sz val="9"/>
            <color indexed="81"/>
            <rFont val="Tahoma"/>
            <family val="2"/>
          </rPr>
          <t>Rendimiento o cantidad presupuestada</t>
        </r>
      </text>
    </comment>
    <comment ref="F3" authorId="0" shapeId="0" xr:uid="{F674CCA5-DC50-4EAF-9921-47C0762A856A}">
      <text>
        <r>
          <rPr>
            <b/>
            <sz val="9"/>
            <color indexed="81"/>
            <rFont val="Tahoma"/>
            <family val="2"/>
          </rPr>
          <t>Precio unitario en el presupuesto</t>
        </r>
      </text>
    </comment>
    <comment ref="G3" authorId="0" shapeId="0" xr:uid="{D99B4EB3-596F-4134-98AB-AEF271377789}">
      <text>
        <r>
          <rPr>
            <b/>
            <sz val="9"/>
            <color indexed="81"/>
            <rFont val="Tahoma"/>
            <family val="2"/>
          </rPr>
          <t>Importe del presupuesto</t>
        </r>
      </text>
    </comment>
    <comment ref="H3" authorId="0" shapeId="0" xr:uid="{78E37484-8B62-474B-8029-2794AB3D3680}">
      <text>
        <r>
          <rPr>
            <b/>
            <sz val="9"/>
            <color indexed="81"/>
            <rFont val="Tahoma"/>
            <family val="2"/>
          </rPr>
          <t>Rendimiento o cantidad presupuestada</t>
        </r>
      </text>
    </comment>
    <comment ref="I3" authorId="0" shapeId="0" xr:uid="{53985CC0-BA59-4EDB-A0DE-D88876E4B593}">
      <text>
        <r>
          <rPr>
            <b/>
            <sz val="9"/>
            <color indexed="81"/>
            <rFont val="Tahoma"/>
            <family val="2"/>
          </rPr>
          <t>Precio unitario en el presupuesto</t>
        </r>
      </text>
    </comment>
    <comment ref="J3" authorId="0" shapeId="0" xr:uid="{3FE70AF5-939C-418B-A277-55DC86018F2C}">
      <text>
        <r>
          <rPr>
            <b/>
            <sz val="9"/>
            <color indexed="81"/>
            <rFont val="Tahoma"/>
            <family val="2"/>
          </rPr>
          <t>Importe del presupuesto</t>
        </r>
      </text>
    </comment>
    <comment ref="D97" authorId="1" shapeId="0" xr:uid="{07350316-4565-4873-87A6-C96BD6940386}">
      <text>
        <r>
          <rPr>
            <sz val="9"/>
            <color indexed="81"/>
            <rFont val="Tahoma"/>
            <family val="2"/>
          </rPr>
          <t>IVA no incluido</t>
        </r>
      </text>
    </comment>
    <comment ref="D99" authorId="1" shapeId="0" xr:uid="{2ED3E9BD-F977-496E-A19D-DD3B61B51931}">
      <text>
        <r>
          <rPr>
            <sz val="9"/>
            <color indexed="81"/>
            <rFont val="Tahoma"/>
            <family val="2"/>
          </rPr>
          <t>IVA incluido</t>
        </r>
      </text>
    </comment>
  </commentList>
</comments>
</file>

<file path=xl/sharedStrings.xml><?xml version="1.0" encoding="utf-8"?>
<sst xmlns="http://schemas.openxmlformats.org/spreadsheetml/2006/main" count="222" uniqueCount="144">
  <si>
    <t>MEJORA MEDIDAS DE ACCESIBILIDAD ESTACIÓN DE ATOCHA</t>
  </si>
  <si>
    <t>Presupuesto</t>
  </si>
  <si>
    <t>Código</t>
  </si>
  <si>
    <t>Nat</t>
  </si>
  <si>
    <t>Ud</t>
  </si>
  <si>
    <t>Resumen</t>
  </si>
  <si>
    <t>CanPres</t>
  </si>
  <si>
    <t>Pres</t>
  </si>
  <si>
    <t>ImpPres</t>
  </si>
  <si>
    <t>EGC</t>
  </si>
  <si>
    <t>Capítulo</t>
  </si>
  <si>
    <t/>
  </si>
  <si>
    <t>DEMOLICIONES Y DESMONTAJES</t>
  </si>
  <si>
    <t>EGC0020</t>
  </si>
  <si>
    <t>Partida</t>
  </si>
  <si>
    <t>m</t>
  </si>
  <si>
    <t>CORTE DE PAVIMENTO DE TERRAZO O BALDOSA CON RADIAL (NOCTURNO)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</si>
  <si>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</si>
  <si>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EGC0040</t>
  </si>
  <si>
    <t>m2</t>
  </si>
  <si>
    <t>DEMOLICIÓN DE SOLADO DE PAVIMENTO HASTA 10 CM DE ESPESOR (NOCTURNO)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</si>
  <si>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</si>
  <si>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EGC0300</t>
  </si>
  <si>
    <t>RETIRADA DE TIRA ANTIDESLIZANTE (NOCTURNO)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</si>
  <si>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</si>
  <si>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EGC0060</t>
  </si>
  <si>
    <t>FRESADO DE PELDAÑO (NOCTURNO)</t>
  </si>
  <si>
    <t>Realización de cajeado de 30mm de ancho para tira de 25mm y de 40mm de ancho para tira de 38mm, ambas de 2mm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</si>
  <si>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EGC0340</t>
  </si>
  <si>
    <t>RETIRADA PAVIMENTO FLEXIBLE (NOCTURNO)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</si>
  <si>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</si>
  <si>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ED0480</t>
  </si>
  <si>
    <t>ud</t>
  </si>
  <si>
    <t>DESMONTAJE DE MÁQUINA BILLETERA. (NOCTURNO)</t>
  </si>
  <si>
    <t>Desmontaje de máquina billetera, incluso desconexión eléctrica y alarma, acopio y custodia en obra para su posterior reutilización, en horario nocturno.</t>
  </si>
  <si>
    <t>EK0160</t>
  </si>
  <si>
    <t>MONTAJE DE MÁQUINA BILLETERA, NOCTURNO</t>
  </si>
  <si>
    <t>Montaje de máquina billetera, procedente de acopio en obra o de almacén de metro, incluso replanteo, anclajes químicos, conexionado (eléctrico, de señales, alarma, etc.), transporte, totalmente instalada y comprobado su correcto funcionamiento, en horario nocturno.</t>
  </si>
  <si>
    <t>ED0100</t>
  </si>
  <si>
    <t>DESMONTAJE DE BANCO DE ANDÉN METÁLICO (NOCTURNO)</t>
  </si>
  <si>
    <t>Desmontaje de módulo de banco tipo metálico de andén , incluso acopio y custodia en obra para su posterior colocación o transporte a almacén de metro, en horario nocturno.</t>
  </si>
  <si>
    <t>EK0050</t>
  </si>
  <si>
    <t>MONTAJE DE BANCO METÁLICO, NOCTURNO</t>
  </si>
  <si>
    <t>Montaje de banco metálico procedente de acopio, i/ ejecución de taladros, totalmente instalado, en horario nocturno.</t>
  </si>
  <si>
    <t>EGC0440</t>
  </si>
  <si>
    <t>u</t>
  </si>
  <si>
    <t>REUBICACIÓN DE INTERFONO EN NUEVA UBICACION (NOCTURNO)</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</si>
  <si>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</si>
  <si>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EGC0420</t>
  </si>
  <si>
    <t>REUBICACIÓN DE INTERFONO EN ALTURA (NOCTURNO)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</si>
  <si>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</si>
  <si>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EGC0120</t>
  </si>
  <si>
    <t>RETIRADA DE CARTELERÍA (NOCTURNO)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</si>
  <si>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</si>
  <si>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EGC0460</t>
  </si>
  <si>
    <t>DESMONTAJE DE APOYO ISQUIATICO (NOCTURNO)</t>
  </si>
  <si>
    <t>Desmontaje de apoyo isquiátrico, incluso acopio y custodia en obra para su posterior colocación o transporte a almacén de metro,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</si>
  <si>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EGC0480</t>
  </si>
  <si>
    <t>MONTAJE DE APOYO ISQUIATICO (NOCTURNO)</t>
  </si>
  <si>
    <t>Montaje de apoyo isquiático procedente de acopio, i/ ejecución de taladros, totalmente instalado,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</si>
  <si>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EGC</t>
  </si>
  <si>
    <t>EGA</t>
  </si>
  <si>
    <t>ALBAÑILERÍA, SOLADOS Y REVESTIMIENTOS</t>
  </si>
  <si>
    <t>EGA0060</t>
  </si>
  <si>
    <t>RECRECIDO DE MORTERO RÁPIDO HASTA 10 CM DE ESPESOR (NOCTURNO)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</si>
  <si>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</si>
  <si>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EGA0160</t>
  </si>
  <si>
    <t>SUMINISTRO E INSTALACIÓN DE PAVIMENTO TACTOVISUAL CERÁMICO ABOTONADO Y ACANALADO (NOCTURNO)</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</si>
  <si>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</si>
  <si>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EGA0165</t>
  </si>
  <si>
    <t>SUMINISTRO E INSTALACIÓN DE PAVIMENTO TACTOVISUAL CERÁMICO ACANALADO AMARILLO (NOCTURNO)</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</si>
  <si>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</si>
  <si>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EGA0167</t>
  </si>
  <si>
    <t>SUMINISTRO E INSTALACIÓN DE PAVIMENTO TACTOVISUAL ANTIDESLIZANTE CERÁMICO ACANALADO AMARILLO (NOCTURNO)</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</si>
  <si>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</si>
  <si>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EGA0080</t>
  </si>
  <si>
    <t>REPARACIÓN DE PAVIMENTO TACTOVISUAL CERÁMICO ABOTONADO Y ACANALADO (NOCTURNO)</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</si>
  <si>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</si>
  <si>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EVP0410</t>
  </si>
  <si>
    <t>TRATAMIENTO DE SUELO ABUJARDADO.</t>
  </si>
  <si>
    <t>Tratamiento de suelo abujardado a base de aplicación de una mano de impregnación en profundidad de producto D-340 (flúor butirato de metil metacrilato) en mezcla 50/50 con el diluyente D-345 y posterior aplicación de una segunda mano de D-340.</t>
  </si>
  <si>
    <t>EVP0280</t>
  </si>
  <si>
    <t>SOL.GRANITO GRIS  ESP=3CM PULIDO</t>
  </si>
  <si>
    <t>Suministro y colocación de solado de granito gris  pulido en baldosas de dimensión variable esp=3 cm., recibido con mortero de cemento CEM II/B-P 32,5 N y arena mezcla de miga y río (M-5), cama de arena de 2 cm. de espesor, i/rejuntado con lechada de cemento CEM II/B-P 32,5 N 1/2  y limpieza, medida la superficie ejecutada.</t>
  </si>
  <si>
    <t>EVP0270</t>
  </si>
  <si>
    <t>SOL.GRANITO GRIS  ESP=3CM ABUJARDADO/FLAMEADO</t>
  </si>
  <si>
    <t>Suministro y colocación de solado de granito gris abujardado o flameado en baldosas de dimensión variable esp=3 cm., recibido con mortero de cemento CEM II/B-P 32,5 N y arena mezcla de miga y río (M-5), cama de arena de 2 cm. De espesor, i/rejuntado con lechada de cemento CEM II/B-P 32,5 N 1/2 y limpieza, medida la superficie ejecutada.</t>
  </si>
  <si>
    <t>Total EGA</t>
  </si>
  <si>
    <t>EGB</t>
  </si>
  <si>
    <t>CERRAJERÍA</t>
  </si>
  <si>
    <t>EGB0425</t>
  </si>
  <si>
    <t>SUMINSTRO E INSTALACIÓN DE ESTRUCTURA AUXILIAR PARA EXTINTOR</t>
  </si>
  <si>
    <t>Suministro e instalación de estructura formada por cuatro tubos de acero 10x10x1,5 mm, con tacón de chapa de 150mm de altura y banda fotoluminiscente, en tres lados, incluso lacado y anclajes mecánicos para su instalación.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</si>
  <si>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EGB0260</t>
  </si>
  <si>
    <t>SUMINISTRO E INSTALACIÓN DE APOYO ISQUIÁTICO DOBLE (NOCTURNO)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</si>
  <si>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</si>
  <si>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EGB</t>
  </si>
  <si>
    <t>EGD</t>
  </si>
  <si>
    <t>ELECTRICIDAD</t>
  </si>
  <si>
    <t>EGD0026</t>
  </si>
  <si>
    <t>SUMINISTRO E INSTALACIÓN DE CABLE TELEFONICO 3x2x0.64 (NOCTURNO)</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</si>
  <si>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</si>
  <si>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EGD</t>
  </si>
  <si>
    <t>EGE</t>
  </si>
  <si>
    <t>MEDIDAS TECNOLÓGICAS DE AYUDA AL VIAJERO</t>
  </si>
  <si>
    <t>EGE0005</t>
  </si>
  <si>
    <t>INTEGRACION DE BUCLE MAGNETICO EN INTERFONO DE PUBLICO VIA IP</t>
  </si>
  <si>
    <t>Suministro,instalación y montaje de bucle magnético, con concobertura acorde a la normativa UNE-EN601184:2016 en espacio de superficie frente al interfono de público, con dimensiones mínimas de 1,5m. de largo x 1,5m. de fondo, tanto a 1,2m. como a 1,7m. de altura.Se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</si>
  <si>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EGE0080</t>
  </si>
  <si>
    <t>INSTALACIÓN DE TIRA ANTIDESLIZANTE PARA PELDAÑO DE 25mm (NOCTURNO)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</si>
  <si>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</si>
  <si>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EGE</t>
  </si>
  <si>
    <t>EGF</t>
  </si>
  <si>
    <t>MEDIOS AUXILIARES</t>
  </si>
  <si>
    <t>EGF0020</t>
  </si>
  <si>
    <t>COLOCACIÓN Y RETIRADA DE CHAPA ESTRIADA (NOCTURNO)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</si>
  <si>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</si>
  <si>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EGF0040</t>
  </si>
  <si>
    <t>SUMINISTRO DE CHAPA ESTRIADA 2,5 MM (NOCTURNO)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</si>
  <si>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</si>
  <si>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EGF</t>
  </si>
  <si>
    <t>EGG</t>
  </si>
  <si>
    <t>SEÑALIZACIÓN</t>
  </si>
  <si>
    <t>EGG0400</t>
  </si>
  <si>
    <t>SUMINISTRO E INSTALACIÓN DE SEÑALIZACIÓN DE INTERFONO (NOCTURNO)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</si>
  <si>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</si>
  <si>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EGG0420</t>
  </si>
  <si>
    <t>SUMINISTRO E INSTALACIÓN DE SEÑALIZACIÓN PANEL APOYO ISQUIÁTICO (NOCTURNO)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</si>
  <si>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</si>
  <si>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EGG0640</t>
  </si>
  <si>
    <t>SUMINISTRO E INSTALACIÓN DE TIRA FOTOLUMINISCENTE PARA BORDE DE ANDÉN (NOCTURNO)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</si>
  <si>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</si>
  <si>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EGG</t>
  </si>
  <si>
    <t>GAMB</t>
  </si>
  <si>
    <t>GESTIÓN AMBIENTAL</t>
  </si>
  <si>
    <t>Ambiental</t>
  </si>
  <si>
    <t>Gestión residuos generados</t>
  </si>
  <si>
    <t>Total GAMB</t>
  </si>
  <si>
    <t>Total 0</t>
  </si>
  <si>
    <t>TOTAL PRESUP. EJECUCIÓN MATERIAL</t>
  </si>
  <si>
    <t>GASTOS GENERALES Y BENEFICIO INDUSTRIAL</t>
  </si>
  <si>
    <t>BASE IMPONIBLE</t>
  </si>
  <si>
    <t>IMPORTE IVA</t>
  </si>
  <si>
    <t>PRESUPUESTO BASE DE LICITACIÓN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</si>
</sst>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sz val="9"/>
      <color indexed="81"/>
      <name val="Tahoma"/>
      <family val="2"/>
    </font>
    <font>
      <b/>
      <sz val="8"/>
      <color rgb="FFFF0000"/>
      <name val="Calibri"/>
      <family val="2"/>
      <scheme val="minor"/>
    </font>
  </fonts>
  <fills count="7">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4" tint="0.79998168889431442"/>
        <bgColor indexed="64"/>
      </patternFill>
    </fill>
    <fill>
      <patternFill patternType="solid">
        <fgColor theme="9" tint="0.79998168889431442"/>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8">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3" fontId="7"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0" borderId="0" xfId="0" applyNumberFormat="1" applyFont="1" applyAlignment="1">
      <alignment vertical="top" wrapText="1"/>
    </xf>
    <xf numFmtId="0" fontId="7" fillId="4" borderId="0" xfId="0" applyFont="1" applyFill="1" applyAlignment="1">
      <alignment vertical="top" wrapText="1"/>
    </xf>
    <xf numFmtId="0" fontId="0" fillId="5" borderId="1" xfId="0" applyFill="1" applyBorder="1"/>
    <xf numFmtId="0" fontId="0" fillId="5" borderId="2" xfId="0" applyFill="1" applyBorder="1"/>
    <xf numFmtId="49" fontId="5" fillId="5" borderId="2" xfId="0" applyNumberFormat="1" applyFont="1" applyFill="1" applyBorder="1" applyAlignment="1">
      <alignment vertical="top" wrapText="1"/>
    </xf>
    <xf numFmtId="4" fontId="6" fillId="5" borderId="3" xfId="0" applyNumberFormat="1" applyFont="1" applyFill="1" applyBorder="1" applyAlignment="1">
      <alignment vertical="top"/>
    </xf>
    <xf numFmtId="0" fontId="0" fillId="5" borderId="4" xfId="0" applyFill="1" applyBorder="1"/>
    <xf numFmtId="0" fontId="0" fillId="5" borderId="0" xfId="0" applyFill="1" applyBorder="1"/>
    <xf numFmtId="49" fontId="5" fillId="5" borderId="0" xfId="0" applyNumberFormat="1" applyFont="1" applyFill="1" applyBorder="1" applyAlignment="1">
      <alignment vertical="top" wrapText="1"/>
    </xf>
    <xf numFmtId="9" fontId="7" fillId="5" borderId="4" xfId="0" applyNumberFormat="1" applyFont="1" applyFill="1" applyBorder="1" applyAlignment="1">
      <alignment vertical="top"/>
    </xf>
    <xf numFmtId="4" fontId="6" fillId="5" borderId="5" xfId="0" applyNumberFormat="1" applyFont="1" applyFill="1" applyBorder="1" applyAlignment="1">
      <alignment vertical="top"/>
    </xf>
    <xf numFmtId="4" fontId="7" fillId="5" borderId="0" xfId="0" applyNumberFormat="1" applyFont="1" applyFill="1" applyBorder="1" applyAlignment="1" applyProtection="1">
      <alignment vertical="top"/>
      <protection locked="0"/>
    </xf>
    <xf numFmtId="9" fontId="7" fillId="0" borderId="4" xfId="0" applyNumberFormat="1" applyFont="1" applyFill="1" applyBorder="1" applyAlignment="1" applyProtection="1">
      <alignment vertical="top"/>
      <protection locked="0"/>
    </xf>
    <xf numFmtId="0" fontId="0" fillId="5" borderId="6" xfId="0" applyFill="1" applyBorder="1"/>
    <xf numFmtId="0" fontId="0" fillId="5" borderId="7" xfId="0" applyFill="1" applyBorder="1"/>
    <xf numFmtId="49" fontId="5" fillId="5" borderId="8" xfId="0" applyNumberFormat="1" applyFont="1" applyFill="1" applyBorder="1" applyAlignment="1">
      <alignment vertical="top"/>
    </xf>
    <xf numFmtId="4" fontId="6" fillId="5" borderId="8" xfId="0" applyNumberFormat="1" applyFont="1" applyFill="1" applyBorder="1" applyAlignment="1">
      <alignment vertical="top"/>
    </xf>
    <xf numFmtId="4" fontId="7" fillId="6" borderId="0" xfId="0" applyNumberFormat="1" applyFont="1" applyFill="1" applyAlignment="1" applyProtection="1">
      <alignment vertical="top"/>
      <protection locked="0"/>
    </xf>
    <xf numFmtId="4" fontId="10" fillId="0" borderId="0" xfId="0" applyNumberFormat="1" applyFont="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A7A12E-C218-4871-B8CF-E9323A2548B9}">
  <dimension ref="A1:J99"/>
  <sheetViews>
    <sheetView tabSelected="1" workbookViewId="0">
      <pane xSplit="4" ySplit="3" topLeftCell="E85" activePane="bottomRight" state="frozen"/>
      <selection pane="topRight" activeCell="E1" sqref="E1"/>
      <selection pane="bottomLeft" activeCell="A4" sqref="A4"/>
      <selection pane="bottomRight" activeCell="I83" sqref="I83"/>
    </sheetView>
  </sheetViews>
  <sheetFormatPr baseColWidth="10" defaultRowHeight="15" x14ac:dyDescent="0.25"/>
  <cols>
    <col min="1" max="1" width="7.140625" bestFit="1" customWidth="1"/>
    <col min="2" max="2" width="5.7109375" bestFit="1" customWidth="1"/>
    <col min="3" max="3" width="3.85546875" bestFit="1" customWidth="1"/>
    <col min="4" max="4" width="33.140625" customWidth="1"/>
    <col min="5" max="5" width="8" bestFit="1" customWidth="1"/>
    <col min="6" max="6" width="7.85546875" bestFit="1" customWidth="1"/>
    <col min="7" max="7" width="8.7109375" bestFit="1" customWidth="1"/>
    <col min="8" max="8" width="8" hidden="1" customWidth="1"/>
    <col min="9" max="9" width="7.85546875" bestFit="1" customWidth="1"/>
    <col min="10" max="10" width="8.7109375" bestFit="1" customWidth="1"/>
  </cols>
  <sheetData>
    <row r="1" spans="1:10" x14ac:dyDescent="0.25">
      <c r="A1" s="1" t="s">
        <v>0</v>
      </c>
      <c r="B1" s="2"/>
      <c r="C1" s="2"/>
      <c r="D1" s="2"/>
      <c r="E1" s="2"/>
      <c r="F1" s="2"/>
      <c r="G1" s="2"/>
      <c r="H1" s="2"/>
      <c r="I1" s="2"/>
      <c r="J1" s="2"/>
    </row>
    <row r="2" spans="1:10" ht="18.75" x14ac:dyDescent="0.25">
      <c r="A2" s="3" t="s">
        <v>1</v>
      </c>
      <c r="B2" s="2"/>
      <c r="C2" s="2"/>
      <c r="D2" s="2"/>
      <c r="E2" s="2"/>
      <c r="F2" s="2"/>
      <c r="G2" s="2"/>
      <c r="H2" s="2"/>
      <c r="I2" s="2"/>
      <c r="J2" s="2"/>
    </row>
    <row r="3" spans="1:10" x14ac:dyDescent="0.25">
      <c r="A3" s="4" t="s">
        <v>2</v>
      </c>
      <c r="B3" s="4" t="s">
        <v>3</v>
      </c>
      <c r="C3" s="4" t="s">
        <v>4</v>
      </c>
      <c r="D3" s="17" t="s">
        <v>5</v>
      </c>
      <c r="E3" s="4" t="s">
        <v>6</v>
      </c>
      <c r="F3" s="4" t="s">
        <v>7</v>
      </c>
      <c r="G3" s="4" t="s">
        <v>8</v>
      </c>
      <c r="H3" s="4" t="s">
        <v>6</v>
      </c>
      <c r="I3" s="4" t="s">
        <v>7</v>
      </c>
      <c r="J3" s="4" t="s">
        <v>8</v>
      </c>
    </row>
    <row r="4" spans="1:10" x14ac:dyDescent="0.25">
      <c r="A4" s="5" t="s">
        <v>9</v>
      </c>
      <c r="B4" s="5" t="s">
        <v>10</v>
      </c>
      <c r="C4" s="5" t="s">
        <v>11</v>
      </c>
      <c r="D4" s="18" t="s">
        <v>12</v>
      </c>
      <c r="E4" s="6">
        <f t="shared" ref="E4:J4" si="0">E33</f>
        <v>1</v>
      </c>
      <c r="F4" s="7">
        <f t="shared" si="0"/>
        <v>32690.65</v>
      </c>
      <c r="G4" s="7">
        <f t="shared" si="0"/>
        <v>32690.65</v>
      </c>
      <c r="H4" s="6">
        <f t="shared" si="0"/>
        <v>1</v>
      </c>
      <c r="I4" s="7">
        <f t="shared" si="0"/>
        <v>0</v>
      </c>
      <c r="J4" s="7">
        <f t="shared" si="0"/>
        <v>0</v>
      </c>
    </row>
    <row r="5" spans="1:10" ht="22.5" x14ac:dyDescent="0.25">
      <c r="A5" s="8" t="s">
        <v>13</v>
      </c>
      <c r="B5" s="9" t="s">
        <v>14</v>
      </c>
      <c r="C5" s="9" t="s">
        <v>15</v>
      </c>
      <c r="D5" s="13" t="s">
        <v>16</v>
      </c>
      <c r="E5" s="10">
        <v>996.08</v>
      </c>
      <c r="F5" s="10">
        <v>9.26</v>
      </c>
      <c r="G5" s="11">
        <f>ROUND(E5*F5,2)</f>
        <v>9223.7000000000007</v>
      </c>
      <c r="H5" s="10">
        <v>996.08</v>
      </c>
      <c r="I5" s="36">
        <v>0</v>
      </c>
      <c r="J5" s="11">
        <f>ROUND(H5*I5,2)</f>
        <v>0</v>
      </c>
    </row>
    <row r="6" spans="1:10" ht="281.25" x14ac:dyDescent="0.25">
      <c r="A6" s="12"/>
      <c r="B6" s="12"/>
      <c r="C6" s="12"/>
      <c r="D6" s="13" t="s">
        <v>17</v>
      </c>
      <c r="E6" s="12"/>
      <c r="F6" s="12"/>
      <c r="G6" s="12"/>
      <c r="H6" s="12"/>
      <c r="I6" s="12"/>
      <c r="J6" s="12"/>
    </row>
    <row r="7" spans="1:10" ht="22.5" x14ac:dyDescent="0.25">
      <c r="A7" s="8" t="s">
        <v>18</v>
      </c>
      <c r="B7" s="9" t="s">
        <v>14</v>
      </c>
      <c r="C7" s="9" t="s">
        <v>19</v>
      </c>
      <c r="D7" s="13" t="s">
        <v>20</v>
      </c>
      <c r="E7" s="10">
        <v>278.2</v>
      </c>
      <c r="F7" s="10">
        <v>28.23</v>
      </c>
      <c r="G7" s="11">
        <f>ROUND(E7*F7,2)</f>
        <v>7853.59</v>
      </c>
      <c r="H7" s="10">
        <v>278.2</v>
      </c>
      <c r="I7" s="36">
        <v>0</v>
      </c>
      <c r="J7" s="11">
        <f>ROUND(H7*I7,2)</f>
        <v>0</v>
      </c>
    </row>
    <row r="8" spans="1:10" ht="247.5" x14ac:dyDescent="0.25">
      <c r="A8" s="12"/>
      <c r="B8" s="12"/>
      <c r="C8" s="12"/>
      <c r="D8" s="13" t="s">
        <v>21</v>
      </c>
      <c r="E8" s="12"/>
      <c r="F8" s="12"/>
      <c r="G8" s="12"/>
      <c r="H8" s="12"/>
      <c r="I8" s="12"/>
      <c r="J8" s="12"/>
    </row>
    <row r="9" spans="1:10" x14ac:dyDescent="0.25">
      <c r="A9" s="8" t="s">
        <v>22</v>
      </c>
      <c r="B9" s="9" t="s">
        <v>14</v>
      </c>
      <c r="C9" s="9" t="s">
        <v>15</v>
      </c>
      <c r="D9" s="13" t="s">
        <v>23</v>
      </c>
      <c r="E9" s="10">
        <v>364.3</v>
      </c>
      <c r="F9" s="10">
        <v>17.350000000000001</v>
      </c>
      <c r="G9" s="11">
        <f>ROUND(E9*F9,2)</f>
        <v>6320.61</v>
      </c>
      <c r="H9" s="10">
        <v>364.3</v>
      </c>
      <c r="I9" s="36">
        <v>0</v>
      </c>
      <c r="J9" s="11">
        <f>ROUND(H9*I9,2)</f>
        <v>0</v>
      </c>
    </row>
    <row r="10" spans="1:10" ht="202.5" x14ac:dyDescent="0.25">
      <c r="A10" s="12"/>
      <c r="B10" s="12"/>
      <c r="C10" s="12"/>
      <c r="D10" s="13" t="s">
        <v>24</v>
      </c>
      <c r="E10" s="12"/>
      <c r="F10" s="12"/>
      <c r="G10" s="12"/>
      <c r="H10" s="12"/>
      <c r="I10" s="12"/>
      <c r="J10" s="12"/>
    </row>
    <row r="11" spans="1:10" x14ac:dyDescent="0.25">
      <c r="A11" s="8" t="s">
        <v>25</v>
      </c>
      <c r="B11" s="9" t="s">
        <v>14</v>
      </c>
      <c r="C11" s="9" t="s">
        <v>15</v>
      </c>
      <c r="D11" s="13" t="s">
        <v>26</v>
      </c>
      <c r="E11" s="10">
        <v>364.3</v>
      </c>
      <c r="F11" s="10">
        <v>18.18</v>
      </c>
      <c r="G11" s="11">
        <f>ROUND(E11*F11,2)</f>
        <v>6622.97</v>
      </c>
      <c r="H11" s="10">
        <v>364.3</v>
      </c>
      <c r="I11" s="36">
        <v>0</v>
      </c>
      <c r="J11" s="11">
        <f>ROUND(H11*I11,2)</f>
        <v>0</v>
      </c>
    </row>
    <row r="12" spans="1:10" ht="213.75" x14ac:dyDescent="0.25">
      <c r="A12" s="12"/>
      <c r="B12" s="12"/>
      <c r="C12" s="12"/>
      <c r="D12" s="13" t="s">
        <v>27</v>
      </c>
      <c r="E12" s="12"/>
      <c r="F12" s="12"/>
      <c r="G12" s="12"/>
      <c r="H12" s="12"/>
      <c r="I12" s="12"/>
      <c r="J12" s="12"/>
    </row>
    <row r="13" spans="1:10" x14ac:dyDescent="0.25">
      <c r="A13" s="8" t="s">
        <v>28</v>
      </c>
      <c r="B13" s="9" t="s">
        <v>14</v>
      </c>
      <c r="C13" s="9" t="s">
        <v>19</v>
      </c>
      <c r="D13" s="13" t="s">
        <v>29</v>
      </c>
      <c r="E13" s="10">
        <v>36</v>
      </c>
      <c r="F13" s="10">
        <v>23.1</v>
      </c>
      <c r="G13" s="11">
        <f>ROUND(E13*F13,2)</f>
        <v>831.6</v>
      </c>
      <c r="H13" s="10">
        <v>36</v>
      </c>
      <c r="I13" s="36">
        <v>0</v>
      </c>
      <c r="J13" s="11">
        <f>ROUND(H13*I13,2)</f>
        <v>0</v>
      </c>
    </row>
    <row r="14" spans="1:10" ht="270" x14ac:dyDescent="0.25">
      <c r="A14" s="12"/>
      <c r="B14" s="12"/>
      <c r="C14" s="12"/>
      <c r="D14" s="13" t="s">
        <v>30</v>
      </c>
      <c r="E14" s="12"/>
      <c r="F14" s="12"/>
      <c r="G14" s="12"/>
      <c r="H14" s="12"/>
      <c r="I14" s="12"/>
      <c r="J14" s="12"/>
    </row>
    <row r="15" spans="1:10" ht="22.5" x14ac:dyDescent="0.25">
      <c r="A15" s="8" t="s">
        <v>31</v>
      </c>
      <c r="B15" s="9" t="s">
        <v>14</v>
      </c>
      <c r="C15" s="9" t="s">
        <v>32</v>
      </c>
      <c r="D15" s="13" t="s">
        <v>33</v>
      </c>
      <c r="E15" s="10">
        <v>2</v>
      </c>
      <c r="F15" s="10">
        <v>255.66</v>
      </c>
      <c r="G15" s="11">
        <f>ROUND(E15*F15,2)</f>
        <v>511.32</v>
      </c>
      <c r="H15" s="10">
        <v>2</v>
      </c>
      <c r="I15" s="36">
        <v>0</v>
      </c>
      <c r="J15" s="11">
        <f>ROUND(H15*I15,2)</f>
        <v>0</v>
      </c>
    </row>
    <row r="16" spans="1:10" ht="45" x14ac:dyDescent="0.25">
      <c r="A16" s="12"/>
      <c r="B16" s="12"/>
      <c r="C16" s="12"/>
      <c r="D16" s="13" t="s">
        <v>34</v>
      </c>
      <c r="E16" s="12"/>
      <c r="F16" s="12"/>
      <c r="G16" s="12"/>
      <c r="H16" s="12"/>
      <c r="I16" s="12"/>
      <c r="J16" s="12"/>
    </row>
    <row r="17" spans="1:10" x14ac:dyDescent="0.25">
      <c r="A17" s="8" t="s">
        <v>35</v>
      </c>
      <c r="B17" s="9" t="s">
        <v>14</v>
      </c>
      <c r="C17" s="9" t="s">
        <v>32</v>
      </c>
      <c r="D17" s="13" t="s">
        <v>36</v>
      </c>
      <c r="E17" s="10">
        <v>2</v>
      </c>
      <c r="F17" s="10">
        <v>141.53</v>
      </c>
      <c r="G17" s="11">
        <f>ROUND(E17*F17,2)</f>
        <v>283.06</v>
      </c>
      <c r="H17" s="10">
        <v>2</v>
      </c>
      <c r="I17" s="36">
        <v>0</v>
      </c>
      <c r="J17" s="11">
        <f>ROUND(H17*I17,2)</f>
        <v>0</v>
      </c>
    </row>
    <row r="18" spans="1:10" ht="78.75" x14ac:dyDescent="0.25">
      <c r="A18" s="12"/>
      <c r="B18" s="12"/>
      <c r="C18" s="12"/>
      <c r="D18" s="13" t="s">
        <v>37</v>
      </c>
      <c r="E18" s="12"/>
      <c r="F18" s="12"/>
      <c r="G18" s="12"/>
      <c r="H18" s="12"/>
      <c r="I18" s="12"/>
      <c r="J18" s="12"/>
    </row>
    <row r="19" spans="1:10" ht="22.5" x14ac:dyDescent="0.25">
      <c r="A19" s="8" t="s">
        <v>38</v>
      </c>
      <c r="B19" s="9" t="s">
        <v>14</v>
      </c>
      <c r="C19" s="9" t="s">
        <v>32</v>
      </c>
      <c r="D19" s="13" t="s">
        <v>39</v>
      </c>
      <c r="E19" s="10">
        <v>2</v>
      </c>
      <c r="F19" s="10">
        <v>24.12</v>
      </c>
      <c r="G19" s="11">
        <f>ROUND(E19*F19,2)</f>
        <v>48.24</v>
      </c>
      <c r="H19" s="10">
        <v>2</v>
      </c>
      <c r="I19" s="36">
        <v>0</v>
      </c>
      <c r="J19" s="11">
        <f>ROUND(H19*I19,2)</f>
        <v>0</v>
      </c>
    </row>
    <row r="20" spans="1:10" ht="45" x14ac:dyDescent="0.25">
      <c r="A20" s="12"/>
      <c r="B20" s="12"/>
      <c r="C20" s="12"/>
      <c r="D20" s="13" t="s">
        <v>40</v>
      </c>
      <c r="E20" s="12"/>
      <c r="F20" s="12"/>
      <c r="G20" s="12"/>
      <c r="H20" s="12"/>
      <c r="I20" s="12"/>
      <c r="J20" s="12"/>
    </row>
    <row r="21" spans="1:10" x14ac:dyDescent="0.25">
      <c r="A21" s="8" t="s">
        <v>41</v>
      </c>
      <c r="B21" s="9" t="s">
        <v>14</v>
      </c>
      <c r="C21" s="9" t="s">
        <v>32</v>
      </c>
      <c r="D21" s="13" t="s">
        <v>42</v>
      </c>
      <c r="E21" s="10">
        <v>2</v>
      </c>
      <c r="F21" s="10">
        <v>70.88</v>
      </c>
      <c r="G21" s="11">
        <f>ROUND(E21*F21,2)</f>
        <v>141.76</v>
      </c>
      <c r="H21" s="10">
        <v>2</v>
      </c>
      <c r="I21" s="36">
        <v>0</v>
      </c>
      <c r="J21" s="11">
        <f>ROUND(H21*I21,2)</f>
        <v>0</v>
      </c>
    </row>
    <row r="22" spans="1:10" ht="33.75" x14ac:dyDescent="0.25">
      <c r="A22" s="12"/>
      <c r="B22" s="12"/>
      <c r="C22" s="12"/>
      <c r="D22" s="13" t="s">
        <v>43</v>
      </c>
      <c r="E22" s="12"/>
      <c r="F22" s="12"/>
      <c r="G22" s="12"/>
      <c r="H22" s="12"/>
      <c r="I22" s="12"/>
      <c r="J22" s="12"/>
    </row>
    <row r="23" spans="1:10" ht="22.5" x14ac:dyDescent="0.25">
      <c r="A23" s="8" t="s">
        <v>44</v>
      </c>
      <c r="B23" s="9" t="s">
        <v>14</v>
      </c>
      <c r="C23" s="9" t="s">
        <v>45</v>
      </c>
      <c r="D23" s="13" t="s">
        <v>46</v>
      </c>
      <c r="E23" s="10">
        <v>3</v>
      </c>
      <c r="F23" s="10">
        <v>166.39</v>
      </c>
      <c r="G23" s="11">
        <f>ROUND(E23*F23,2)</f>
        <v>499.17</v>
      </c>
      <c r="H23" s="10">
        <v>3</v>
      </c>
      <c r="I23" s="36">
        <v>0</v>
      </c>
      <c r="J23" s="11">
        <f>ROUND(H23*I23,2)</f>
        <v>0</v>
      </c>
    </row>
    <row r="24" spans="1:10" ht="393.75" x14ac:dyDescent="0.25">
      <c r="A24" s="12"/>
      <c r="B24" s="12"/>
      <c r="C24" s="12"/>
      <c r="D24" s="13" t="s">
        <v>47</v>
      </c>
      <c r="E24" s="12"/>
      <c r="F24" s="12"/>
      <c r="G24" s="12"/>
      <c r="H24" s="12"/>
      <c r="I24" s="12"/>
      <c r="J24" s="12"/>
    </row>
    <row r="25" spans="1:10" ht="22.5" x14ac:dyDescent="0.25">
      <c r="A25" s="8" t="s">
        <v>48</v>
      </c>
      <c r="B25" s="9" t="s">
        <v>14</v>
      </c>
      <c r="C25" s="9" t="s">
        <v>45</v>
      </c>
      <c r="D25" s="13" t="s">
        <v>49</v>
      </c>
      <c r="E25" s="10">
        <v>6</v>
      </c>
      <c r="F25" s="10">
        <v>21.07</v>
      </c>
      <c r="G25" s="11">
        <f>ROUND(E25*F25,2)</f>
        <v>126.42</v>
      </c>
      <c r="H25" s="10">
        <v>6</v>
      </c>
      <c r="I25" s="36">
        <v>0</v>
      </c>
      <c r="J25" s="11">
        <f>ROUND(H25*I25,2)</f>
        <v>0</v>
      </c>
    </row>
    <row r="26" spans="1:10" ht="202.5" x14ac:dyDescent="0.25">
      <c r="A26" s="12"/>
      <c r="B26" s="12"/>
      <c r="C26" s="12"/>
      <c r="D26" s="13" t="s">
        <v>50</v>
      </c>
      <c r="E26" s="12"/>
      <c r="F26" s="12"/>
      <c r="G26" s="12"/>
      <c r="H26" s="12"/>
      <c r="I26" s="12"/>
      <c r="J26" s="12"/>
    </row>
    <row r="27" spans="1:10" x14ac:dyDescent="0.25">
      <c r="A27" s="8" t="s">
        <v>51</v>
      </c>
      <c r="B27" s="9" t="s">
        <v>14</v>
      </c>
      <c r="C27" s="9" t="s">
        <v>32</v>
      </c>
      <c r="D27" s="13" t="s">
        <v>52</v>
      </c>
      <c r="E27" s="10">
        <v>7</v>
      </c>
      <c r="F27" s="10">
        <v>19.03</v>
      </c>
      <c r="G27" s="11">
        <f>ROUND(E27*F27,2)</f>
        <v>133.21</v>
      </c>
      <c r="H27" s="10">
        <v>7</v>
      </c>
      <c r="I27" s="36">
        <v>0</v>
      </c>
      <c r="J27" s="11">
        <f>ROUND(H27*I27,2)</f>
        <v>0</v>
      </c>
    </row>
    <row r="28" spans="1:10" ht="202.5" x14ac:dyDescent="0.25">
      <c r="A28" s="12"/>
      <c r="B28" s="12"/>
      <c r="C28" s="12"/>
      <c r="D28" s="13" t="s">
        <v>53</v>
      </c>
      <c r="E28" s="12"/>
      <c r="F28" s="12"/>
      <c r="G28" s="12"/>
      <c r="H28" s="12"/>
      <c r="I28" s="12"/>
      <c r="J28" s="12"/>
    </row>
    <row r="29" spans="1:10" x14ac:dyDescent="0.25">
      <c r="A29" s="8" t="s">
        <v>54</v>
      </c>
      <c r="B29" s="9" t="s">
        <v>14</v>
      </c>
      <c r="C29" s="9" t="s">
        <v>32</v>
      </c>
      <c r="D29" s="13" t="s">
        <v>55</v>
      </c>
      <c r="E29" s="10">
        <v>1</v>
      </c>
      <c r="F29" s="10">
        <v>24.12</v>
      </c>
      <c r="G29" s="11">
        <f>ROUND(E29*F29,2)</f>
        <v>24.12</v>
      </c>
      <c r="H29" s="10">
        <v>1</v>
      </c>
      <c r="I29" s="36">
        <v>0</v>
      </c>
      <c r="J29" s="11">
        <f>ROUND(H29*I29,2)</f>
        <v>0</v>
      </c>
    </row>
    <row r="30" spans="1:10" ht="191.25" x14ac:dyDescent="0.25">
      <c r="A30" s="12"/>
      <c r="B30" s="12"/>
      <c r="C30" s="12"/>
      <c r="D30" s="13" t="s">
        <v>56</v>
      </c>
      <c r="E30" s="12"/>
      <c r="F30" s="12"/>
      <c r="G30" s="12"/>
      <c r="H30" s="12"/>
      <c r="I30" s="12"/>
      <c r="J30" s="12"/>
    </row>
    <row r="31" spans="1:10" x14ac:dyDescent="0.25">
      <c r="A31" s="8" t="s">
        <v>57</v>
      </c>
      <c r="B31" s="9" t="s">
        <v>14</v>
      </c>
      <c r="C31" s="9" t="s">
        <v>32</v>
      </c>
      <c r="D31" s="13" t="s">
        <v>58</v>
      </c>
      <c r="E31" s="10">
        <v>1</v>
      </c>
      <c r="F31" s="10">
        <v>70.88</v>
      </c>
      <c r="G31" s="11">
        <f>ROUND(E31*F31,2)</f>
        <v>70.88</v>
      </c>
      <c r="H31" s="10">
        <v>1</v>
      </c>
      <c r="I31" s="36">
        <v>0</v>
      </c>
      <c r="J31" s="11">
        <f>ROUND(H31*I31,2)</f>
        <v>0</v>
      </c>
    </row>
    <row r="32" spans="1:10" ht="180" x14ac:dyDescent="0.25">
      <c r="A32" s="12"/>
      <c r="B32" s="12"/>
      <c r="C32" s="12"/>
      <c r="D32" s="13" t="s">
        <v>59</v>
      </c>
      <c r="E32" s="12"/>
      <c r="F32" s="12"/>
      <c r="G32" s="12"/>
      <c r="H32" s="12"/>
      <c r="I32" s="12"/>
      <c r="J32" s="12"/>
    </row>
    <row r="33" spans="1:10" x14ac:dyDescent="0.25">
      <c r="A33" s="12"/>
      <c r="B33" s="12"/>
      <c r="C33" s="12"/>
      <c r="D33" s="19" t="s">
        <v>60</v>
      </c>
      <c r="E33" s="14">
        <v>1</v>
      </c>
      <c r="F33" s="15">
        <f>G5+G7+G9+G11+G13+G15+G17+G19+G21+G23+G25+G27+G29+G31</f>
        <v>32690.65</v>
      </c>
      <c r="G33" s="15">
        <f>ROUND(E33*F33,2)</f>
        <v>32690.65</v>
      </c>
      <c r="H33" s="14">
        <v>1</v>
      </c>
      <c r="I33" s="15">
        <f>J5+J7+J9+J11+J13+J15+J17+J19+J21+J23+J25+J27+J29+J31</f>
        <v>0</v>
      </c>
      <c r="J33" s="15">
        <f>ROUND(H33*I33,2)</f>
        <v>0</v>
      </c>
    </row>
    <row r="34" spans="1:10" ht="1.1499999999999999" customHeight="1" x14ac:dyDescent="0.25">
      <c r="A34" s="16"/>
      <c r="B34" s="16"/>
      <c r="C34" s="16"/>
      <c r="D34" s="20"/>
      <c r="E34" s="16"/>
      <c r="F34" s="16"/>
      <c r="G34" s="16"/>
      <c r="H34" s="16"/>
      <c r="I34" s="16"/>
      <c r="J34" s="16"/>
    </row>
    <row r="35" spans="1:10" x14ac:dyDescent="0.25">
      <c r="A35" s="5" t="s">
        <v>61</v>
      </c>
      <c r="B35" s="5" t="s">
        <v>10</v>
      </c>
      <c r="C35" s="5" t="s">
        <v>11</v>
      </c>
      <c r="D35" s="18" t="s">
        <v>62</v>
      </c>
      <c r="E35" s="6">
        <f t="shared" ref="E35:J35" si="1">E52</f>
        <v>1</v>
      </c>
      <c r="F35" s="7">
        <f t="shared" si="1"/>
        <v>28979.91</v>
      </c>
      <c r="G35" s="7">
        <f t="shared" si="1"/>
        <v>28979.91</v>
      </c>
      <c r="H35" s="6">
        <f t="shared" si="1"/>
        <v>1</v>
      </c>
      <c r="I35" s="7">
        <f t="shared" si="1"/>
        <v>0</v>
      </c>
      <c r="J35" s="7">
        <f t="shared" si="1"/>
        <v>0</v>
      </c>
    </row>
    <row r="36" spans="1:10" ht="22.5" x14ac:dyDescent="0.25">
      <c r="A36" s="8" t="s">
        <v>63</v>
      </c>
      <c r="B36" s="9" t="s">
        <v>14</v>
      </c>
      <c r="C36" s="9" t="s">
        <v>19</v>
      </c>
      <c r="D36" s="13" t="s">
        <v>64</v>
      </c>
      <c r="E36" s="10">
        <v>278.2</v>
      </c>
      <c r="F36" s="10">
        <v>21.47</v>
      </c>
      <c r="G36" s="11">
        <f>ROUND(E36*F36,2)</f>
        <v>5972.95</v>
      </c>
      <c r="H36" s="10">
        <v>278.2</v>
      </c>
      <c r="I36" s="36">
        <v>0</v>
      </c>
      <c r="J36" s="11">
        <f>ROUND(H36*I36,2)</f>
        <v>0</v>
      </c>
    </row>
    <row r="37" spans="1:10" ht="225" x14ac:dyDescent="0.25">
      <c r="A37" s="12"/>
      <c r="B37" s="12"/>
      <c r="C37" s="12"/>
      <c r="D37" s="13" t="s">
        <v>65</v>
      </c>
      <c r="E37" s="12"/>
      <c r="F37" s="12"/>
      <c r="G37" s="12"/>
      <c r="H37" s="12"/>
      <c r="I37" s="12"/>
      <c r="J37" s="12"/>
    </row>
    <row r="38" spans="1:10" ht="33.75" x14ac:dyDescent="0.25">
      <c r="A38" s="8" t="s">
        <v>66</v>
      </c>
      <c r="B38" s="9" t="s">
        <v>14</v>
      </c>
      <c r="C38" s="9" t="s">
        <v>19</v>
      </c>
      <c r="D38" s="13" t="s">
        <v>67</v>
      </c>
      <c r="E38" s="10">
        <v>228.04</v>
      </c>
      <c r="F38" s="10">
        <v>71.47</v>
      </c>
      <c r="G38" s="11">
        <f>ROUND(E38*F38,2)</f>
        <v>16298.02</v>
      </c>
      <c r="H38" s="10">
        <v>228.04</v>
      </c>
      <c r="I38" s="36">
        <v>0</v>
      </c>
      <c r="J38" s="11">
        <f>ROUND(H38*I38,2)</f>
        <v>0</v>
      </c>
    </row>
    <row r="39" spans="1:10" ht="409.5" x14ac:dyDescent="0.25">
      <c r="A39" s="12"/>
      <c r="B39" s="12"/>
      <c r="C39" s="12"/>
      <c r="D39" s="13" t="s">
        <v>68</v>
      </c>
      <c r="E39" s="12"/>
      <c r="F39" s="12"/>
      <c r="G39" s="12"/>
      <c r="H39" s="12"/>
      <c r="I39" s="12"/>
      <c r="J39" s="12"/>
    </row>
    <row r="40" spans="1:10" ht="33.75" x14ac:dyDescent="0.25">
      <c r="A40" s="8" t="s">
        <v>69</v>
      </c>
      <c r="B40" s="9" t="s">
        <v>14</v>
      </c>
      <c r="C40" s="9" t="s">
        <v>19</v>
      </c>
      <c r="D40" s="13" t="s">
        <v>70</v>
      </c>
      <c r="E40" s="10">
        <v>29.52</v>
      </c>
      <c r="F40" s="10">
        <v>90.98</v>
      </c>
      <c r="G40" s="11">
        <f>ROUND(E40*F40,2)</f>
        <v>2685.73</v>
      </c>
      <c r="H40" s="10">
        <v>29.52</v>
      </c>
      <c r="I40" s="36">
        <v>0</v>
      </c>
      <c r="J40" s="11">
        <f>ROUND(H40*I40,2)</f>
        <v>0</v>
      </c>
    </row>
    <row r="41" spans="1:10" ht="371.25" x14ac:dyDescent="0.25">
      <c r="A41" s="12"/>
      <c r="B41" s="12"/>
      <c r="C41" s="12"/>
      <c r="D41" s="13" t="s">
        <v>71</v>
      </c>
      <c r="E41" s="12"/>
      <c r="F41" s="12"/>
      <c r="G41" s="12"/>
      <c r="H41" s="12"/>
      <c r="I41" s="12"/>
      <c r="J41" s="12"/>
    </row>
    <row r="42" spans="1:10" ht="33.75" x14ac:dyDescent="0.25">
      <c r="A42" s="8" t="s">
        <v>72</v>
      </c>
      <c r="B42" s="9" t="s">
        <v>14</v>
      </c>
      <c r="C42" s="9" t="s">
        <v>19</v>
      </c>
      <c r="D42" s="13" t="s">
        <v>73</v>
      </c>
      <c r="E42" s="10">
        <v>21.12</v>
      </c>
      <c r="F42" s="10">
        <v>91.82</v>
      </c>
      <c r="G42" s="11">
        <f>ROUND(E42*F42,2)</f>
        <v>1939.24</v>
      </c>
      <c r="H42" s="10">
        <v>21.12</v>
      </c>
      <c r="I42" s="36">
        <v>0</v>
      </c>
      <c r="J42" s="11">
        <f>ROUND(H42*I42,2)</f>
        <v>0</v>
      </c>
    </row>
    <row r="43" spans="1:10" ht="405" x14ac:dyDescent="0.25">
      <c r="A43" s="12"/>
      <c r="B43" s="12"/>
      <c r="C43" s="12"/>
      <c r="D43" s="13" t="s">
        <v>74</v>
      </c>
      <c r="E43" s="12"/>
      <c r="F43" s="12"/>
      <c r="G43" s="12"/>
      <c r="H43" s="12"/>
      <c r="I43" s="12"/>
      <c r="J43" s="12"/>
    </row>
    <row r="44" spans="1:10" ht="33.75" x14ac:dyDescent="0.25">
      <c r="A44" s="8" t="s">
        <v>75</v>
      </c>
      <c r="B44" s="9" t="s">
        <v>14</v>
      </c>
      <c r="C44" s="9" t="s">
        <v>19</v>
      </c>
      <c r="D44" s="13" t="s">
        <v>76</v>
      </c>
      <c r="E44" s="10">
        <v>2.4</v>
      </c>
      <c r="F44" s="10">
        <v>24.97</v>
      </c>
      <c r="G44" s="11">
        <f>ROUND(E44*F44,2)</f>
        <v>59.93</v>
      </c>
      <c r="H44" s="10">
        <v>2.4</v>
      </c>
      <c r="I44" s="36">
        <v>0</v>
      </c>
      <c r="J44" s="11">
        <f>ROUND(H44*I44,2)</f>
        <v>0</v>
      </c>
    </row>
    <row r="45" spans="1:10" ht="393.75" x14ac:dyDescent="0.25">
      <c r="A45" s="12"/>
      <c r="B45" s="12"/>
      <c r="C45" s="12"/>
      <c r="D45" s="13" t="s">
        <v>77</v>
      </c>
      <c r="E45" s="12"/>
      <c r="F45" s="12"/>
      <c r="G45" s="12"/>
      <c r="H45" s="12"/>
      <c r="I45" s="12"/>
      <c r="J45" s="12"/>
    </row>
    <row r="46" spans="1:10" x14ac:dyDescent="0.25">
      <c r="A46" s="8" t="s">
        <v>78</v>
      </c>
      <c r="B46" s="9" t="s">
        <v>14</v>
      </c>
      <c r="C46" s="9" t="s">
        <v>19</v>
      </c>
      <c r="D46" s="13" t="s">
        <v>79</v>
      </c>
      <c r="E46" s="10">
        <v>36</v>
      </c>
      <c r="F46" s="10">
        <v>11.92</v>
      </c>
      <c r="G46" s="11">
        <f>ROUND(E46*F46,2)</f>
        <v>429.12</v>
      </c>
      <c r="H46" s="10">
        <v>36</v>
      </c>
      <c r="I46" s="36">
        <v>0</v>
      </c>
      <c r="J46" s="11">
        <f>ROUND(H46*I46,2)</f>
        <v>0</v>
      </c>
    </row>
    <row r="47" spans="1:10" ht="67.5" x14ac:dyDescent="0.25">
      <c r="A47" s="12"/>
      <c r="B47" s="12"/>
      <c r="C47" s="12"/>
      <c r="D47" s="13" t="s">
        <v>80</v>
      </c>
      <c r="E47" s="12"/>
      <c r="F47" s="12"/>
      <c r="G47" s="12"/>
      <c r="H47" s="12"/>
      <c r="I47" s="12"/>
      <c r="J47" s="12"/>
    </row>
    <row r="48" spans="1:10" x14ac:dyDescent="0.25">
      <c r="A48" s="8" t="s">
        <v>81</v>
      </c>
      <c r="B48" s="9" t="s">
        <v>14</v>
      </c>
      <c r="C48" s="9" t="s">
        <v>19</v>
      </c>
      <c r="D48" s="13" t="s">
        <v>82</v>
      </c>
      <c r="E48" s="10">
        <v>9.8000000000000007</v>
      </c>
      <c r="F48" s="10">
        <v>59.63</v>
      </c>
      <c r="G48" s="11">
        <f>ROUND(E48*F48,2)</f>
        <v>584.37</v>
      </c>
      <c r="H48" s="10">
        <v>9.8000000000000007</v>
      </c>
      <c r="I48" s="36">
        <v>0</v>
      </c>
      <c r="J48" s="11">
        <f>ROUND(H48*I48,2)</f>
        <v>0</v>
      </c>
    </row>
    <row r="49" spans="1:10" ht="90" x14ac:dyDescent="0.25">
      <c r="A49" s="12"/>
      <c r="B49" s="12"/>
      <c r="C49" s="12"/>
      <c r="D49" s="13" t="s">
        <v>83</v>
      </c>
      <c r="E49" s="12"/>
      <c r="F49" s="12"/>
      <c r="G49" s="12"/>
      <c r="H49" s="12"/>
      <c r="I49" s="12"/>
      <c r="J49" s="12"/>
    </row>
    <row r="50" spans="1:10" ht="22.5" x14ac:dyDescent="0.25">
      <c r="A50" s="8" t="s">
        <v>84</v>
      </c>
      <c r="B50" s="9" t="s">
        <v>14</v>
      </c>
      <c r="C50" s="9" t="s">
        <v>19</v>
      </c>
      <c r="D50" s="13" t="s">
        <v>85</v>
      </c>
      <c r="E50" s="10">
        <v>16.93</v>
      </c>
      <c r="F50" s="10">
        <v>59.69</v>
      </c>
      <c r="G50" s="11">
        <f>ROUND(E50*F50,2)</f>
        <v>1010.55</v>
      </c>
      <c r="H50" s="10">
        <v>16.93</v>
      </c>
      <c r="I50" s="36">
        <v>0</v>
      </c>
      <c r="J50" s="11">
        <f>ROUND(H50*I50,2)</f>
        <v>0</v>
      </c>
    </row>
    <row r="51" spans="1:10" ht="90" x14ac:dyDescent="0.25">
      <c r="A51" s="12"/>
      <c r="B51" s="12"/>
      <c r="C51" s="12"/>
      <c r="D51" s="13" t="s">
        <v>86</v>
      </c>
      <c r="E51" s="12"/>
      <c r="F51" s="12"/>
      <c r="G51" s="12"/>
      <c r="H51" s="12"/>
      <c r="I51" s="12"/>
      <c r="J51" s="12"/>
    </row>
    <row r="52" spans="1:10" x14ac:dyDescent="0.25">
      <c r="A52" s="12"/>
      <c r="B52" s="12"/>
      <c r="C52" s="12"/>
      <c r="D52" s="19" t="s">
        <v>87</v>
      </c>
      <c r="E52" s="14">
        <v>1</v>
      </c>
      <c r="F52" s="15">
        <f>G36+G38+G40+G42+G44+G46+G48+G50</f>
        <v>28979.91</v>
      </c>
      <c r="G52" s="15">
        <f>ROUND(E52*F52,2)</f>
        <v>28979.91</v>
      </c>
      <c r="H52" s="14">
        <v>1</v>
      </c>
      <c r="I52" s="15">
        <f>J36+J38+J40+J42+J44+J46+J48+J50</f>
        <v>0</v>
      </c>
      <c r="J52" s="15">
        <f>ROUND(H52*I52,2)</f>
        <v>0</v>
      </c>
    </row>
    <row r="53" spans="1:10" ht="1.1499999999999999" customHeight="1" x14ac:dyDescent="0.25">
      <c r="A53" s="16"/>
      <c r="B53" s="16"/>
      <c r="C53" s="16"/>
      <c r="D53" s="20"/>
      <c r="E53" s="16"/>
      <c r="F53" s="16"/>
      <c r="G53" s="16"/>
      <c r="H53" s="16"/>
      <c r="I53" s="16"/>
      <c r="J53" s="16"/>
    </row>
    <row r="54" spans="1:10" x14ac:dyDescent="0.25">
      <c r="A54" s="5" t="s">
        <v>88</v>
      </c>
      <c r="B54" s="5" t="s">
        <v>10</v>
      </c>
      <c r="C54" s="5" t="s">
        <v>11</v>
      </c>
      <c r="D54" s="18" t="s">
        <v>89</v>
      </c>
      <c r="E54" s="6">
        <f t="shared" ref="E54:J54" si="2">E59</f>
        <v>1</v>
      </c>
      <c r="F54" s="7">
        <f t="shared" si="2"/>
        <v>4181.32</v>
      </c>
      <c r="G54" s="7">
        <f t="shared" si="2"/>
        <v>4181.32</v>
      </c>
      <c r="H54" s="6">
        <f t="shared" si="2"/>
        <v>1</v>
      </c>
      <c r="I54" s="7">
        <f t="shared" si="2"/>
        <v>0</v>
      </c>
      <c r="J54" s="7">
        <f t="shared" si="2"/>
        <v>0</v>
      </c>
    </row>
    <row r="55" spans="1:10" ht="22.5" x14ac:dyDescent="0.25">
      <c r="A55" s="8" t="s">
        <v>90</v>
      </c>
      <c r="B55" s="9" t="s">
        <v>14</v>
      </c>
      <c r="C55" s="9" t="s">
        <v>45</v>
      </c>
      <c r="D55" s="13" t="s">
        <v>91</v>
      </c>
      <c r="E55" s="10">
        <v>6</v>
      </c>
      <c r="F55" s="10">
        <v>151.80000000000001</v>
      </c>
      <c r="G55" s="11">
        <f>ROUND(E55*F55,2)</f>
        <v>910.8</v>
      </c>
      <c r="H55" s="10">
        <v>6</v>
      </c>
      <c r="I55" s="36">
        <v>0</v>
      </c>
      <c r="J55" s="11">
        <f>ROUND(H55*I55,2)</f>
        <v>0</v>
      </c>
    </row>
    <row r="56" spans="1:10" ht="202.5" x14ac:dyDescent="0.25">
      <c r="A56" s="12"/>
      <c r="B56" s="12"/>
      <c r="C56" s="12"/>
      <c r="D56" s="13" t="s">
        <v>92</v>
      </c>
      <c r="E56" s="12"/>
      <c r="F56" s="12"/>
      <c r="G56" s="12"/>
      <c r="H56" s="12"/>
      <c r="I56" s="12"/>
      <c r="J56" s="12"/>
    </row>
    <row r="57" spans="1:10" ht="22.5" x14ac:dyDescent="0.25">
      <c r="A57" s="8" t="s">
        <v>93</v>
      </c>
      <c r="B57" s="9" t="s">
        <v>14</v>
      </c>
      <c r="C57" s="9" t="s">
        <v>45</v>
      </c>
      <c r="D57" s="13" t="s">
        <v>94</v>
      </c>
      <c r="E57" s="10">
        <v>2</v>
      </c>
      <c r="F57" s="10">
        <v>1635.26</v>
      </c>
      <c r="G57" s="11">
        <f>ROUND(E57*F57,2)</f>
        <v>3270.52</v>
      </c>
      <c r="H57" s="10">
        <v>2</v>
      </c>
      <c r="I57" s="36">
        <v>0</v>
      </c>
      <c r="J57" s="11">
        <f>ROUND(H57*I57,2)</f>
        <v>0</v>
      </c>
    </row>
    <row r="58" spans="1:10" ht="409.5" x14ac:dyDescent="0.25">
      <c r="A58" s="12"/>
      <c r="B58" s="12"/>
      <c r="C58" s="12"/>
      <c r="D58" s="13" t="s">
        <v>95</v>
      </c>
      <c r="E58" s="12"/>
      <c r="F58" s="12"/>
      <c r="G58" s="12"/>
      <c r="H58" s="12"/>
      <c r="I58" s="12"/>
      <c r="J58" s="12"/>
    </row>
    <row r="59" spans="1:10" x14ac:dyDescent="0.25">
      <c r="A59" s="12"/>
      <c r="B59" s="12"/>
      <c r="C59" s="12"/>
      <c r="D59" s="19" t="s">
        <v>96</v>
      </c>
      <c r="E59" s="14">
        <v>1</v>
      </c>
      <c r="F59" s="15">
        <f>G55+G57</f>
        <v>4181.32</v>
      </c>
      <c r="G59" s="15">
        <f>ROUND(E59*F59,2)</f>
        <v>4181.32</v>
      </c>
      <c r="H59" s="14">
        <v>1</v>
      </c>
      <c r="I59" s="15">
        <f>J55+J57</f>
        <v>0</v>
      </c>
      <c r="J59" s="15">
        <f>ROUND(H59*I59,2)</f>
        <v>0</v>
      </c>
    </row>
    <row r="60" spans="1:10" ht="1.1499999999999999" customHeight="1" x14ac:dyDescent="0.25">
      <c r="A60" s="16"/>
      <c r="B60" s="16"/>
      <c r="C60" s="16"/>
      <c r="D60" s="20"/>
      <c r="E60" s="16"/>
      <c r="F60" s="16"/>
      <c r="G60" s="16"/>
      <c r="H60" s="16"/>
      <c r="I60" s="16"/>
      <c r="J60" s="16"/>
    </row>
    <row r="61" spans="1:10" x14ac:dyDescent="0.25">
      <c r="A61" s="5" t="s">
        <v>97</v>
      </c>
      <c r="B61" s="5" t="s">
        <v>10</v>
      </c>
      <c r="C61" s="5" t="s">
        <v>11</v>
      </c>
      <c r="D61" s="18" t="s">
        <v>98</v>
      </c>
      <c r="E61" s="6">
        <f t="shared" ref="E61:J61" si="3">E64</f>
        <v>1</v>
      </c>
      <c r="F61" s="7">
        <f t="shared" si="3"/>
        <v>956.25</v>
      </c>
      <c r="G61" s="7">
        <f t="shared" si="3"/>
        <v>956.25</v>
      </c>
      <c r="H61" s="6">
        <f t="shared" si="3"/>
        <v>1</v>
      </c>
      <c r="I61" s="7">
        <f t="shared" si="3"/>
        <v>0</v>
      </c>
      <c r="J61" s="7">
        <f t="shared" si="3"/>
        <v>0</v>
      </c>
    </row>
    <row r="62" spans="1:10" ht="22.5" x14ac:dyDescent="0.25">
      <c r="A62" s="8" t="s">
        <v>99</v>
      </c>
      <c r="B62" s="9" t="s">
        <v>14</v>
      </c>
      <c r="C62" s="9" t="s">
        <v>15</v>
      </c>
      <c r="D62" s="13" t="s">
        <v>100</v>
      </c>
      <c r="E62" s="10">
        <v>125</v>
      </c>
      <c r="F62" s="10">
        <v>7.65</v>
      </c>
      <c r="G62" s="11">
        <f>ROUND(E62*F62,2)</f>
        <v>956.25</v>
      </c>
      <c r="H62" s="10">
        <v>125</v>
      </c>
      <c r="I62" s="36">
        <v>0</v>
      </c>
      <c r="J62" s="11">
        <f>ROUND(H62*I62,2)</f>
        <v>0</v>
      </c>
    </row>
    <row r="63" spans="1:10" ht="168.75" x14ac:dyDescent="0.25">
      <c r="A63" s="12"/>
      <c r="B63" s="12"/>
      <c r="C63" s="12"/>
      <c r="D63" s="13" t="s">
        <v>101</v>
      </c>
      <c r="E63" s="12"/>
      <c r="F63" s="12"/>
      <c r="G63" s="12"/>
      <c r="H63" s="12"/>
      <c r="I63" s="12"/>
      <c r="J63" s="12"/>
    </row>
    <row r="64" spans="1:10" x14ac:dyDescent="0.25">
      <c r="A64" s="12"/>
      <c r="B64" s="12"/>
      <c r="C64" s="12"/>
      <c r="D64" s="19" t="s">
        <v>102</v>
      </c>
      <c r="E64" s="14">
        <v>1</v>
      </c>
      <c r="F64" s="15">
        <f>G62</f>
        <v>956.25</v>
      </c>
      <c r="G64" s="15">
        <f>ROUND(E64*F64,2)</f>
        <v>956.25</v>
      </c>
      <c r="H64" s="14">
        <v>1</v>
      </c>
      <c r="I64" s="15">
        <f>J62</f>
        <v>0</v>
      </c>
      <c r="J64" s="15">
        <f>ROUND(H64*I64,2)</f>
        <v>0</v>
      </c>
    </row>
    <row r="65" spans="1:10" ht="1.1499999999999999" customHeight="1" x14ac:dyDescent="0.25">
      <c r="A65" s="16"/>
      <c r="B65" s="16"/>
      <c r="C65" s="16"/>
      <c r="D65" s="20"/>
      <c r="E65" s="16"/>
      <c r="F65" s="16"/>
      <c r="G65" s="16"/>
      <c r="H65" s="16"/>
      <c r="I65" s="16"/>
      <c r="J65" s="16"/>
    </row>
    <row r="66" spans="1:10" x14ac:dyDescent="0.25">
      <c r="A66" s="5" t="s">
        <v>103</v>
      </c>
      <c r="B66" s="5" t="s">
        <v>10</v>
      </c>
      <c r="C66" s="5" t="s">
        <v>11</v>
      </c>
      <c r="D66" s="18" t="s">
        <v>104</v>
      </c>
      <c r="E66" s="6">
        <f t="shared" ref="E66:J66" si="4">E71</f>
        <v>1</v>
      </c>
      <c r="F66" s="7">
        <f t="shared" si="4"/>
        <v>10525.73</v>
      </c>
      <c r="G66" s="7">
        <f t="shared" si="4"/>
        <v>10525.73</v>
      </c>
      <c r="H66" s="6">
        <f t="shared" si="4"/>
        <v>1</v>
      </c>
      <c r="I66" s="7">
        <f t="shared" si="4"/>
        <v>0</v>
      </c>
      <c r="J66" s="7">
        <f t="shared" si="4"/>
        <v>0</v>
      </c>
    </row>
    <row r="67" spans="1:10" ht="22.5" x14ac:dyDescent="0.25">
      <c r="A67" s="8" t="s">
        <v>105</v>
      </c>
      <c r="B67" s="9" t="s">
        <v>14</v>
      </c>
      <c r="C67" s="9" t="s">
        <v>32</v>
      </c>
      <c r="D67" s="13" t="s">
        <v>106</v>
      </c>
      <c r="E67" s="10">
        <v>4</v>
      </c>
      <c r="F67" s="10">
        <v>1146</v>
      </c>
      <c r="G67" s="11">
        <f>ROUND(E67*F67,2)</f>
        <v>4584</v>
      </c>
      <c r="H67" s="10">
        <v>4</v>
      </c>
      <c r="I67" s="36">
        <v>0</v>
      </c>
      <c r="J67" s="11">
        <f>ROUND(H67*I67,2)</f>
        <v>0</v>
      </c>
    </row>
    <row r="68" spans="1:10" ht="292.5" x14ac:dyDescent="0.25">
      <c r="A68" s="12"/>
      <c r="B68" s="12"/>
      <c r="C68" s="12"/>
      <c r="D68" s="13" t="s">
        <v>107</v>
      </c>
      <c r="E68" s="12"/>
      <c r="F68" s="12"/>
      <c r="G68" s="12"/>
      <c r="H68" s="12"/>
      <c r="I68" s="12"/>
      <c r="J68" s="12"/>
    </row>
    <row r="69" spans="1:10" ht="22.5" x14ac:dyDescent="0.25">
      <c r="A69" s="8" t="s">
        <v>108</v>
      </c>
      <c r="B69" s="9" t="s">
        <v>14</v>
      </c>
      <c r="C69" s="9" t="s">
        <v>15</v>
      </c>
      <c r="D69" s="13" t="s">
        <v>109</v>
      </c>
      <c r="E69" s="10">
        <v>364.3</v>
      </c>
      <c r="F69" s="10">
        <v>16.309999999999999</v>
      </c>
      <c r="G69" s="11">
        <f>ROUND(E69*F69,2)</f>
        <v>5941.73</v>
      </c>
      <c r="H69" s="10">
        <v>364.3</v>
      </c>
      <c r="I69" s="36">
        <v>0</v>
      </c>
      <c r="J69" s="11">
        <f>ROUND(H69*I69,2)</f>
        <v>0</v>
      </c>
    </row>
    <row r="70" spans="1:10" ht="292.5" x14ac:dyDescent="0.25">
      <c r="A70" s="12"/>
      <c r="B70" s="12"/>
      <c r="C70" s="12"/>
      <c r="D70" s="13" t="s">
        <v>110</v>
      </c>
      <c r="E70" s="12"/>
      <c r="F70" s="12"/>
      <c r="G70" s="12"/>
      <c r="H70" s="12"/>
      <c r="I70" s="12"/>
      <c r="J70" s="12"/>
    </row>
    <row r="71" spans="1:10" x14ac:dyDescent="0.25">
      <c r="A71" s="12"/>
      <c r="B71" s="12"/>
      <c r="C71" s="12"/>
      <c r="D71" s="19" t="s">
        <v>111</v>
      </c>
      <c r="E71" s="14">
        <v>1</v>
      </c>
      <c r="F71" s="15">
        <f>G67+G69</f>
        <v>10525.73</v>
      </c>
      <c r="G71" s="15">
        <f>ROUND(E71*F71,2)</f>
        <v>10525.73</v>
      </c>
      <c r="H71" s="14">
        <v>1</v>
      </c>
      <c r="I71" s="15">
        <f>J67+J69</f>
        <v>0</v>
      </c>
      <c r="J71" s="15">
        <f>ROUND(H71*I71,2)</f>
        <v>0</v>
      </c>
    </row>
    <row r="72" spans="1:10" ht="1.1499999999999999" customHeight="1" x14ac:dyDescent="0.25">
      <c r="A72" s="16"/>
      <c r="B72" s="16"/>
      <c r="C72" s="16"/>
      <c r="D72" s="20"/>
      <c r="E72" s="16"/>
      <c r="F72" s="16"/>
      <c r="G72" s="16"/>
      <c r="H72" s="16"/>
      <c r="I72" s="16"/>
      <c r="J72" s="16"/>
    </row>
    <row r="73" spans="1:10" x14ac:dyDescent="0.25">
      <c r="A73" s="5" t="s">
        <v>112</v>
      </c>
      <c r="B73" s="5" t="s">
        <v>10</v>
      </c>
      <c r="C73" s="5" t="s">
        <v>11</v>
      </c>
      <c r="D73" s="18" t="s">
        <v>113</v>
      </c>
      <c r="E73" s="6">
        <f t="shared" ref="E73:J73" si="5">E78</f>
        <v>1</v>
      </c>
      <c r="F73" s="7">
        <f t="shared" si="5"/>
        <v>882</v>
      </c>
      <c r="G73" s="7">
        <f t="shared" si="5"/>
        <v>882</v>
      </c>
      <c r="H73" s="6">
        <f t="shared" si="5"/>
        <v>1</v>
      </c>
      <c r="I73" s="7">
        <f t="shared" si="5"/>
        <v>0</v>
      </c>
      <c r="J73" s="7">
        <f t="shared" si="5"/>
        <v>0</v>
      </c>
    </row>
    <row r="74" spans="1:10" ht="22.5" x14ac:dyDescent="0.25">
      <c r="A74" s="8" t="s">
        <v>114</v>
      </c>
      <c r="B74" s="9" t="s">
        <v>14</v>
      </c>
      <c r="C74" s="9" t="s">
        <v>19</v>
      </c>
      <c r="D74" s="13" t="s">
        <v>115</v>
      </c>
      <c r="E74" s="10">
        <v>50</v>
      </c>
      <c r="F74" s="10">
        <v>3.22</v>
      </c>
      <c r="G74" s="11">
        <f>ROUND(E74*F74,2)</f>
        <v>161</v>
      </c>
      <c r="H74" s="10">
        <v>50</v>
      </c>
      <c r="I74" s="36">
        <v>0</v>
      </c>
      <c r="J74" s="11">
        <f>ROUND(H74*I74,2)</f>
        <v>0</v>
      </c>
    </row>
    <row r="75" spans="1:10" ht="191.25" x14ac:dyDescent="0.25">
      <c r="A75" s="12"/>
      <c r="B75" s="12"/>
      <c r="C75" s="12"/>
      <c r="D75" s="13" t="s">
        <v>116</v>
      </c>
      <c r="E75" s="12"/>
      <c r="F75" s="12"/>
      <c r="G75" s="12"/>
      <c r="H75" s="12"/>
      <c r="I75" s="12"/>
      <c r="J75" s="12"/>
    </row>
    <row r="76" spans="1:10" ht="22.5" x14ac:dyDescent="0.25">
      <c r="A76" s="8" t="s">
        <v>117</v>
      </c>
      <c r="B76" s="9" t="s">
        <v>14</v>
      </c>
      <c r="C76" s="9" t="s">
        <v>19</v>
      </c>
      <c r="D76" s="13" t="s">
        <v>118</v>
      </c>
      <c r="E76" s="10">
        <v>20</v>
      </c>
      <c r="F76" s="10">
        <v>36.049999999999997</v>
      </c>
      <c r="G76" s="11">
        <f>ROUND(E76*F76,2)</f>
        <v>721</v>
      </c>
      <c r="H76" s="10">
        <v>20</v>
      </c>
      <c r="I76" s="36">
        <v>0</v>
      </c>
      <c r="J76" s="11">
        <f>ROUND(H76*I76,2)</f>
        <v>0</v>
      </c>
    </row>
    <row r="77" spans="1:10" ht="191.25" x14ac:dyDescent="0.25">
      <c r="A77" s="12"/>
      <c r="B77" s="12"/>
      <c r="C77" s="12"/>
      <c r="D77" s="13" t="s">
        <v>119</v>
      </c>
      <c r="E77" s="12"/>
      <c r="F77" s="12"/>
      <c r="G77" s="12"/>
      <c r="H77" s="12"/>
      <c r="I77" s="12"/>
      <c r="J77" s="12"/>
    </row>
    <row r="78" spans="1:10" x14ac:dyDescent="0.25">
      <c r="A78" s="12"/>
      <c r="B78" s="12"/>
      <c r="C78" s="12"/>
      <c r="D78" s="19" t="s">
        <v>120</v>
      </c>
      <c r="E78" s="14">
        <v>1</v>
      </c>
      <c r="F78" s="15">
        <f>G74+G76</f>
        <v>882</v>
      </c>
      <c r="G78" s="15">
        <f>ROUND(E78*F78,2)</f>
        <v>882</v>
      </c>
      <c r="H78" s="14">
        <v>1</v>
      </c>
      <c r="I78" s="15">
        <f>J74+J76</f>
        <v>0</v>
      </c>
      <c r="J78" s="15">
        <f>ROUND(H78*I78,2)</f>
        <v>0</v>
      </c>
    </row>
    <row r="79" spans="1:10" ht="1.1499999999999999" customHeight="1" x14ac:dyDescent="0.25">
      <c r="A79" s="16"/>
      <c r="B79" s="16"/>
      <c r="C79" s="16"/>
      <c r="D79" s="20"/>
      <c r="E79" s="16"/>
      <c r="F79" s="16"/>
      <c r="G79" s="16"/>
      <c r="H79" s="16"/>
      <c r="I79" s="16"/>
      <c r="J79" s="16"/>
    </row>
    <row r="80" spans="1:10" x14ac:dyDescent="0.25">
      <c r="A80" s="5" t="s">
        <v>121</v>
      </c>
      <c r="B80" s="5" t="s">
        <v>10</v>
      </c>
      <c r="C80" s="5" t="s">
        <v>11</v>
      </c>
      <c r="D80" s="18" t="s">
        <v>122</v>
      </c>
      <c r="E80" s="6">
        <f t="shared" ref="E80:J80" si="6">E87</f>
        <v>1</v>
      </c>
      <c r="F80" s="7">
        <f t="shared" si="6"/>
        <v>1363.24</v>
      </c>
      <c r="G80" s="7">
        <f t="shared" si="6"/>
        <v>1363.24</v>
      </c>
      <c r="H80" s="6">
        <f t="shared" si="6"/>
        <v>1</v>
      </c>
      <c r="I80" s="7">
        <f t="shared" si="6"/>
        <v>0</v>
      </c>
      <c r="J80" s="7">
        <f t="shared" si="6"/>
        <v>0</v>
      </c>
    </row>
    <row r="81" spans="1:10" ht="22.5" x14ac:dyDescent="0.25">
      <c r="A81" s="8" t="s">
        <v>123</v>
      </c>
      <c r="B81" s="9" t="s">
        <v>14</v>
      </c>
      <c r="C81" s="9" t="s">
        <v>45</v>
      </c>
      <c r="D81" s="13" t="s">
        <v>124</v>
      </c>
      <c r="E81" s="10">
        <v>8</v>
      </c>
      <c r="F81" s="10">
        <v>9.89</v>
      </c>
      <c r="G81" s="11">
        <f>ROUND(E81*F81,2)</f>
        <v>79.12</v>
      </c>
      <c r="H81" s="10">
        <v>8</v>
      </c>
      <c r="I81" s="36">
        <v>0</v>
      </c>
      <c r="J81" s="11">
        <f>ROUND(H81*I81,2)</f>
        <v>0</v>
      </c>
    </row>
    <row r="82" spans="1:10" ht="236.25" x14ac:dyDescent="0.25">
      <c r="A82" s="12"/>
      <c r="B82" s="12"/>
      <c r="C82" s="12"/>
      <c r="D82" s="13" t="s">
        <v>125</v>
      </c>
      <c r="E82" s="12"/>
      <c r="F82" s="12"/>
      <c r="G82" s="12"/>
      <c r="H82" s="12"/>
      <c r="I82" s="12"/>
      <c r="J82" s="12"/>
    </row>
    <row r="83" spans="1:10" ht="22.5" x14ac:dyDescent="0.25">
      <c r="A83" s="8" t="s">
        <v>126</v>
      </c>
      <c r="B83" s="9" t="s">
        <v>14</v>
      </c>
      <c r="C83" s="9" t="s">
        <v>45</v>
      </c>
      <c r="D83" s="13" t="s">
        <v>127</v>
      </c>
      <c r="E83" s="10">
        <v>3</v>
      </c>
      <c r="F83" s="10">
        <v>122.24</v>
      </c>
      <c r="G83" s="11">
        <f>ROUND(E83*F83,2)</f>
        <v>366.72</v>
      </c>
      <c r="H83" s="10">
        <v>3</v>
      </c>
      <c r="I83" s="36">
        <v>0</v>
      </c>
      <c r="J83" s="11">
        <f>ROUND(H83*I83,2)</f>
        <v>0</v>
      </c>
    </row>
    <row r="84" spans="1:10" ht="315" x14ac:dyDescent="0.25">
      <c r="A84" s="12"/>
      <c r="B84" s="12"/>
      <c r="C84" s="12"/>
      <c r="D84" s="13" t="s">
        <v>128</v>
      </c>
      <c r="E84" s="12"/>
      <c r="F84" s="12"/>
      <c r="G84" s="12"/>
      <c r="H84" s="12"/>
      <c r="I84" s="12"/>
      <c r="J84" s="12"/>
    </row>
    <row r="85" spans="1:10" ht="33.75" x14ac:dyDescent="0.25">
      <c r="A85" s="8" t="s">
        <v>129</v>
      </c>
      <c r="B85" s="9" t="s">
        <v>14</v>
      </c>
      <c r="C85" s="9" t="s">
        <v>45</v>
      </c>
      <c r="D85" s="13" t="s">
        <v>130</v>
      </c>
      <c r="E85" s="10">
        <v>20</v>
      </c>
      <c r="F85" s="10">
        <v>45.87</v>
      </c>
      <c r="G85" s="11">
        <f>ROUND(E85*F85,2)</f>
        <v>917.4</v>
      </c>
      <c r="H85" s="10">
        <v>20</v>
      </c>
      <c r="I85" s="36">
        <v>0</v>
      </c>
      <c r="J85" s="11">
        <f>ROUND(H85*I85,2)</f>
        <v>0</v>
      </c>
    </row>
    <row r="86" spans="1:10" ht="348.75" x14ac:dyDescent="0.25">
      <c r="A86" s="12"/>
      <c r="B86" s="12"/>
      <c r="C86" s="12"/>
      <c r="D86" s="13" t="s">
        <v>131</v>
      </c>
      <c r="E86" s="12"/>
      <c r="F86" s="12"/>
      <c r="G86" s="12"/>
      <c r="H86" s="12"/>
      <c r="I86" s="12"/>
      <c r="J86" s="12"/>
    </row>
    <row r="87" spans="1:10" x14ac:dyDescent="0.25">
      <c r="A87" s="12"/>
      <c r="B87" s="12"/>
      <c r="C87" s="12"/>
      <c r="D87" s="19" t="s">
        <v>132</v>
      </c>
      <c r="E87" s="14">
        <v>1</v>
      </c>
      <c r="F87" s="15">
        <f>G81+G83+G85</f>
        <v>1363.24</v>
      </c>
      <c r="G87" s="15">
        <f>ROUND(E87*F87,2)</f>
        <v>1363.24</v>
      </c>
      <c r="H87" s="14">
        <v>1</v>
      </c>
      <c r="I87" s="15">
        <f>J81+J83+J85</f>
        <v>0</v>
      </c>
      <c r="J87" s="15">
        <f>ROUND(H87*I87,2)</f>
        <v>0</v>
      </c>
    </row>
    <row r="88" spans="1:10" ht="1.1499999999999999" customHeight="1" x14ac:dyDescent="0.25">
      <c r="A88" s="16"/>
      <c r="B88" s="16"/>
      <c r="C88" s="16"/>
      <c r="D88" s="20"/>
      <c r="E88" s="16"/>
      <c r="F88" s="16"/>
      <c r="G88" s="16"/>
      <c r="H88" s="16"/>
      <c r="I88" s="16"/>
      <c r="J88" s="16"/>
    </row>
    <row r="89" spans="1:10" x14ac:dyDescent="0.25">
      <c r="A89" s="5" t="s">
        <v>133</v>
      </c>
      <c r="B89" s="5" t="s">
        <v>10</v>
      </c>
      <c r="C89" s="5" t="s">
        <v>11</v>
      </c>
      <c r="D89" s="18" t="s">
        <v>134</v>
      </c>
      <c r="E89" s="6">
        <f t="shared" ref="E89:J89" si="7">E91</f>
        <v>1</v>
      </c>
      <c r="F89" s="7">
        <f t="shared" si="7"/>
        <v>1375.69</v>
      </c>
      <c r="G89" s="7">
        <f t="shared" si="7"/>
        <v>1375.69</v>
      </c>
      <c r="H89" s="6">
        <f t="shared" si="7"/>
        <v>1</v>
      </c>
      <c r="I89" s="7">
        <f t="shared" si="7"/>
        <v>1375.69</v>
      </c>
      <c r="J89" s="7">
        <f t="shared" si="7"/>
        <v>1375.69</v>
      </c>
    </row>
    <row r="90" spans="1:10" x14ac:dyDescent="0.25">
      <c r="A90" s="8" t="s">
        <v>135</v>
      </c>
      <c r="B90" s="9" t="s">
        <v>14</v>
      </c>
      <c r="C90" s="9" t="s">
        <v>45</v>
      </c>
      <c r="D90" s="13" t="s">
        <v>136</v>
      </c>
      <c r="E90" s="10">
        <v>1</v>
      </c>
      <c r="F90" s="10">
        <v>1375.69</v>
      </c>
      <c r="G90" s="11">
        <f>ROUND(E90*F90,2)</f>
        <v>1375.69</v>
      </c>
      <c r="H90" s="10">
        <v>1</v>
      </c>
      <c r="I90" s="37">
        <v>1375.69</v>
      </c>
      <c r="J90" s="11">
        <f>ROUND(H90*I90,2)</f>
        <v>1375.69</v>
      </c>
    </row>
    <row r="91" spans="1:10" x14ac:dyDescent="0.25">
      <c r="A91" s="12"/>
      <c r="B91" s="12"/>
      <c r="C91" s="12"/>
      <c r="D91" s="19" t="s">
        <v>137</v>
      </c>
      <c r="E91" s="14">
        <v>1</v>
      </c>
      <c r="F91" s="15">
        <f>G90</f>
        <v>1375.69</v>
      </c>
      <c r="G91" s="15">
        <f>ROUND(E91*F91,2)</f>
        <v>1375.69</v>
      </c>
      <c r="H91" s="14">
        <v>1</v>
      </c>
      <c r="I91" s="15">
        <f>J90</f>
        <v>1375.69</v>
      </c>
      <c r="J91" s="15">
        <f>ROUND(H91*I91,2)</f>
        <v>1375.69</v>
      </c>
    </row>
    <row r="92" spans="1:10" ht="1.1499999999999999" customHeight="1" x14ac:dyDescent="0.25">
      <c r="A92" s="16"/>
      <c r="B92" s="16"/>
      <c r="C92" s="16"/>
      <c r="D92" s="20"/>
      <c r="E92" s="16"/>
      <c r="F92" s="16"/>
      <c r="G92" s="16"/>
      <c r="H92" s="16"/>
      <c r="I92" s="16"/>
      <c r="J92" s="16"/>
    </row>
    <row r="93" spans="1:10" x14ac:dyDescent="0.25">
      <c r="A93" s="12"/>
      <c r="B93" s="12"/>
      <c r="C93" s="12"/>
      <c r="D93" s="19" t="s">
        <v>138</v>
      </c>
      <c r="E93" s="14">
        <v>1</v>
      </c>
      <c r="F93" s="15">
        <f>G4+G35+G54+G61+G66+G73+G80+G89</f>
        <v>80954.789999999994</v>
      </c>
      <c r="G93" s="15">
        <f>ROUND(E93*F93,2)</f>
        <v>80954.789999999994</v>
      </c>
      <c r="H93" s="14">
        <v>1</v>
      </c>
      <c r="I93" s="15">
        <f>J4+J35+J54+J61+J66+J73+J80+J89</f>
        <v>1375.69</v>
      </c>
      <c r="J93" s="15">
        <f>ROUND(H93*I93,2)</f>
        <v>1375.69</v>
      </c>
    </row>
    <row r="94" spans="1:10" ht="1.1499999999999999" customHeight="1" x14ac:dyDescent="0.25">
      <c r="A94" s="16"/>
      <c r="B94" s="16"/>
      <c r="C94" s="16"/>
      <c r="D94" s="20"/>
      <c r="E94" s="16"/>
      <c r="F94" s="16"/>
      <c r="G94" s="16"/>
      <c r="H94" s="16"/>
      <c r="I94" s="16"/>
      <c r="J94" s="16"/>
    </row>
    <row r="95" spans="1:10" x14ac:dyDescent="0.25">
      <c r="A95" s="21"/>
      <c r="B95" s="22"/>
      <c r="C95" s="22"/>
      <c r="D95" s="23" t="s">
        <v>139</v>
      </c>
      <c r="E95" s="21"/>
      <c r="F95" s="22"/>
      <c r="G95" s="24">
        <f>G93</f>
        <v>80954.789999999994</v>
      </c>
      <c r="H95" s="22"/>
      <c r="I95" s="21"/>
      <c r="J95" s="24">
        <f>J93</f>
        <v>1375.69</v>
      </c>
    </row>
    <row r="96" spans="1:10" x14ac:dyDescent="0.25">
      <c r="A96" s="25"/>
      <c r="B96" s="26"/>
      <c r="C96" s="26"/>
      <c r="D96" s="27" t="s">
        <v>140</v>
      </c>
      <c r="E96" s="28">
        <v>0.19</v>
      </c>
      <c r="F96" s="26"/>
      <c r="G96" s="29">
        <f>G95*E96</f>
        <v>15381.41</v>
      </c>
      <c r="H96" s="30"/>
      <c r="I96" s="31">
        <v>0.19</v>
      </c>
      <c r="J96" s="29">
        <f>J95*I96</f>
        <v>261.38</v>
      </c>
    </row>
    <row r="97" spans="1:10" x14ac:dyDescent="0.25">
      <c r="A97" s="25"/>
      <c r="B97" s="26"/>
      <c r="C97" s="26"/>
      <c r="D97" s="27" t="s">
        <v>141</v>
      </c>
      <c r="E97" s="25"/>
      <c r="F97" s="26"/>
      <c r="G97" s="29">
        <f>G95+G96</f>
        <v>96336.2</v>
      </c>
      <c r="H97" s="26"/>
      <c r="I97" s="25"/>
      <c r="J97" s="29">
        <f>J95+J96</f>
        <v>1637.07</v>
      </c>
    </row>
    <row r="98" spans="1:10" x14ac:dyDescent="0.25">
      <c r="A98" s="25"/>
      <c r="B98" s="26"/>
      <c r="C98" s="26"/>
      <c r="D98" s="27" t="s">
        <v>142</v>
      </c>
      <c r="E98" s="28">
        <v>0.21</v>
      </c>
      <c r="F98" s="26"/>
      <c r="G98" s="29">
        <f>21*G97%</f>
        <v>20230.599999999999</v>
      </c>
      <c r="H98" s="26"/>
      <c r="I98" s="28">
        <v>0.21</v>
      </c>
      <c r="J98" s="29">
        <f>E98*J97</f>
        <v>343.78</v>
      </c>
    </row>
    <row r="99" spans="1:10" x14ac:dyDescent="0.25">
      <c r="A99" s="32"/>
      <c r="B99" s="33"/>
      <c r="C99" s="33"/>
      <c r="D99" s="34" t="s">
        <v>143</v>
      </c>
      <c r="E99" s="32"/>
      <c r="F99" s="33"/>
      <c r="G99" s="35">
        <f>G97+G98</f>
        <v>116566.8</v>
      </c>
      <c r="H99" s="33"/>
      <c r="I99" s="32"/>
      <c r="J99" s="35">
        <f>J97+J98</f>
        <v>1980.85</v>
      </c>
    </row>
  </sheetData>
  <sheetProtection algorithmName="SHA-512" hashValue="m9sfMXy9oHoA7K5q5HOCOE1CrrhEopbbtV1L3NH4idtyW9dmagjAYIVVte0r2vsyB/QhhPb8uu1tY0qCRZTScw==" saltValue="jVf9jYVA+i1bV5RKdWoAsw==" spinCount="100000" sheet="1" selectLockedCells="1"/>
  <dataValidations count="3">
    <dataValidation type="list" allowBlank="1" showInputMessage="1" showErrorMessage="1" sqref="B4:B94" xr:uid="{81449699-DB68-4DE7-B1E1-9DA119391904}">
      <formula1>"Capítulo,Partida,Mano de obra,Maquinaria,Material,Otros,Tarea,"</formula1>
    </dataValidation>
    <dataValidation type="whole" allowBlank="1" showErrorMessage="1" errorTitle="ERROR" error="El valor debe estar comprendido entre 0 y 19%" sqref="H96" xr:uid="{EBE58106-2CD8-4179-9283-A717CFFAD483}">
      <formula1>0</formula1>
      <formula2>19</formula2>
    </dataValidation>
    <dataValidation type="decimal" allowBlank="1" showErrorMessage="1" errorTitle="ERROR" error="El BI+GG debe estar comprendido entre el 0 y 19%" sqref="I96" xr:uid="{CB49FAC5-F629-49D5-B609-F1BF5E1207BD}">
      <formula1>0</formula1>
      <formula2>0.19</formula2>
    </dataValidation>
  </dataValidations>
  <pageMargins left="0.7" right="0.7" top="0.75" bottom="0.75" header="0.3" footer="0.3"/>
  <pageSetup paperSize="9" orientation="portrait" horizontalDpi="1200" verticalDpi="12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Fernández de Santos, Luis</dc:creator>
  <cp:lastModifiedBy>Cárdaba Prada, Luis María</cp:lastModifiedBy>
  <dcterms:created xsi:type="dcterms:W3CDTF">2020-06-23T07:30:26Z</dcterms:created>
  <dcterms:modified xsi:type="dcterms:W3CDTF">2021-01-14T09:32:01Z</dcterms:modified>
</cp:coreProperties>
</file>