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B8718FE8-EE7C-4384-A01A-D611A3359718}" xr6:coauthVersionLast="36" xr6:coauthVersionMax="36" xr10:uidLastSave="{00000000-0000-0000-0000-000000000000}"/>
  <bookViews>
    <workbookView xWindow="0" yWindow="0" windowWidth="17250" windowHeight="7845" xr2:uid="{A51CB599-C5EE-4BF0-9FC9-71B3B470D1A4}"/>
  </bookViews>
  <sheets>
    <sheet name="Hoja1" sheetId="1" r:id="rId1"/>
  </sheets>
  <definedNames>
    <definedName name="_xlnm._FilterDatabase" localSheetId="0" hidden="1">Hoja1!$B$1:$B$114</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5" i="1" l="1"/>
  <c r="J110" i="1"/>
  <c r="I111" i="1" s="1"/>
  <c r="H109" i="1"/>
  <c r="J105" i="1"/>
  <c r="J103" i="1"/>
  <c r="J101" i="1"/>
  <c r="J99" i="1"/>
  <c r="J97" i="1"/>
  <c r="J95" i="1"/>
  <c r="J93" i="1"/>
  <c r="J91" i="1"/>
  <c r="J89" i="1"/>
  <c r="J87" i="1"/>
  <c r="H86" i="1"/>
  <c r="J82" i="1"/>
  <c r="J80" i="1"/>
  <c r="H79" i="1"/>
  <c r="J75" i="1"/>
  <c r="J73" i="1"/>
  <c r="H72" i="1"/>
  <c r="J68" i="1"/>
  <c r="I70" i="1" s="1"/>
  <c r="H67" i="1"/>
  <c r="J63" i="1"/>
  <c r="J61" i="1"/>
  <c r="J59" i="1"/>
  <c r="J57" i="1"/>
  <c r="J55" i="1"/>
  <c r="H54" i="1"/>
  <c r="J50" i="1"/>
  <c r="J48" i="1"/>
  <c r="J46" i="1"/>
  <c r="J44" i="1"/>
  <c r="J42" i="1"/>
  <c r="J40" i="1"/>
  <c r="J38" i="1"/>
  <c r="H37" i="1"/>
  <c r="J33" i="1"/>
  <c r="J31" i="1"/>
  <c r="J29" i="1"/>
  <c r="J27" i="1"/>
  <c r="J25" i="1"/>
  <c r="J23" i="1"/>
  <c r="J21" i="1"/>
  <c r="J19" i="1"/>
  <c r="J17" i="1"/>
  <c r="J15" i="1"/>
  <c r="J13" i="1"/>
  <c r="J11" i="1"/>
  <c r="J9" i="1"/>
  <c r="J7" i="1"/>
  <c r="J5" i="1"/>
  <c r="H4" i="1"/>
  <c r="G117" i="1" l="1"/>
  <c r="G116" i="1"/>
  <c r="I52" i="1"/>
  <c r="J52" i="1" s="1"/>
  <c r="J37" i="1" s="1"/>
  <c r="I65" i="1"/>
  <c r="I54" i="1" s="1"/>
  <c r="I35" i="1"/>
  <c r="J35" i="1" s="1"/>
  <c r="J4" i="1" s="1"/>
  <c r="I84" i="1"/>
  <c r="I79" i="1" s="1"/>
  <c r="I77" i="1"/>
  <c r="I72" i="1" s="1"/>
  <c r="I107" i="1"/>
  <c r="J107" i="1" s="1"/>
  <c r="J86" i="1" s="1"/>
  <c r="J111" i="1"/>
  <c r="J109" i="1" s="1"/>
  <c r="I109" i="1"/>
  <c r="I86" i="1"/>
  <c r="I67" i="1"/>
  <c r="J70" i="1"/>
  <c r="J67" i="1" s="1"/>
  <c r="E109" i="1"/>
  <c r="G110" i="1"/>
  <c r="F111" i="1" s="1"/>
  <c r="G111" i="1" s="1"/>
  <c r="G109" i="1" s="1"/>
  <c r="E86" i="1"/>
  <c r="G105" i="1"/>
  <c r="G103" i="1"/>
  <c r="G101" i="1"/>
  <c r="G99" i="1"/>
  <c r="G97" i="1"/>
  <c r="G95" i="1"/>
  <c r="G93" i="1"/>
  <c r="G91" i="1"/>
  <c r="G89" i="1"/>
  <c r="G87" i="1"/>
  <c r="E79" i="1"/>
  <c r="G82" i="1"/>
  <c r="G80" i="1"/>
  <c r="F84" i="1" s="1"/>
  <c r="E72" i="1"/>
  <c r="G75" i="1"/>
  <c r="G73" i="1"/>
  <c r="E67" i="1"/>
  <c r="G68" i="1"/>
  <c r="F70" i="1" s="1"/>
  <c r="E54" i="1"/>
  <c r="G63" i="1"/>
  <c r="G61" i="1"/>
  <c r="G59" i="1"/>
  <c r="G57" i="1"/>
  <c r="G55" i="1"/>
  <c r="E37" i="1"/>
  <c r="G50" i="1"/>
  <c r="G48" i="1"/>
  <c r="G46" i="1"/>
  <c r="G44" i="1"/>
  <c r="G42" i="1"/>
  <c r="G40" i="1"/>
  <c r="G38" i="1"/>
  <c r="E4" i="1"/>
  <c r="G33" i="1"/>
  <c r="G31" i="1"/>
  <c r="G29" i="1"/>
  <c r="G27" i="1"/>
  <c r="G25" i="1"/>
  <c r="G23" i="1"/>
  <c r="G21" i="1"/>
  <c r="G19" i="1"/>
  <c r="G17" i="1"/>
  <c r="G15" i="1"/>
  <c r="G13" i="1"/>
  <c r="G11" i="1"/>
  <c r="G9" i="1"/>
  <c r="G7" i="1"/>
  <c r="G5" i="1"/>
  <c r="G118" i="1" l="1"/>
  <c r="G119" i="1" s="1"/>
  <c r="J84" i="1"/>
  <c r="J79" i="1" s="1"/>
  <c r="J65" i="1"/>
  <c r="J54" i="1" s="1"/>
  <c r="I4" i="1"/>
  <c r="F35" i="1"/>
  <c r="G35" i="1" s="1"/>
  <c r="G4" i="1" s="1"/>
  <c r="F52" i="1"/>
  <c r="F65" i="1"/>
  <c r="F77" i="1"/>
  <c r="G77" i="1" s="1"/>
  <c r="G72" i="1" s="1"/>
  <c r="I37" i="1"/>
  <c r="J77" i="1"/>
  <c r="J72" i="1" s="1"/>
  <c r="F107" i="1"/>
  <c r="F86" i="1" s="1"/>
  <c r="F4" i="1"/>
  <c r="G52" i="1"/>
  <c r="G37" i="1" s="1"/>
  <c r="F37" i="1"/>
  <c r="F54" i="1"/>
  <c r="G65" i="1"/>
  <c r="G54" i="1" s="1"/>
  <c r="F79" i="1"/>
  <c r="G84" i="1"/>
  <c r="G79" i="1" s="1"/>
  <c r="G70" i="1"/>
  <c r="G67" i="1" s="1"/>
  <c r="F67" i="1"/>
  <c r="F72" i="1"/>
  <c r="F109" i="1"/>
  <c r="I113" i="1" l="1"/>
  <c r="J113" i="1" s="1"/>
  <c r="J115" i="1" s="1"/>
  <c r="G107" i="1"/>
  <c r="G86" i="1" s="1"/>
  <c r="F113" i="1" s="1"/>
  <c r="G113" i="1" s="1"/>
  <c r="J116" i="1" l="1"/>
  <c r="J117" i="1" s="1"/>
  <c r="J118" i="1" s="1"/>
  <c r="J1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de Santos, Luis</author>
    <author>Cárdaba Prada, Luis María</author>
  </authors>
  <commentList>
    <comment ref="A3" authorId="0" shapeId="0" xr:uid="{F2B881E2-9D57-4F3D-A2B4-C3DA3F5A401E}">
      <text>
        <r>
          <rPr>
            <b/>
            <sz val="9"/>
            <color indexed="81"/>
            <rFont val="Tahoma"/>
            <family val="2"/>
          </rPr>
          <t>Código del concepto. Ver colores en "Entorno de trabajo: Apariencia"</t>
        </r>
      </text>
    </comment>
    <comment ref="B3" authorId="0" shapeId="0" xr:uid="{4373B8CD-5974-4F1B-BB19-AC09847E27AC}">
      <text>
        <r>
          <rPr>
            <b/>
            <sz val="9"/>
            <color indexed="81"/>
            <rFont val="Tahoma"/>
            <family val="2"/>
          </rPr>
          <t>Naturaleza o tipo de concepto, ver valores de cada naturaleza en la ayuda del menú contextual</t>
        </r>
      </text>
    </comment>
    <comment ref="C3" authorId="0" shapeId="0" xr:uid="{4E6E2D5C-CD7C-4A0B-A401-C399876010DD}">
      <text>
        <r>
          <rPr>
            <b/>
            <sz val="9"/>
            <color indexed="81"/>
            <rFont val="Tahoma"/>
            <family val="2"/>
          </rPr>
          <t>Unidad principal de medida del concepto</t>
        </r>
      </text>
    </comment>
    <comment ref="D3" authorId="0" shapeId="0" xr:uid="{EB6D6ABC-69E9-4AD0-8018-46BBF8975319}">
      <text>
        <r>
          <rPr>
            <b/>
            <sz val="9"/>
            <color indexed="81"/>
            <rFont val="Tahoma"/>
            <family val="2"/>
          </rPr>
          <t>Descripción corta</t>
        </r>
      </text>
    </comment>
    <comment ref="E3" authorId="0" shapeId="0" xr:uid="{C145CF84-9AD0-4AE0-A714-F2D9E9C50A10}">
      <text>
        <r>
          <rPr>
            <b/>
            <sz val="9"/>
            <color indexed="81"/>
            <rFont val="Tahoma"/>
            <family val="2"/>
          </rPr>
          <t>Rendimiento o cantidad presupuestada</t>
        </r>
      </text>
    </comment>
    <comment ref="F3" authorId="0" shapeId="0" xr:uid="{B9CAF840-FF8F-413F-AC60-FE163D6FA78E}">
      <text>
        <r>
          <rPr>
            <b/>
            <sz val="9"/>
            <color indexed="81"/>
            <rFont val="Tahoma"/>
            <family val="2"/>
          </rPr>
          <t>Precio unitario en el presupuesto</t>
        </r>
      </text>
    </comment>
    <comment ref="G3" authorId="0" shapeId="0" xr:uid="{756CCB42-3AF6-4E46-BDE1-63846E61EF07}">
      <text>
        <r>
          <rPr>
            <b/>
            <sz val="9"/>
            <color indexed="81"/>
            <rFont val="Tahoma"/>
            <family val="2"/>
          </rPr>
          <t>Importe del presupuesto</t>
        </r>
      </text>
    </comment>
    <comment ref="H3" authorId="0" shapeId="0" xr:uid="{EDC4CF7E-B622-4089-93D9-D50951F10900}">
      <text>
        <r>
          <rPr>
            <b/>
            <sz val="9"/>
            <color indexed="81"/>
            <rFont val="Tahoma"/>
            <family val="2"/>
          </rPr>
          <t>Rendimiento o cantidad presupuestada</t>
        </r>
      </text>
    </comment>
    <comment ref="I3" authorId="0" shapeId="0" xr:uid="{D66F2A03-6A52-413B-8254-0ACE1E2862BF}">
      <text>
        <r>
          <rPr>
            <b/>
            <sz val="9"/>
            <color indexed="81"/>
            <rFont val="Tahoma"/>
            <family val="2"/>
          </rPr>
          <t>Precio unitario en el presupuesto</t>
        </r>
      </text>
    </comment>
    <comment ref="J3" authorId="0" shapeId="0" xr:uid="{12B595D7-DB7B-4FD7-8DBD-3D4F1B702A8A}">
      <text>
        <r>
          <rPr>
            <b/>
            <sz val="9"/>
            <color indexed="81"/>
            <rFont val="Tahoma"/>
            <family val="2"/>
          </rPr>
          <t>Importe del presupuesto</t>
        </r>
      </text>
    </comment>
    <comment ref="D117" authorId="1" shapeId="0" xr:uid="{A5D7F184-36D1-4A6D-9203-007B16D47531}">
      <text>
        <r>
          <rPr>
            <sz val="9"/>
            <color indexed="81"/>
            <rFont val="Tahoma"/>
            <family val="2"/>
          </rPr>
          <t>IVA no incluido</t>
        </r>
      </text>
    </comment>
    <comment ref="D119" authorId="1" shapeId="0" xr:uid="{BEBCA433-0E77-4C86-8183-C1B7DF4AA2C8}">
      <text>
        <r>
          <rPr>
            <sz val="9"/>
            <color indexed="81"/>
            <rFont val="Tahoma"/>
            <family val="2"/>
          </rPr>
          <t>IVA incluido</t>
        </r>
      </text>
    </comment>
  </commentList>
</comments>
</file>

<file path=xl/sharedStrings.xml><?xml version="1.0" encoding="utf-8"?>
<sst xmlns="http://schemas.openxmlformats.org/spreadsheetml/2006/main" count="272" uniqueCount="174">
  <si>
    <t>MEJORA MEDIDAS DE ACCESIBILIDAD ESTACIÓN DE LEGAZPI</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</si>
  <si>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</si>
  <si>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</si>
  <si>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</si>
  <si>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</si>
  <si>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</si>
  <si>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</si>
  <si>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</si>
  <si>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</si>
  <si>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</si>
  <si>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</si>
  <si>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</si>
  <si>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</si>
  <si>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</si>
  <si>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</si>
  <si>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</si>
  <si>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</si>
  <si>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</si>
  <si>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</si>
  <si>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</si>
  <si>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</si>
  <si>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</si>
  <si>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</si>
  <si>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</si>
  <si>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</si>
  <si>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</si>
  <si>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</si>
  <si>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</si>
  <si>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ED0480</t>
  </si>
  <si>
    <t>ud</t>
  </si>
  <si>
    <t>DESMONTAJE DE MÁQUINA BILLETERA. (NOCTURNO)</t>
  </si>
  <si>
    <t>Desmontaje de máquina billetera, incluso desconexión eléctrica y alarma, acopio y custodia en obra para su posterior reutilización, en horario nocturno.</t>
  </si>
  <si>
    <t>EK0160</t>
  </si>
  <si>
    <t>MONTAJE DE MÁQUINA BILLETERA, NOCTURNO</t>
  </si>
  <si>
    <t>Montaje de máquina billetera, procedente de acopio en obra o de almacén de metro, incluso replanteo, anclajes químicos, conexionado (eléctrico, de señales, alarma, etc.), transporte, totalmente instalada y comprobado su correcto funcionamiento, en horario nocturno.</t>
  </si>
  <si>
    <t>ED0100</t>
  </si>
  <si>
    <t>DESMONTAJE DE BANCO DE ANDÉN METÁLICO (NOCTURNO)</t>
  </si>
  <si>
    <t>Desmontaje de módulo de banco tipo metálico de andén , incluso acopio y custodia en obra para su posterior colocación o transporte a almacén de metro, en horario nocturno.</t>
  </si>
  <si>
    <t>EK0050</t>
  </si>
  <si>
    <t>MONTAJE DE BANCO METÁLICO, NOCTURNO</t>
  </si>
  <si>
    <t>Montaje de banco metálico procedente de acopio, i/ ejecución de taladros, totalmente instalado, en horario nocturno.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</si>
  <si>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</si>
  <si>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</si>
  <si>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</si>
  <si>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EGC0240</t>
  </si>
  <si>
    <t>u</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</si>
  <si>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</si>
  <si>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</si>
  <si>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</si>
  <si>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</si>
  <si>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</si>
  <si>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</si>
  <si>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</si>
  <si>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</si>
  <si>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</si>
  <si>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</si>
  <si>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</si>
  <si>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</si>
  <si>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</si>
  <si>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</si>
  <si>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</si>
  <si>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</si>
  <si>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</si>
  <si>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</si>
  <si>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</si>
  <si>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</si>
  <si>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</si>
  <si>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</si>
  <si>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</si>
  <si>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</si>
  <si>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</si>
  <si>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</si>
  <si>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</si>
  <si>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</si>
  <si>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</si>
  <si>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</si>
  <si>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</si>
  <si>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</si>
  <si>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</si>
  <si>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</si>
  <si>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</si>
  <si>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EVP0300</t>
  </si>
  <si>
    <t>SOLADO BALDOSA TIPO COMPACTO PAMESA</t>
  </si>
  <si>
    <t>Suministro y colocación de solado con baldosa cerámica compacta tipo industrial Pamesa o equivalente, baldosa calibrada, cantos biselados y junta de 3 mm tomada con mortero de cemento cola, especial para este material, p.p. de juntas especiales, rejuntado y limpieza, incluso movimiento de material en obra, totalmente terminado.</t>
  </si>
  <si>
    <t>EVP0150</t>
  </si>
  <si>
    <t>PULIDO, ABRILLANTADO Y LIMPIEZA DE SOLADO DE TERRAZO. (NOCTURNO)</t>
  </si>
  <si>
    <t>Pulido, abrillantado y limpieza de solado de terrazo, teniendo riguroso cuidado para no deteriorar las bases de señalización topográfica, incluso reposición de alguna dañada. En horario nocturno</t>
  </si>
  <si>
    <t>Total EGA</t>
  </si>
  <si>
    <t>EGB</t>
  </si>
  <si>
    <t>CERRAJERÍA</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</si>
  <si>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</si>
  <si>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</si>
  <si>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</si>
  <si>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NEVB0100</t>
  </si>
  <si>
    <t>PANEL VITRIFICADO RECTO TIPO SANDWICH. (NOCTURNO)</t>
  </si>
  <si>
    <t>SUMINISTRO Y MONTAJE REVESTIMIENTO DE PARAMENTOS VERTICALES, RECTOS, FORMADOS POR LOS SIGUIENTES ELEMENTOS:
- PANEL RECTO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</si>
  <si>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</si>
  <si>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</si>
  <si>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</si>
  <si>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</si>
  <si>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</si>
  <si>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</si>
  <si>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</si>
  <si>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</si>
  <si>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</si>
  <si>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</si>
  <si>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</si>
  <si>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</si>
  <si>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</si>
  <si>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</si>
  <si>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</si>
  <si>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</si>
  <si>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</si>
  <si>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</si>
  <si>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</si>
  <si>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</si>
  <si>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</si>
  <si>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</si>
  <si>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</si>
  <si>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</si>
  <si>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</si>
  <si>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</si>
  <si>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</si>
  <si>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</si>
  <si>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</si>
  <si>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</si>
  <si>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</si>
  <si>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</si>
  <si>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</si>
  <si>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</si>
  <si>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</si>
  <si>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</si>
  <si>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</si>
  <si>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</si>
  <si>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</si>
  <si>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</si>
  <si>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</si>
  <si>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</si>
  <si>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</si>
  <si>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</si>
  <si>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</si>
  <si>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</si>
  <si>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</si>
  <si>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</si>
  <si>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</si>
  <si>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</si>
  <si>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</si>
  <si>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</si>
  <si>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</si>
  <si>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</si>
  <si>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</si>
  <si>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</si>
  <si>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</si>
  <si>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</si>
  <si>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</si>
  <si>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</si>
  <si>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</si>
  <si>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</si>
  <si>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</si>
  <si>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</si>
  <si>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</si>
  <si>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</si>
  <si>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</si>
  <si>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</si>
  <si>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</si>
  <si>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Ambiental</t>
  </si>
  <si>
    <t>Gestión residuos generados</t>
  </si>
  <si>
    <t>Total GAMB</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</si>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</sst>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
      <b/>
      <sz val="8"/>
      <color rgb="FFFF0000"/>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xf numFmtId="4" fontId="10" fillId="0" borderId="0" xfId="0" applyNumberFormat="1"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FBC51-3E3C-48D5-AED5-0CAFF8972D73}">
  <dimension ref="A1:J119"/>
  <sheetViews>
    <sheetView tabSelected="1" workbookViewId="0">
      <pane xSplit="4" ySplit="3" topLeftCell="E107" activePane="bottomRight" state="frozen"/>
      <selection pane="topRight" activeCell="E1" sqref="E1"/>
      <selection pane="bottomLeft" activeCell="A4" sqref="A4"/>
      <selection pane="bottomRight" activeCell="I116" sqref="I116"/>
    </sheetView>
  </sheetViews>
  <sheetFormatPr baseColWidth="10" defaultRowHeight="15" x14ac:dyDescent="0.25"/>
  <cols>
    <col min="1" max="1" width="7.140625" bestFit="1" customWidth="1"/>
    <col min="2" max="2" width="5.7109375" bestFit="1" customWidth="1"/>
    <col min="3" max="3" width="3.85546875" bestFit="1" customWidth="1"/>
    <col min="4" max="4" width="33.140625" customWidth="1"/>
    <col min="5" max="5" width="8" bestFit="1" customWidth="1"/>
    <col min="6" max="7" width="8.7109375" bestFit="1" customWidth="1"/>
    <col min="8" max="8" width="8" hidden="1" customWidth="1"/>
    <col min="9" max="9" width="9.28515625" customWidth="1"/>
    <col min="10" max="10" width="10"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7" t="s">
        <v>5</v>
      </c>
      <c r="E3" s="4" t="s">
        <v>6</v>
      </c>
      <c r="F3" s="4" t="s">
        <v>7</v>
      </c>
      <c r="G3" s="4" t="s">
        <v>8</v>
      </c>
      <c r="H3" s="4" t="s">
        <v>6</v>
      </c>
      <c r="I3" s="4" t="s">
        <v>7</v>
      </c>
      <c r="J3" s="4" t="s">
        <v>8</v>
      </c>
    </row>
    <row r="4" spans="1:10" x14ac:dyDescent="0.25">
      <c r="A4" s="5" t="s">
        <v>9</v>
      </c>
      <c r="B4" s="5" t="s">
        <v>10</v>
      </c>
      <c r="C4" s="5" t="s">
        <v>11</v>
      </c>
      <c r="D4" s="18" t="s">
        <v>12</v>
      </c>
      <c r="E4" s="6">
        <f t="shared" ref="E4:J4" si="0">E35</f>
        <v>1</v>
      </c>
      <c r="F4" s="7">
        <f t="shared" si="0"/>
        <v>56538.06</v>
      </c>
      <c r="G4" s="7">
        <f t="shared" si="0"/>
        <v>56538.06</v>
      </c>
      <c r="H4" s="6">
        <f t="shared" si="0"/>
        <v>1</v>
      </c>
      <c r="I4" s="7">
        <f t="shared" si="0"/>
        <v>0</v>
      </c>
      <c r="J4" s="7">
        <f t="shared" si="0"/>
        <v>0</v>
      </c>
    </row>
    <row r="5" spans="1:10" ht="22.5" x14ac:dyDescent="0.25">
      <c r="A5" s="8" t="s">
        <v>13</v>
      </c>
      <c r="B5" s="9" t="s">
        <v>14</v>
      </c>
      <c r="C5" s="9" t="s">
        <v>15</v>
      </c>
      <c r="D5" s="13" t="s">
        <v>16</v>
      </c>
      <c r="E5" s="10">
        <v>2302.65</v>
      </c>
      <c r="F5" s="10">
        <v>9.26</v>
      </c>
      <c r="G5" s="11">
        <f>ROUND(E5*F5,2)</f>
        <v>21322.54</v>
      </c>
      <c r="H5" s="10">
        <v>2302.65</v>
      </c>
      <c r="I5" s="21">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566.4</v>
      </c>
      <c r="F7" s="10">
        <v>28.23</v>
      </c>
      <c r="G7" s="11">
        <f>ROUND(E7*F7,2)</f>
        <v>15989.47</v>
      </c>
      <c r="H7" s="10">
        <v>566.4</v>
      </c>
      <c r="I7" s="21">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15</v>
      </c>
      <c r="D9" s="13" t="s">
        <v>23</v>
      </c>
      <c r="E9" s="10">
        <v>728.7</v>
      </c>
      <c r="F9" s="10">
        <v>17.350000000000001</v>
      </c>
      <c r="G9" s="11">
        <f>ROUND(E9*F9,2)</f>
        <v>12642.95</v>
      </c>
      <c r="H9" s="10">
        <v>728.7</v>
      </c>
      <c r="I9" s="21">
        <v>0</v>
      </c>
      <c r="J9" s="11">
        <f>ROUND(H9*I9,2)</f>
        <v>0</v>
      </c>
    </row>
    <row r="10" spans="1:10" ht="202.5" x14ac:dyDescent="0.25">
      <c r="A10" s="12"/>
      <c r="B10" s="12"/>
      <c r="C10" s="12"/>
      <c r="D10" s="13" t="s">
        <v>24</v>
      </c>
      <c r="E10" s="12"/>
      <c r="F10" s="12"/>
      <c r="G10" s="12"/>
      <c r="H10" s="12"/>
      <c r="I10" s="12"/>
      <c r="J10" s="12"/>
    </row>
    <row r="11" spans="1:10" x14ac:dyDescent="0.25">
      <c r="A11" s="8" t="s">
        <v>25</v>
      </c>
      <c r="B11" s="9" t="s">
        <v>14</v>
      </c>
      <c r="C11" s="9" t="s">
        <v>19</v>
      </c>
      <c r="D11" s="13" t="s">
        <v>26</v>
      </c>
      <c r="E11" s="10">
        <v>130.53</v>
      </c>
      <c r="F11" s="10">
        <v>23.1</v>
      </c>
      <c r="G11" s="11">
        <f>ROUND(E11*F11,2)</f>
        <v>3015.24</v>
      </c>
      <c r="H11" s="10">
        <v>130.53</v>
      </c>
      <c r="I11" s="21">
        <v>0</v>
      </c>
      <c r="J11" s="11">
        <f>ROUND(H11*I11,2)</f>
        <v>0</v>
      </c>
    </row>
    <row r="12" spans="1:10" ht="270" x14ac:dyDescent="0.25">
      <c r="A12" s="12"/>
      <c r="B12" s="12"/>
      <c r="C12" s="12"/>
      <c r="D12" s="13" t="s">
        <v>27</v>
      </c>
      <c r="E12" s="12"/>
      <c r="F12" s="12"/>
      <c r="G12" s="12"/>
      <c r="H12" s="12"/>
      <c r="I12" s="12"/>
      <c r="J12" s="12"/>
    </row>
    <row r="13" spans="1:10" ht="22.5" x14ac:dyDescent="0.25">
      <c r="A13" s="8" t="s">
        <v>28</v>
      </c>
      <c r="B13" s="9" t="s">
        <v>14</v>
      </c>
      <c r="C13" s="9" t="s">
        <v>29</v>
      </c>
      <c r="D13" s="13" t="s">
        <v>30</v>
      </c>
      <c r="E13" s="10">
        <v>3</v>
      </c>
      <c r="F13" s="10">
        <v>255.66</v>
      </c>
      <c r="G13" s="11">
        <f>ROUND(E13*F13,2)</f>
        <v>766.98</v>
      </c>
      <c r="H13" s="10">
        <v>3</v>
      </c>
      <c r="I13" s="21">
        <v>0</v>
      </c>
      <c r="J13" s="11">
        <f>ROUND(H13*I13,2)</f>
        <v>0</v>
      </c>
    </row>
    <row r="14" spans="1:10" ht="45" x14ac:dyDescent="0.25">
      <c r="A14" s="12"/>
      <c r="B14" s="12"/>
      <c r="C14" s="12"/>
      <c r="D14" s="13" t="s">
        <v>31</v>
      </c>
      <c r="E14" s="12"/>
      <c r="F14" s="12"/>
      <c r="G14" s="12"/>
      <c r="H14" s="12"/>
      <c r="I14" s="12"/>
      <c r="J14" s="12"/>
    </row>
    <row r="15" spans="1:10" x14ac:dyDescent="0.25">
      <c r="A15" s="8" t="s">
        <v>32</v>
      </c>
      <c r="B15" s="9" t="s">
        <v>14</v>
      </c>
      <c r="C15" s="9" t="s">
        <v>29</v>
      </c>
      <c r="D15" s="13" t="s">
        <v>33</v>
      </c>
      <c r="E15" s="10">
        <v>3</v>
      </c>
      <c r="F15" s="10">
        <v>141.53</v>
      </c>
      <c r="G15" s="11">
        <f>ROUND(E15*F15,2)</f>
        <v>424.59</v>
      </c>
      <c r="H15" s="10">
        <v>3</v>
      </c>
      <c r="I15" s="21">
        <v>0</v>
      </c>
      <c r="J15" s="11">
        <f>ROUND(H15*I15,2)</f>
        <v>0</v>
      </c>
    </row>
    <row r="16" spans="1:10" ht="78.75" x14ac:dyDescent="0.25">
      <c r="A16" s="12"/>
      <c r="B16" s="12"/>
      <c r="C16" s="12"/>
      <c r="D16" s="13" t="s">
        <v>34</v>
      </c>
      <c r="E16" s="12"/>
      <c r="F16" s="12"/>
      <c r="G16" s="12"/>
      <c r="H16" s="12"/>
      <c r="I16" s="12"/>
      <c r="J16" s="12"/>
    </row>
    <row r="17" spans="1:10" ht="22.5" x14ac:dyDescent="0.25">
      <c r="A17" s="8" t="s">
        <v>35</v>
      </c>
      <c r="B17" s="9" t="s">
        <v>14</v>
      </c>
      <c r="C17" s="9" t="s">
        <v>29</v>
      </c>
      <c r="D17" s="13" t="s">
        <v>36</v>
      </c>
      <c r="E17" s="10">
        <v>3</v>
      </c>
      <c r="F17" s="10">
        <v>24.12</v>
      </c>
      <c r="G17" s="11">
        <f>ROUND(E17*F17,2)</f>
        <v>72.36</v>
      </c>
      <c r="H17" s="10">
        <v>3</v>
      </c>
      <c r="I17" s="21">
        <v>0</v>
      </c>
      <c r="J17" s="11">
        <f>ROUND(H17*I17,2)</f>
        <v>0</v>
      </c>
    </row>
    <row r="18" spans="1:10" ht="45" x14ac:dyDescent="0.25">
      <c r="A18" s="12"/>
      <c r="B18" s="12"/>
      <c r="C18" s="12"/>
      <c r="D18" s="13" t="s">
        <v>37</v>
      </c>
      <c r="E18" s="12"/>
      <c r="F18" s="12"/>
      <c r="G18" s="12"/>
      <c r="H18" s="12"/>
      <c r="I18" s="12"/>
      <c r="J18" s="12"/>
    </row>
    <row r="19" spans="1:10" x14ac:dyDescent="0.25">
      <c r="A19" s="8" t="s">
        <v>38</v>
      </c>
      <c r="B19" s="9" t="s">
        <v>14</v>
      </c>
      <c r="C19" s="9" t="s">
        <v>29</v>
      </c>
      <c r="D19" s="13" t="s">
        <v>39</v>
      </c>
      <c r="E19" s="10">
        <v>3</v>
      </c>
      <c r="F19" s="10">
        <v>70.88</v>
      </c>
      <c r="G19" s="11">
        <f>ROUND(E19*F19,2)</f>
        <v>212.64</v>
      </c>
      <c r="H19" s="10">
        <v>3</v>
      </c>
      <c r="I19" s="21">
        <v>0</v>
      </c>
      <c r="J19" s="11">
        <f>ROUND(H19*I19,2)</f>
        <v>0</v>
      </c>
    </row>
    <row r="20" spans="1:10" ht="33.75" x14ac:dyDescent="0.25">
      <c r="A20" s="12"/>
      <c r="B20" s="12"/>
      <c r="C20" s="12"/>
      <c r="D20" s="13" t="s">
        <v>40</v>
      </c>
      <c r="E20" s="12"/>
      <c r="F20" s="12"/>
      <c r="G20" s="12"/>
      <c r="H20" s="12"/>
      <c r="I20" s="12"/>
      <c r="J20" s="12"/>
    </row>
    <row r="21" spans="1:10" x14ac:dyDescent="0.25">
      <c r="A21" s="8" t="s">
        <v>41</v>
      </c>
      <c r="B21" s="9" t="s">
        <v>14</v>
      </c>
      <c r="C21" s="9" t="s">
        <v>15</v>
      </c>
      <c r="D21" s="13" t="s">
        <v>42</v>
      </c>
      <c r="E21" s="10">
        <v>70</v>
      </c>
      <c r="F21" s="10">
        <v>16.920000000000002</v>
      </c>
      <c r="G21" s="11">
        <f>ROUND(E21*F21,2)</f>
        <v>1184.4000000000001</v>
      </c>
      <c r="H21" s="10">
        <v>70</v>
      </c>
      <c r="I21" s="21">
        <v>0</v>
      </c>
      <c r="J21" s="11">
        <f>ROUND(H21*I21,2)</f>
        <v>0</v>
      </c>
    </row>
    <row r="22" spans="1:10" ht="213.75" x14ac:dyDescent="0.25">
      <c r="A22" s="12"/>
      <c r="B22" s="12"/>
      <c r="C22" s="12"/>
      <c r="D22" s="13" t="s">
        <v>43</v>
      </c>
      <c r="E22" s="12"/>
      <c r="F22" s="12"/>
      <c r="G22" s="12"/>
      <c r="H22" s="12"/>
      <c r="I22" s="12"/>
      <c r="J22" s="12"/>
    </row>
    <row r="23" spans="1:10" ht="22.5" x14ac:dyDescent="0.25">
      <c r="A23" s="8" t="s">
        <v>44</v>
      </c>
      <c r="B23" s="9" t="s">
        <v>14</v>
      </c>
      <c r="C23" s="9" t="s">
        <v>45</v>
      </c>
      <c r="D23" s="13" t="s">
        <v>46</v>
      </c>
      <c r="E23" s="10">
        <v>10</v>
      </c>
      <c r="F23" s="10">
        <v>10.61</v>
      </c>
      <c r="G23" s="11">
        <f>ROUND(E23*F23,2)</f>
        <v>106.1</v>
      </c>
      <c r="H23" s="10">
        <v>10</v>
      </c>
      <c r="I23" s="21">
        <v>0</v>
      </c>
      <c r="J23" s="11">
        <f>ROUND(H23*I23,2)</f>
        <v>0</v>
      </c>
    </row>
    <row r="24" spans="1:10" ht="202.5" x14ac:dyDescent="0.25">
      <c r="A24" s="12"/>
      <c r="B24" s="12"/>
      <c r="C24" s="12"/>
      <c r="D24" s="13" t="s">
        <v>47</v>
      </c>
      <c r="E24" s="12"/>
      <c r="F24" s="12"/>
      <c r="G24" s="12"/>
      <c r="H24" s="12"/>
      <c r="I24" s="12"/>
      <c r="J24" s="12"/>
    </row>
    <row r="25" spans="1:10" ht="22.5" x14ac:dyDescent="0.25">
      <c r="A25" s="8" t="s">
        <v>48</v>
      </c>
      <c r="B25" s="9" t="s">
        <v>14</v>
      </c>
      <c r="C25" s="9" t="s">
        <v>45</v>
      </c>
      <c r="D25" s="13" t="s">
        <v>49</v>
      </c>
      <c r="E25" s="10">
        <v>3</v>
      </c>
      <c r="F25" s="10">
        <v>166.39</v>
      </c>
      <c r="G25" s="11">
        <f>ROUND(E25*F25,2)</f>
        <v>499.17</v>
      </c>
      <c r="H25" s="10">
        <v>3</v>
      </c>
      <c r="I25" s="21">
        <v>0</v>
      </c>
      <c r="J25" s="11">
        <f>ROUND(H25*I25,2)</f>
        <v>0</v>
      </c>
    </row>
    <row r="26" spans="1:10" ht="393.75" x14ac:dyDescent="0.25">
      <c r="A26" s="12"/>
      <c r="B26" s="12"/>
      <c r="C26" s="12"/>
      <c r="D26" s="13" t="s">
        <v>50</v>
      </c>
      <c r="E26" s="12"/>
      <c r="F26" s="12"/>
      <c r="G26" s="12"/>
      <c r="H26" s="12"/>
      <c r="I26" s="12"/>
      <c r="J26" s="12"/>
    </row>
    <row r="27" spans="1:10" ht="22.5" x14ac:dyDescent="0.25">
      <c r="A27" s="8" t="s">
        <v>51</v>
      </c>
      <c r="B27" s="9" t="s">
        <v>14</v>
      </c>
      <c r="C27" s="9" t="s">
        <v>45</v>
      </c>
      <c r="D27" s="13" t="s">
        <v>52</v>
      </c>
      <c r="E27" s="10">
        <v>8</v>
      </c>
      <c r="F27" s="10">
        <v>21.07</v>
      </c>
      <c r="G27" s="11">
        <f>ROUND(E27*F27,2)</f>
        <v>168.56</v>
      </c>
      <c r="H27" s="10">
        <v>8</v>
      </c>
      <c r="I27" s="21">
        <v>0</v>
      </c>
      <c r="J27" s="11">
        <f>ROUND(H27*I27,2)</f>
        <v>0</v>
      </c>
    </row>
    <row r="28" spans="1:10" ht="202.5" x14ac:dyDescent="0.25">
      <c r="A28" s="12"/>
      <c r="B28" s="12"/>
      <c r="C28" s="12"/>
      <c r="D28" s="13" t="s">
        <v>53</v>
      </c>
      <c r="E28" s="12"/>
      <c r="F28" s="12"/>
      <c r="G28" s="12"/>
      <c r="H28" s="12"/>
      <c r="I28" s="12"/>
      <c r="J28" s="12"/>
    </row>
    <row r="29" spans="1:10" x14ac:dyDescent="0.25">
      <c r="A29" s="8" t="s">
        <v>54</v>
      </c>
      <c r="B29" s="9" t="s">
        <v>14</v>
      </c>
      <c r="C29" s="9" t="s">
        <v>29</v>
      </c>
      <c r="D29" s="13" t="s">
        <v>55</v>
      </c>
      <c r="E29" s="10">
        <v>2</v>
      </c>
      <c r="F29" s="10">
        <v>19.03</v>
      </c>
      <c r="G29" s="11">
        <f>ROUND(E29*F29,2)</f>
        <v>38.06</v>
      </c>
      <c r="H29" s="10">
        <v>2</v>
      </c>
      <c r="I29" s="21">
        <v>0</v>
      </c>
      <c r="J29" s="11">
        <f>ROUND(H29*I29,2)</f>
        <v>0</v>
      </c>
    </row>
    <row r="30" spans="1:10" ht="202.5" x14ac:dyDescent="0.25">
      <c r="A30" s="12"/>
      <c r="B30" s="12"/>
      <c r="C30" s="12"/>
      <c r="D30" s="13" t="s">
        <v>56</v>
      </c>
      <c r="E30" s="12"/>
      <c r="F30" s="12"/>
      <c r="G30" s="12"/>
      <c r="H30" s="12"/>
      <c r="I30" s="12"/>
      <c r="J30" s="12"/>
    </row>
    <row r="31" spans="1:10" x14ac:dyDescent="0.25">
      <c r="A31" s="8" t="s">
        <v>57</v>
      </c>
      <c r="B31" s="9" t="s">
        <v>14</v>
      </c>
      <c r="C31" s="9" t="s">
        <v>29</v>
      </c>
      <c r="D31" s="13" t="s">
        <v>58</v>
      </c>
      <c r="E31" s="10">
        <v>1</v>
      </c>
      <c r="F31" s="10">
        <v>24.12</v>
      </c>
      <c r="G31" s="11">
        <f>ROUND(E31*F31,2)</f>
        <v>24.12</v>
      </c>
      <c r="H31" s="10">
        <v>1</v>
      </c>
      <c r="I31" s="21">
        <v>0</v>
      </c>
      <c r="J31" s="11">
        <f>ROUND(H31*I31,2)</f>
        <v>0</v>
      </c>
    </row>
    <row r="32" spans="1:10" ht="191.25" x14ac:dyDescent="0.25">
      <c r="A32" s="12"/>
      <c r="B32" s="12"/>
      <c r="C32" s="12"/>
      <c r="D32" s="13" t="s">
        <v>59</v>
      </c>
      <c r="E32" s="12"/>
      <c r="F32" s="12"/>
      <c r="G32" s="12"/>
      <c r="H32" s="12"/>
      <c r="I32" s="12"/>
      <c r="J32" s="12"/>
    </row>
    <row r="33" spans="1:10" x14ac:dyDescent="0.25">
      <c r="A33" s="8" t="s">
        <v>60</v>
      </c>
      <c r="B33" s="9" t="s">
        <v>14</v>
      </c>
      <c r="C33" s="9" t="s">
        <v>29</v>
      </c>
      <c r="D33" s="13" t="s">
        <v>61</v>
      </c>
      <c r="E33" s="10">
        <v>1</v>
      </c>
      <c r="F33" s="10">
        <v>70.88</v>
      </c>
      <c r="G33" s="11">
        <f>ROUND(E33*F33,2)</f>
        <v>70.88</v>
      </c>
      <c r="H33" s="10">
        <v>1</v>
      </c>
      <c r="I33" s="21">
        <v>0</v>
      </c>
      <c r="J33" s="11">
        <f>ROUND(H33*I33,2)</f>
        <v>0</v>
      </c>
    </row>
    <row r="34" spans="1:10" ht="180" x14ac:dyDescent="0.25">
      <c r="A34" s="12"/>
      <c r="B34" s="12"/>
      <c r="C34" s="12"/>
      <c r="D34" s="13" t="s">
        <v>62</v>
      </c>
      <c r="E34" s="12"/>
      <c r="F34" s="12"/>
      <c r="G34" s="12"/>
      <c r="H34" s="12"/>
      <c r="I34" s="12"/>
      <c r="J34" s="12"/>
    </row>
    <row r="35" spans="1:10" x14ac:dyDescent="0.25">
      <c r="A35" s="12"/>
      <c r="B35" s="12"/>
      <c r="C35" s="12"/>
      <c r="D35" s="19" t="s">
        <v>63</v>
      </c>
      <c r="E35" s="14">
        <v>1</v>
      </c>
      <c r="F35" s="15">
        <f>G5+G7+G9+G11+G13+G15+G17+G19+G21+G23+G25+G27+G29+G31+G33</f>
        <v>56538.06</v>
      </c>
      <c r="G35" s="15">
        <f>ROUND(E35*F35,2)</f>
        <v>56538.06</v>
      </c>
      <c r="H35" s="14">
        <v>1</v>
      </c>
      <c r="I35" s="15">
        <f>J5+J7+J9+J11+J13+J15+J17+J19+J21+J23+J25+J27+J29+J31+J33</f>
        <v>0</v>
      </c>
      <c r="J35" s="15">
        <f>ROUND(H35*I35,2)</f>
        <v>0</v>
      </c>
    </row>
    <row r="36" spans="1:10" ht="1.1499999999999999" customHeight="1" x14ac:dyDescent="0.25">
      <c r="A36" s="16"/>
      <c r="B36" s="16"/>
      <c r="C36" s="16"/>
      <c r="D36" s="20"/>
      <c r="E36" s="16"/>
      <c r="F36" s="16"/>
      <c r="G36" s="16"/>
      <c r="H36" s="16"/>
      <c r="I36" s="16"/>
      <c r="J36" s="16"/>
    </row>
    <row r="37" spans="1:10" x14ac:dyDescent="0.25">
      <c r="A37" s="5" t="s">
        <v>64</v>
      </c>
      <c r="B37" s="5" t="s">
        <v>10</v>
      </c>
      <c r="C37" s="5" t="s">
        <v>11</v>
      </c>
      <c r="D37" s="18" t="s">
        <v>65</v>
      </c>
      <c r="E37" s="6">
        <f t="shared" ref="E37:J37" si="1">E52</f>
        <v>1</v>
      </c>
      <c r="F37" s="7">
        <f t="shared" si="1"/>
        <v>55433.89</v>
      </c>
      <c r="G37" s="7">
        <f t="shared" si="1"/>
        <v>55433.89</v>
      </c>
      <c r="H37" s="6">
        <f t="shared" si="1"/>
        <v>1</v>
      </c>
      <c r="I37" s="7">
        <f t="shared" si="1"/>
        <v>0</v>
      </c>
      <c r="J37" s="7">
        <f t="shared" si="1"/>
        <v>0</v>
      </c>
    </row>
    <row r="38" spans="1:10" ht="22.5" x14ac:dyDescent="0.25">
      <c r="A38" s="8" t="s">
        <v>66</v>
      </c>
      <c r="B38" s="9" t="s">
        <v>14</v>
      </c>
      <c r="C38" s="9" t="s">
        <v>19</v>
      </c>
      <c r="D38" s="13" t="s">
        <v>67</v>
      </c>
      <c r="E38" s="10">
        <v>566.4</v>
      </c>
      <c r="F38" s="10">
        <v>21.47</v>
      </c>
      <c r="G38" s="11">
        <f>ROUND(E38*F38,2)</f>
        <v>12160.61</v>
      </c>
      <c r="H38" s="10">
        <v>566.4</v>
      </c>
      <c r="I38" s="21">
        <v>0</v>
      </c>
      <c r="J38" s="11">
        <f>ROUND(H38*I38,2)</f>
        <v>0</v>
      </c>
    </row>
    <row r="39" spans="1:10" ht="225" x14ac:dyDescent="0.25">
      <c r="A39" s="12"/>
      <c r="B39" s="12"/>
      <c r="C39" s="12"/>
      <c r="D39" s="13" t="s">
        <v>68</v>
      </c>
      <c r="E39" s="12"/>
      <c r="F39" s="12"/>
      <c r="G39" s="12"/>
      <c r="H39" s="12"/>
      <c r="I39" s="12"/>
      <c r="J39" s="12"/>
    </row>
    <row r="40" spans="1:10" ht="33.75" x14ac:dyDescent="0.25">
      <c r="A40" s="8" t="s">
        <v>69</v>
      </c>
      <c r="B40" s="9" t="s">
        <v>14</v>
      </c>
      <c r="C40" s="9" t="s">
        <v>19</v>
      </c>
      <c r="D40" s="13" t="s">
        <v>70</v>
      </c>
      <c r="E40" s="10">
        <v>472.12</v>
      </c>
      <c r="F40" s="10">
        <v>71.47</v>
      </c>
      <c r="G40" s="11">
        <f>ROUND(E40*F40,2)</f>
        <v>33742.42</v>
      </c>
      <c r="H40" s="10">
        <v>472.12</v>
      </c>
      <c r="I40" s="21">
        <v>0</v>
      </c>
      <c r="J40" s="11">
        <f>ROUND(H40*I40,2)</f>
        <v>0</v>
      </c>
    </row>
    <row r="41" spans="1:10" ht="409.5" x14ac:dyDescent="0.25">
      <c r="A41" s="12"/>
      <c r="B41" s="12"/>
      <c r="C41" s="12"/>
      <c r="D41" s="13" t="s">
        <v>71</v>
      </c>
      <c r="E41" s="12"/>
      <c r="F41" s="12"/>
      <c r="G41" s="12"/>
      <c r="H41" s="12"/>
      <c r="I41" s="12"/>
      <c r="J41" s="12"/>
    </row>
    <row r="42" spans="1:10" ht="33.75" x14ac:dyDescent="0.25">
      <c r="A42" s="8" t="s">
        <v>72</v>
      </c>
      <c r="B42" s="9" t="s">
        <v>14</v>
      </c>
      <c r="C42" s="9" t="s">
        <v>19</v>
      </c>
      <c r="D42" s="13" t="s">
        <v>73</v>
      </c>
      <c r="E42" s="10">
        <v>5.16</v>
      </c>
      <c r="F42" s="10">
        <v>72.31</v>
      </c>
      <c r="G42" s="11">
        <f>ROUND(E42*F42,2)</f>
        <v>373.12</v>
      </c>
      <c r="H42" s="10">
        <v>5.16</v>
      </c>
      <c r="I42" s="21">
        <v>0</v>
      </c>
      <c r="J42" s="11">
        <f>ROUND(H42*I42,2)</f>
        <v>0</v>
      </c>
    </row>
    <row r="43" spans="1:10" ht="409.5" x14ac:dyDescent="0.25">
      <c r="A43" s="12"/>
      <c r="B43" s="12"/>
      <c r="C43" s="12"/>
      <c r="D43" s="13" t="s">
        <v>74</v>
      </c>
      <c r="E43" s="12"/>
      <c r="F43" s="12"/>
      <c r="G43" s="12"/>
      <c r="H43" s="12"/>
      <c r="I43" s="12"/>
      <c r="J43" s="12"/>
    </row>
    <row r="44" spans="1:10" ht="33.75" x14ac:dyDescent="0.25">
      <c r="A44" s="8" t="s">
        <v>75</v>
      </c>
      <c r="B44" s="9" t="s">
        <v>14</v>
      </c>
      <c r="C44" s="9" t="s">
        <v>19</v>
      </c>
      <c r="D44" s="13" t="s">
        <v>76</v>
      </c>
      <c r="E44" s="10">
        <v>64.36</v>
      </c>
      <c r="F44" s="10">
        <v>90.98</v>
      </c>
      <c r="G44" s="11">
        <f>ROUND(E44*F44,2)</f>
        <v>5855.47</v>
      </c>
      <c r="H44" s="10">
        <v>64.36</v>
      </c>
      <c r="I44" s="21">
        <v>0</v>
      </c>
      <c r="J44" s="11">
        <f>ROUND(H44*I44,2)</f>
        <v>0</v>
      </c>
    </row>
    <row r="45" spans="1:10" ht="371.25" x14ac:dyDescent="0.25">
      <c r="A45" s="12"/>
      <c r="B45" s="12"/>
      <c r="C45" s="12"/>
      <c r="D45" s="13" t="s">
        <v>77</v>
      </c>
      <c r="E45" s="12"/>
      <c r="F45" s="12"/>
      <c r="G45" s="12"/>
      <c r="H45" s="12"/>
      <c r="I45" s="12"/>
      <c r="J45" s="12"/>
    </row>
    <row r="46" spans="1:10" ht="33.75" x14ac:dyDescent="0.25">
      <c r="A46" s="8" t="s">
        <v>78</v>
      </c>
      <c r="B46" s="9" t="s">
        <v>14</v>
      </c>
      <c r="C46" s="9" t="s">
        <v>19</v>
      </c>
      <c r="D46" s="13" t="s">
        <v>79</v>
      </c>
      <c r="E46" s="10">
        <v>28.48</v>
      </c>
      <c r="F46" s="10">
        <v>91.82</v>
      </c>
      <c r="G46" s="11">
        <f>ROUND(E46*F46,2)</f>
        <v>2615.0300000000002</v>
      </c>
      <c r="H46" s="10">
        <v>28.48</v>
      </c>
      <c r="I46" s="21">
        <v>0</v>
      </c>
      <c r="J46" s="11">
        <f>ROUND(H46*I46,2)</f>
        <v>0</v>
      </c>
    </row>
    <row r="47" spans="1:10" ht="405" x14ac:dyDescent="0.25">
      <c r="A47" s="12"/>
      <c r="B47" s="12"/>
      <c r="C47" s="12"/>
      <c r="D47" s="13" t="s">
        <v>80</v>
      </c>
      <c r="E47" s="12"/>
      <c r="F47" s="12"/>
      <c r="G47" s="12"/>
      <c r="H47" s="12"/>
      <c r="I47" s="12"/>
      <c r="J47" s="12"/>
    </row>
    <row r="48" spans="1:10" x14ac:dyDescent="0.25">
      <c r="A48" s="8" t="s">
        <v>81</v>
      </c>
      <c r="B48" s="9" t="s">
        <v>14</v>
      </c>
      <c r="C48" s="9" t="s">
        <v>19</v>
      </c>
      <c r="D48" s="13" t="s">
        <v>82</v>
      </c>
      <c r="E48" s="10">
        <v>12.8</v>
      </c>
      <c r="F48" s="10">
        <v>41.78</v>
      </c>
      <c r="G48" s="11">
        <f>ROUND(E48*F48,2)</f>
        <v>534.78</v>
      </c>
      <c r="H48" s="10">
        <v>12.8</v>
      </c>
      <c r="I48" s="21">
        <v>0</v>
      </c>
      <c r="J48" s="11">
        <f>ROUND(H48*I48,2)</f>
        <v>0</v>
      </c>
    </row>
    <row r="49" spans="1:10" ht="90" x14ac:dyDescent="0.25">
      <c r="A49" s="12"/>
      <c r="B49" s="12"/>
      <c r="C49" s="12"/>
      <c r="D49" s="13" t="s">
        <v>83</v>
      </c>
      <c r="E49" s="12"/>
      <c r="F49" s="12"/>
      <c r="G49" s="12"/>
      <c r="H49" s="12"/>
      <c r="I49" s="12"/>
      <c r="J49" s="12"/>
    </row>
    <row r="50" spans="1:10" ht="22.5" x14ac:dyDescent="0.25">
      <c r="A50" s="8" t="s">
        <v>84</v>
      </c>
      <c r="B50" s="9" t="s">
        <v>14</v>
      </c>
      <c r="C50" s="9" t="s">
        <v>19</v>
      </c>
      <c r="D50" s="13" t="s">
        <v>85</v>
      </c>
      <c r="E50" s="10">
        <v>25.2</v>
      </c>
      <c r="F50" s="10">
        <v>6.05</v>
      </c>
      <c r="G50" s="11">
        <f>ROUND(E50*F50,2)</f>
        <v>152.46</v>
      </c>
      <c r="H50" s="10">
        <v>25.2</v>
      </c>
      <c r="I50" s="21">
        <v>0</v>
      </c>
      <c r="J50" s="11">
        <f>ROUND(H50*I50,2)</f>
        <v>0</v>
      </c>
    </row>
    <row r="51" spans="1:10" ht="56.25" x14ac:dyDescent="0.25">
      <c r="A51" s="12"/>
      <c r="B51" s="12"/>
      <c r="C51" s="12"/>
      <c r="D51" s="13" t="s">
        <v>86</v>
      </c>
      <c r="E51" s="12"/>
      <c r="F51" s="12"/>
      <c r="G51" s="12"/>
      <c r="H51" s="12"/>
      <c r="I51" s="12"/>
      <c r="J51" s="12"/>
    </row>
    <row r="52" spans="1:10" x14ac:dyDescent="0.25">
      <c r="A52" s="12"/>
      <c r="B52" s="12"/>
      <c r="C52" s="12"/>
      <c r="D52" s="19" t="s">
        <v>87</v>
      </c>
      <c r="E52" s="14">
        <v>1</v>
      </c>
      <c r="F52" s="15">
        <f>G38+G40+G42+G44+G46+G48+G50</f>
        <v>55433.89</v>
      </c>
      <c r="G52" s="15">
        <f>ROUND(E52*F52,2)</f>
        <v>55433.89</v>
      </c>
      <c r="H52" s="14">
        <v>1</v>
      </c>
      <c r="I52" s="15">
        <f>J38+J40+J42+J44+J46+J48+J50</f>
        <v>0</v>
      </c>
      <c r="J52" s="15">
        <f>ROUND(H52*I52,2)</f>
        <v>0</v>
      </c>
    </row>
    <row r="53" spans="1:10" ht="1.1499999999999999" customHeight="1" x14ac:dyDescent="0.25">
      <c r="A53" s="16"/>
      <c r="B53" s="16"/>
      <c r="C53" s="16"/>
      <c r="D53" s="20"/>
      <c r="E53" s="16"/>
      <c r="F53" s="16"/>
      <c r="G53" s="16"/>
      <c r="H53" s="16"/>
      <c r="I53" s="16"/>
      <c r="J53" s="16"/>
    </row>
    <row r="54" spans="1:10" x14ac:dyDescent="0.25">
      <c r="A54" s="5" t="s">
        <v>88</v>
      </c>
      <c r="B54" s="5" t="s">
        <v>10</v>
      </c>
      <c r="C54" s="5" t="s">
        <v>11</v>
      </c>
      <c r="D54" s="18" t="s">
        <v>89</v>
      </c>
      <c r="E54" s="6">
        <f t="shared" ref="E54:J54" si="2">E65</f>
        <v>1</v>
      </c>
      <c r="F54" s="7">
        <f t="shared" si="2"/>
        <v>12926.38</v>
      </c>
      <c r="G54" s="7">
        <f t="shared" si="2"/>
        <v>12926.38</v>
      </c>
      <c r="H54" s="6">
        <f t="shared" si="2"/>
        <v>1</v>
      </c>
      <c r="I54" s="7">
        <f t="shared" si="2"/>
        <v>0</v>
      </c>
      <c r="J54" s="7">
        <f t="shared" si="2"/>
        <v>0</v>
      </c>
    </row>
    <row r="55" spans="1:10" ht="22.5" x14ac:dyDescent="0.25">
      <c r="A55" s="8" t="s">
        <v>90</v>
      </c>
      <c r="B55" s="9" t="s">
        <v>14</v>
      </c>
      <c r="C55" s="9" t="s">
        <v>45</v>
      </c>
      <c r="D55" s="13" t="s">
        <v>91</v>
      </c>
      <c r="E55" s="10">
        <v>4</v>
      </c>
      <c r="F55" s="10">
        <v>1635.26</v>
      </c>
      <c r="G55" s="11">
        <f>ROUND(E55*F55,2)</f>
        <v>6541.04</v>
      </c>
      <c r="H55" s="10">
        <v>4</v>
      </c>
      <c r="I55" s="21">
        <v>0</v>
      </c>
      <c r="J55" s="11">
        <f>ROUND(H55*I55,2)</f>
        <v>0</v>
      </c>
    </row>
    <row r="56" spans="1:10" ht="409.5" x14ac:dyDescent="0.25">
      <c r="A56" s="12"/>
      <c r="B56" s="12"/>
      <c r="C56" s="12"/>
      <c r="D56" s="13" t="s">
        <v>92</v>
      </c>
      <c r="E56" s="12"/>
      <c r="F56" s="12"/>
      <c r="G56" s="12"/>
      <c r="H56" s="12"/>
      <c r="I56" s="12"/>
      <c r="J56" s="12"/>
    </row>
    <row r="57" spans="1:10" ht="22.5" x14ac:dyDescent="0.25">
      <c r="A57" s="8" t="s">
        <v>93</v>
      </c>
      <c r="B57" s="9" t="s">
        <v>14</v>
      </c>
      <c r="C57" s="9" t="s">
        <v>19</v>
      </c>
      <c r="D57" s="13" t="s">
        <v>94</v>
      </c>
      <c r="E57" s="10">
        <v>6</v>
      </c>
      <c r="F57" s="10">
        <v>192.74</v>
      </c>
      <c r="G57" s="11">
        <f>ROUND(E57*F57,2)</f>
        <v>1156.44</v>
      </c>
      <c r="H57" s="10">
        <v>6</v>
      </c>
      <c r="I57" s="21">
        <v>0</v>
      </c>
      <c r="J57" s="11">
        <f>ROUND(H57*I57,2)</f>
        <v>0</v>
      </c>
    </row>
    <row r="58" spans="1:10" ht="315" x14ac:dyDescent="0.25">
      <c r="A58" s="12"/>
      <c r="B58" s="12"/>
      <c r="C58" s="12"/>
      <c r="D58" s="13" t="s">
        <v>95</v>
      </c>
      <c r="E58" s="12"/>
      <c r="F58" s="12"/>
      <c r="G58" s="12"/>
      <c r="H58" s="12"/>
      <c r="I58" s="12"/>
      <c r="J58" s="12"/>
    </row>
    <row r="59" spans="1:10" ht="33.75" x14ac:dyDescent="0.25">
      <c r="A59" s="8" t="s">
        <v>96</v>
      </c>
      <c r="B59" s="9" t="s">
        <v>14</v>
      </c>
      <c r="C59" s="9" t="s">
        <v>15</v>
      </c>
      <c r="D59" s="13" t="s">
        <v>97</v>
      </c>
      <c r="E59" s="10">
        <v>70</v>
      </c>
      <c r="F59" s="10">
        <v>65.78</v>
      </c>
      <c r="G59" s="11">
        <f>ROUND(E59*F59,2)</f>
        <v>4604.6000000000004</v>
      </c>
      <c r="H59" s="10">
        <v>70</v>
      </c>
      <c r="I59" s="21">
        <v>0</v>
      </c>
      <c r="J59" s="11">
        <f>ROUND(H59*I59,2)</f>
        <v>0</v>
      </c>
    </row>
    <row r="60" spans="1:10" ht="371.25" x14ac:dyDescent="0.25">
      <c r="A60" s="12"/>
      <c r="B60" s="12"/>
      <c r="C60" s="12"/>
      <c r="D60" s="13" t="s">
        <v>98</v>
      </c>
      <c r="E60" s="12"/>
      <c r="F60" s="12"/>
      <c r="G60" s="12"/>
      <c r="H60" s="12"/>
      <c r="I60" s="12"/>
      <c r="J60" s="12"/>
    </row>
    <row r="61" spans="1:10" ht="22.5" x14ac:dyDescent="0.25">
      <c r="A61" s="8" t="s">
        <v>99</v>
      </c>
      <c r="B61" s="9" t="s">
        <v>14</v>
      </c>
      <c r="C61" s="9" t="s">
        <v>45</v>
      </c>
      <c r="D61" s="13" t="s">
        <v>100</v>
      </c>
      <c r="E61" s="10">
        <v>2</v>
      </c>
      <c r="F61" s="10">
        <v>115.87</v>
      </c>
      <c r="G61" s="11">
        <f>ROUND(E61*F61,2)</f>
        <v>231.74</v>
      </c>
      <c r="H61" s="10">
        <v>2</v>
      </c>
      <c r="I61" s="21">
        <v>0</v>
      </c>
      <c r="J61" s="11">
        <f>ROUND(H61*I61,2)</f>
        <v>0</v>
      </c>
    </row>
    <row r="62" spans="1:10" ht="191.25" x14ac:dyDescent="0.25">
      <c r="A62" s="12"/>
      <c r="B62" s="12"/>
      <c r="C62" s="12"/>
      <c r="D62" s="13" t="s">
        <v>101</v>
      </c>
      <c r="E62" s="12"/>
      <c r="F62" s="12"/>
      <c r="G62" s="12"/>
      <c r="H62" s="12"/>
      <c r="I62" s="12"/>
      <c r="J62" s="12"/>
    </row>
    <row r="63" spans="1:10" ht="33.75" x14ac:dyDescent="0.25">
      <c r="A63" s="8" t="s">
        <v>102</v>
      </c>
      <c r="B63" s="9" t="s">
        <v>14</v>
      </c>
      <c r="C63" s="9" t="s">
        <v>45</v>
      </c>
      <c r="D63" s="13" t="s">
        <v>103</v>
      </c>
      <c r="E63" s="10">
        <v>2</v>
      </c>
      <c r="F63" s="10">
        <v>196.28</v>
      </c>
      <c r="G63" s="11">
        <f>ROUND(E63*F63,2)</f>
        <v>392.56</v>
      </c>
      <c r="H63" s="10">
        <v>2</v>
      </c>
      <c r="I63" s="21">
        <v>0</v>
      </c>
      <c r="J63" s="11">
        <f>ROUND(H63*I63,2)</f>
        <v>0</v>
      </c>
    </row>
    <row r="64" spans="1:10" ht="225" x14ac:dyDescent="0.25">
      <c r="A64" s="12"/>
      <c r="B64" s="12"/>
      <c r="C64" s="12"/>
      <c r="D64" s="13" t="s">
        <v>104</v>
      </c>
      <c r="E64" s="12"/>
      <c r="F64" s="12"/>
      <c r="G64" s="12"/>
      <c r="H64" s="12"/>
      <c r="I64" s="12"/>
      <c r="J64" s="12"/>
    </row>
    <row r="65" spans="1:10" x14ac:dyDescent="0.25">
      <c r="A65" s="12"/>
      <c r="B65" s="12"/>
      <c r="C65" s="12"/>
      <c r="D65" s="19" t="s">
        <v>105</v>
      </c>
      <c r="E65" s="14">
        <v>1</v>
      </c>
      <c r="F65" s="15">
        <f>G55+G57+G59+G61+G63</f>
        <v>12926.38</v>
      </c>
      <c r="G65" s="15">
        <f>ROUND(E65*F65,2)</f>
        <v>12926.38</v>
      </c>
      <c r="H65" s="14">
        <v>1</v>
      </c>
      <c r="I65" s="15">
        <f>J55+J57+J59+J61+J63</f>
        <v>0</v>
      </c>
      <c r="J65" s="15">
        <f>ROUND(H65*I65,2)</f>
        <v>0</v>
      </c>
    </row>
    <row r="66" spans="1:10" ht="1.1499999999999999" customHeight="1" x14ac:dyDescent="0.25">
      <c r="A66" s="16"/>
      <c r="B66" s="16"/>
      <c r="C66" s="16"/>
      <c r="D66" s="20"/>
      <c r="E66" s="16"/>
      <c r="F66" s="16"/>
      <c r="G66" s="16"/>
      <c r="H66" s="16"/>
      <c r="I66" s="16"/>
      <c r="J66" s="16"/>
    </row>
    <row r="67" spans="1:10" x14ac:dyDescent="0.25">
      <c r="A67" s="5" t="s">
        <v>106</v>
      </c>
      <c r="B67" s="5" t="s">
        <v>10</v>
      </c>
      <c r="C67" s="5" t="s">
        <v>11</v>
      </c>
      <c r="D67" s="18" t="s">
        <v>107</v>
      </c>
      <c r="E67" s="6">
        <f t="shared" ref="E67:J67" si="3">E70</f>
        <v>1</v>
      </c>
      <c r="F67" s="7">
        <f t="shared" si="3"/>
        <v>3825</v>
      </c>
      <c r="G67" s="7">
        <f t="shared" si="3"/>
        <v>3825</v>
      </c>
      <c r="H67" s="6">
        <f t="shared" si="3"/>
        <v>1</v>
      </c>
      <c r="I67" s="7">
        <f t="shared" si="3"/>
        <v>0</v>
      </c>
      <c r="J67" s="7">
        <f t="shared" si="3"/>
        <v>0</v>
      </c>
    </row>
    <row r="68" spans="1:10" ht="22.5" x14ac:dyDescent="0.25">
      <c r="A68" s="8" t="s">
        <v>108</v>
      </c>
      <c r="B68" s="9" t="s">
        <v>14</v>
      </c>
      <c r="C68" s="9" t="s">
        <v>15</v>
      </c>
      <c r="D68" s="13" t="s">
        <v>109</v>
      </c>
      <c r="E68" s="10">
        <v>500</v>
      </c>
      <c r="F68" s="10">
        <v>7.65</v>
      </c>
      <c r="G68" s="11">
        <f>ROUND(E68*F68,2)</f>
        <v>3825</v>
      </c>
      <c r="H68" s="10">
        <v>500</v>
      </c>
      <c r="I68" s="21">
        <v>0</v>
      </c>
      <c r="J68" s="11">
        <f>ROUND(H68*I68,2)</f>
        <v>0</v>
      </c>
    </row>
    <row r="69" spans="1:10" ht="168.75" x14ac:dyDescent="0.25">
      <c r="A69" s="12"/>
      <c r="B69" s="12"/>
      <c r="C69" s="12"/>
      <c r="D69" s="13" t="s">
        <v>110</v>
      </c>
      <c r="E69" s="12"/>
      <c r="F69" s="12"/>
      <c r="G69" s="12"/>
      <c r="H69" s="12"/>
      <c r="I69" s="12"/>
      <c r="J69" s="12"/>
    </row>
    <row r="70" spans="1:10" x14ac:dyDescent="0.25">
      <c r="A70" s="12"/>
      <c r="B70" s="12"/>
      <c r="C70" s="12"/>
      <c r="D70" s="19" t="s">
        <v>111</v>
      </c>
      <c r="E70" s="14">
        <v>1</v>
      </c>
      <c r="F70" s="15">
        <f>G68</f>
        <v>3825</v>
      </c>
      <c r="G70" s="15">
        <f>ROUND(E70*F70,2)</f>
        <v>3825</v>
      </c>
      <c r="H70" s="14">
        <v>1</v>
      </c>
      <c r="I70" s="15">
        <f>J68</f>
        <v>0</v>
      </c>
      <c r="J70" s="15">
        <f>ROUND(H70*I70,2)</f>
        <v>0</v>
      </c>
    </row>
    <row r="71" spans="1:10" ht="1.1499999999999999" customHeight="1" x14ac:dyDescent="0.25">
      <c r="A71" s="16"/>
      <c r="B71" s="16"/>
      <c r="C71" s="16"/>
      <c r="D71" s="20"/>
      <c r="E71" s="16"/>
      <c r="F71" s="16"/>
      <c r="G71" s="16"/>
      <c r="H71" s="16"/>
      <c r="I71" s="16"/>
      <c r="J71" s="16"/>
    </row>
    <row r="72" spans="1:10" x14ac:dyDescent="0.25">
      <c r="A72" s="5" t="s">
        <v>112</v>
      </c>
      <c r="B72" s="5" t="s">
        <v>10</v>
      </c>
      <c r="C72" s="5" t="s">
        <v>11</v>
      </c>
      <c r="D72" s="18" t="s">
        <v>113</v>
      </c>
      <c r="E72" s="6">
        <f t="shared" ref="E72:J72" si="4">E77</f>
        <v>1</v>
      </c>
      <c r="F72" s="7">
        <f t="shared" si="4"/>
        <v>23345.1</v>
      </c>
      <c r="G72" s="7">
        <f t="shared" si="4"/>
        <v>23345.1</v>
      </c>
      <c r="H72" s="6">
        <f t="shared" si="4"/>
        <v>1</v>
      </c>
      <c r="I72" s="7">
        <f t="shared" si="4"/>
        <v>0</v>
      </c>
      <c r="J72" s="7">
        <f t="shared" si="4"/>
        <v>0</v>
      </c>
    </row>
    <row r="73" spans="1:10" ht="22.5" x14ac:dyDescent="0.25">
      <c r="A73" s="8" t="s">
        <v>114</v>
      </c>
      <c r="B73" s="9" t="s">
        <v>14</v>
      </c>
      <c r="C73" s="9" t="s">
        <v>29</v>
      </c>
      <c r="D73" s="13" t="s">
        <v>115</v>
      </c>
      <c r="E73" s="10">
        <v>10</v>
      </c>
      <c r="F73" s="10">
        <v>1146</v>
      </c>
      <c r="G73" s="11">
        <f>ROUND(E73*F73,2)</f>
        <v>11460</v>
      </c>
      <c r="H73" s="10">
        <v>10</v>
      </c>
      <c r="I73" s="21">
        <v>0</v>
      </c>
      <c r="J73" s="11">
        <f>ROUND(H73*I73,2)</f>
        <v>0</v>
      </c>
    </row>
    <row r="74" spans="1:10" ht="292.5" x14ac:dyDescent="0.25">
      <c r="A74" s="12"/>
      <c r="B74" s="12"/>
      <c r="C74" s="12"/>
      <c r="D74" s="13" t="s">
        <v>116</v>
      </c>
      <c r="E74" s="12"/>
      <c r="F74" s="12"/>
      <c r="G74" s="12"/>
      <c r="H74" s="12"/>
      <c r="I74" s="12"/>
      <c r="J74" s="12"/>
    </row>
    <row r="75" spans="1:10" ht="22.5" x14ac:dyDescent="0.25">
      <c r="A75" s="8" t="s">
        <v>117</v>
      </c>
      <c r="B75" s="9" t="s">
        <v>14</v>
      </c>
      <c r="C75" s="9" t="s">
        <v>15</v>
      </c>
      <c r="D75" s="13" t="s">
        <v>118</v>
      </c>
      <c r="E75" s="10">
        <v>728.7</v>
      </c>
      <c r="F75" s="10">
        <v>16.309999999999999</v>
      </c>
      <c r="G75" s="11">
        <f>ROUND(E75*F75,2)</f>
        <v>11885.1</v>
      </c>
      <c r="H75" s="10">
        <v>728.7</v>
      </c>
      <c r="I75" s="21">
        <v>0</v>
      </c>
      <c r="J75" s="11">
        <f>ROUND(H75*I75,2)</f>
        <v>0</v>
      </c>
    </row>
    <row r="76" spans="1:10" ht="292.5" x14ac:dyDescent="0.25">
      <c r="A76" s="12"/>
      <c r="B76" s="12"/>
      <c r="C76" s="12"/>
      <c r="D76" s="13" t="s">
        <v>119</v>
      </c>
      <c r="E76" s="12"/>
      <c r="F76" s="12"/>
      <c r="G76" s="12"/>
      <c r="H76" s="12"/>
      <c r="I76" s="12"/>
      <c r="J76" s="12"/>
    </row>
    <row r="77" spans="1:10" x14ac:dyDescent="0.25">
      <c r="A77" s="12"/>
      <c r="B77" s="12"/>
      <c r="C77" s="12"/>
      <c r="D77" s="19" t="s">
        <v>120</v>
      </c>
      <c r="E77" s="14">
        <v>1</v>
      </c>
      <c r="F77" s="15">
        <f>G73+G75</f>
        <v>23345.1</v>
      </c>
      <c r="G77" s="15">
        <f>ROUND(E77*F77,2)</f>
        <v>23345.1</v>
      </c>
      <c r="H77" s="14">
        <v>1</v>
      </c>
      <c r="I77" s="15">
        <f>J73+J75</f>
        <v>0</v>
      </c>
      <c r="J77" s="15">
        <f>ROUND(H77*I77,2)</f>
        <v>0</v>
      </c>
    </row>
    <row r="78" spans="1:10" ht="1.1499999999999999" customHeight="1" x14ac:dyDescent="0.25">
      <c r="A78" s="16"/>
      <c r="B78" s="16"/>
      <c r="C78" s="16"/>
      <c r="D78" s="20"/>
      <c r="E78" s="16"/>
      <c r="F78" s="16"/>
      <c r="G78" s="16"/>
      <c r="H78" s="16"/>
      <c r="I78" s="16"/>
      <c r="J78" s="16"/>
    </row>
    <row r="79" spans="1:10" x14ac:dyDescent="0.25">
      <c r="A79" s="5" t="s">
        <v>121</v>
      </c>
      <c r="B79" s="5" t="s">
        <v>10</v>
      </c>
      <c r="C79" s="5" t="s">
        <v>11</v>
      </c>
      <c r="D79" s="18" t="s">
        <v>122</v>
      </c>
      <c r="E79" s="6">
        <f t="shared" ref="E79:J79" si="5">E84</f>
        <v>1</v>
      </c>
      <c r="F79" s="7">
        <f t="shared" si="5"/>
        <v>2485</v>
      </c>
      <c r="G79" s="7">
        <f t="shared" si="5"/>
        <v>2485</v>
      </c>
      <c r="H79" s="6">
        <f t="shared" si="5"/>
        <v>1</v>
      </c>
      <c r="I79" s="7">
        <f t="shared" si="5"/>
        <v>0</v>
      </c>
      <c r="J79" s="7">
        <f t="shared" si="5"/>
        <v>0</v>
      </c>
    </row>
    <row r="80" spans="1:10" ht="22.5" x14ac:dyDescent="0.25">
      <c r="A80" s="8" t="s">
        <v>123</v>
      </c>
      <c r="B80" s="9" t="s">
        <v>14</v>
      </c>
      <c r="C80" s="9" t="s">
        <v>19</v>
      </c>
      <c r="D80" s="13" t="s">
        <v>124</v>
      </c>
      <c r="E80" s="10">
        <v>100</v>
      </c>
      <c r="F80" s="10">
        <v>3.22</v>
      </c>
      <c r="G80" s="11">
        <f>ROUND(E80*F80,2)</f>
        <v>322</v>
      </c>
      <c r="H80" s="10">
        <v>100</v>
      </c>
      <c r="I80" s="21">
        <v>0</v>
      </c>
      <c r="J80" s="11">
        <f>ROUND(H80*I80,2)</f>
        <v>0</v>
      </c>
    </row>
    <row r="81" spans="1:10" ht="191.25" x14ac:dyDescent="0.25">
      <c r="A81" s="12"/>
      <c r="B81" s="12"/>
      <c r="C81" s="12"/>
      <c r="D81" s="13" t="s">
        <v>125</v>
      </c>
      <c r="E81" s="12"/>
      <c r="F81" s="12"/>
      <c r="G81" s="12"/>
      <c r="H81" s="12"/>
      <c r="I81" s="12"/>
      <c r="J81" s="12"/>
    </row>
    <row r="82" spans="1:10" ht="22.5" x14ac:dyDescent="0.25">
      <c r="A82" s="8" t="s">
        <v>126</v>
      </c>
      <c r="B82" s="9" t="s">
        <v>14</v>
      </c>
      <c r="C82" s="9" t="s">
        <v>19</v>
      </c>
      <c r="D82" s="13" t="s">
        <v>127</v>
      </c>
      <c r="E82" s="10">
        <v>60</v>
      </c>
      <c r="F82" s="10">
        <v>36.049999999999997</v>
      </c>
      <c r="G82" s="11">
        <f>ROUND(E82*F82,2)</f>
        <v>2163</v>
      </c>
      <c r="H82" s="10">
        <v>60</v>
      </c>
      <c r="I82" s="21">
        <v>0</v>
      </c>
      <c r="J82" s="11">
        <f>ROUND(H82*I82,2)</f>
        <v>0</v>
      </c>
    </row>
    <row r="83" spans="1:10" ht="191.25" x14ac:dyDescent="0.25">
      <c r="A83" s="12"/>
      <c r="B83" s="12"/>
      <c r="C83" s="12"/>
      <c r="D83" s="13" t="s">
        <v>128</v>
      </c>
      <c r="E83" s="12"/>
      <c r="F83" s="12"/>
      <c r="G83" s="12"/>
      <c r="H83" s="12"/>
      <c r="I83" s="12"/>
      <c r="J83" s="12"/>
    </row>
    <row r="84" spans="1:10" x14ac:dyDescent="0.25">
      <c r="A84" s="12"/>
      <c r="B84" s="12"/>
      <c r="C84" s="12"/>
      <c r="D84" s="19" t="s">
        <v>129</v>
      </c>
      <c r="E84" s="14">
        <v>1</v>
      </c>
      <c r="F84" s="15">
        <f>G80+G82</f>
        <v>2485</v>
      </c>
      <c r="G84" s="15">
        <f>ROUND(E84*F84,2)</f>
        <v>2485</v>
      </c>
      <c r="H84" s="14">
        <v>1</v>
      </c>
      <c r="I84" s="15">
        <f>J80+J82</f>
        <v>0</v>
      </c>
      <c r="J84" s="15">
        <f>ROUND(H84*I84,2)</f>
        <v>0</v>
      </c>
    </row>
    <row r="85" spans="1:10" ht="1.1499999999999999" customHeight="1" x14ac:dyDescent="0.25">
      <c r="A85" s="16"/>
      <c r="B85" s="16"/>
      <c r="C85" s="16"/>
      <c r="D85" s="20"/>
      <c r="E85" s="16"/>
      <c r="F85" s="16"/>
      <c r="G85" s="16"/>
      <c r="H85" s="16"/>
      <c r="I85" s="16"/>
      <c r="J85" s="16"/>
    </row>
    <row r="86" spans="1:10" x14ac:dyDescent="0.25">
      <c r="A86" s="5" t="s">
        <v>130</v>
      </c>
      <c r="B86" s="5" t="s">
        <v>10</v>
      </c>
      <c r="C86" s="5" t="s">
        <v>11</v>
      </c>
      <c r="D86" s="18" t="s">
        <v>131</v>
      </c>
      <c r="E86" s="6">
        <f t="shared" ref="E86:J86" si="6">E107</f>
        <v>1</v>
      </c>
      <c r="F86" s="7">
        <f t="shared" si="6"/>
        <v>3171.12</v>
      </c>
      <c r="G86" s="7">
        <f t="shared" si="6"/>
        <v>3171.12</v>
      </c>
      <c r="H86" s="6">
        <f t="shared" si="6"/>
        <v>1</v>
      </c>
      <c r="I86" s="7">
        <f t="shared" si="6"/>
        <v>0</v>
      </c>
      <c r="J86" s="7">
        <f t="shared" si="6"/>
        <v>0</v>
      </c>
    </row>
    <row r="87" spans="1:10" ht="22.5" x14ac:dyDescent="0.25">
      <c r="A87" s="8" t="s">
        <v>132</v>
      </c>
      <c r="B87" s="9" t="s">
        <v>14</v>
      </c>
      <c r="C87" s="9" t="s">
        <v>45</v>
      </c>
      <c r="D87" s="13" t="s">
        <v>133</v>
      </c>
      <c r="E87" s="10">
        <v>12</v>
      </c>
      <c r="F87" s="10">
        <v>9.89</v>
      </c>
      <c r="G87" s="11">
        <f>ROUND(E87*F87,2)</f>
        <v>118.68</v>
      </c>
      <c r="H87" s="10">
        <v>12</v>
      </c>
      <c r="I87" s="21">
        <v>0</v>
      </c>
      <c r="J87" s="11">
        <f>ROUND(H87*I87,2)</f>
        <v>0</v>
      </c>
    </row>
    <row r="88" spans="1:10" ht="236.25" x14ac:dyDescent="0.25">
      <c r="A88" s="12"/>
      <c r="B88" s="12"/>
      <c r="C88" s="12"/>
      <c r="D88" s="13" t="s">
        <v>134</v>
      </c>
      <c r="E88" s="12"/>
      <c r="F88" s="12"/>
      <c r="G88" s="12"/>
      <c r="H88" s="12"/>
      <c r="I88" s="12"/>
      <c r="J88" s="12"/>
    </row>
    <row r="89" spans="1:10" ht="22.5" x14ac:dyDescent="0.25">
      <c r="A89" s="8" t="s">
        <v>135</v>
      </c>
      <c r="B89" s="9" t="s">
        <v>14</v>
      </c>
      <c r="C89" s="9" t="s">
        <v>45</v>
      </c>
      <c r="D89" s="13" t="s">
        <v>136</v>
      </c>
      <c r="E89" s="10">
        <v>5</v>
      </c>
      <c r="F89" s="10">
        <v>122.24</v>
      </c>
      <c r="G89" s="11">
        <f>ROUND(E89*F89,2)</f>
        <v>611.20000000000005</v>
      </c>
      <c r="H89" s="10">
        <v>5</v>
      </c>
      <c r="I89" s="21">
        <v>0</v>
      </c>
      <c r="J89" s="11">
        <f>ROUND(H89*I89,2)</f>
        <v>0</v>
      </c>
    </row>
    <row r="90" spans="1:10" ht="315" x14ac:dyDescent="0.25">
      <c r="A90" s="12"/>
      <c r="B90" s="12"/>
      <c r="C90" s="12"/>
      <c r="D90" s="13" t="s">
        <v>137</v>
      </c>
      <c r="E90" s="12"/>
      <c r="F90" s="12"/>
      <c r="G90" s="12"/>
      <c r="H90" s="12"/>
      <c r="I90" s="12"/>
      <c r="J90" s="12"/>
    </row>
    <row r="91" spans="1:10" ht="22.5" x14ac:dyDescent="0.25">
      <c r="A91" s="8" t="s">
        <v>138</v>
      </c>
      <c r="B91" s="9" t="s">
        <v>14</v>
      </c>
      <c r="C91" s="9" t="s">
        <v>45</v>
      </c>
      <c r="D91" s="13" t="s">
        <v>139</v>
      </c>
      <c r="E91" s="10">
        <v>40</v>
      </c>
      <c r="F91" s="10">
        <v>30.12</v>
      </c>
      <c r="G91" s="11">
        <f>ROUND(E91*F91,2)</f>
        <v>1204.8</v>
      </c>
      <c r="H91" s="10">
        <v>40</v>
      </c>
      <c r="I91" s="21">
        <v>0</v>
      </c>
      <c r="J91" s="11">
        <f>ROUND(H91*I91,2)</f>
        <v>0</v>
      </c>
    </row>
    <row r="92" spans="1:10" ht="337.5" x14ac:dyDescent="0.25">
      <c r="A92" s="12"/>
      <c r="B92" s="12"/>
      <c r="C92" s="12"/>
      <c r="D92" s="13" t="s">
        <v>140</v>
      </c>
      <c r="E92" s="12"/>
      <c r="F92" s="12"/>
      <c r="G92" s="12"/>
      <c r="H92" s="12"/>
      <c r="I92" s="12"/>
      <c r="J92" s="12"/>
    </row>
    <row r="93" spans="1:10" ht="22.5" x14ac:dyDescent="0.25">
      <c r="A93" s="8" t="s">
        <v>141</v>
      </c>
      <c r="B93" s="9" t="s">
        <v>14</v>
      </c>
      <c r="C93" s="9" t="s">
        <v>15</v>
      </c>
      <c r="D93" s="13" t="s">
        <v>142</v>
      </c>
      <c r="E93" s="10">
        <v>72</v>
      </c>
      <c r="F93" s="10">
        <v>10.84</v>
      </c>
      <c r="G93" s="11">
        <f>ROUND(E93*F93,2)</f>
        <v>780.48</v>
      </c>
      <c r="H93" s="10">
        <v>72</v>
      </c>
      <c r="I93" s="21">
        <v>0</v>
      </c>
      <c r="J93" s="11">
        <f>ROUND(H93*I93,2)</f>
        <v>0</v>
      </c>
    </row>
    <row r="94" spans="1:10" ht="225" x14ac:dyDescent="0.25">
      <c r="A94" s="12"/>
      <c r="B94" s="12"/>
      <c r="C94" s="12"/>
      <c r="D94" s="13" t="s">
        <v>143</v>
      </c>
      <c r="E94" s="12"/>
      <c r="F94" s="12"/>
      <c r="G94" s="12"/>
      <c r="H94" s="12"/>
      <c r="I94" s="12"/>
      <c r="J94" s="12"/>
    </row>
    <row r="95" spans="1:10" ht="33.75" x14ac:dyDescent="0.25">
      <c r="A95" s="8" t="s">
        <v>144</v>
      </c>
      <c r="B95" s="9" t="s">
        <v>14</v>
      </c>
      <c r="C95" s="9" t="s">
        <v>45</v>
      </c>
      <c r="D95" s="13" t="s">
        <v>145</v>
      </c>
      <c r="E95" s="10">
        <v>2</v>
      </c>
      <c r="F95" s="10">
        <v>17.66</v>
      </c>
      <c r="G95" s="11">
        <f>ROUND(E95*F95,2)</f>
        <v>35.32</v>
      </c>
      <c r="H95" s="10">
        <v>2</v>
      </c>
      <c r="I95" s="21">
        <v>0</v>
      </c>
      <c r="J95" s="11">
        <f>ROUND(H95*I95,2)</f>
        <v>0</v>
      </c>
    </row>
    <row r="96" spans="1:10" ht="247.5" x14ac:dyDescent="0.25">
      <c r="A96" s="12"/>
      <c r="B96" s="12"/>
      <c r="C96" s="12"/>
      <c r="D96" s="13" t="s">
        <v>146</v>
      </c>
      <c r="E96" s="12"/>
      <c r="F96" s="12"/>
      <c r="G96" s="12"/>
      <c r="H96" s="12"/>
      <c r="I96" s="12"/>
      <c r="J96" s="12"/>
    </row>
    <row r="97" spans="1:10" ht="33.75" x14ac:dyDescent="0.25">
      <c r="A97" s="8" t="s">
        <v>147</v>
      </c>
      <c r="B97" s="9" t="s">
        <v>14</v>
      </c>
      <c r="C97" s="9" t="s">
        <v>45</v>
      </c>
      <c r="D97" s="13" t="s">
        <v>148</v>
      </c>
      <c r="E97" s="10">
        <v>4</v>
      </c>
      <c r="F97" s="10">
        <v>40.98</v>
      </c>
      <c r="G97" s="11">
        <f>ROUND(E97*F97,2)</f>
        <v>163.92</v>
      </c>
      <c r="H97" s="10">
        <v>4</v>
      </c>
      <c r="I97" s="21">
        <v>0</v>
      </c>
      <c r="J97" s="11">
        <f>ROUND(H97*I97,2)</f>
        <v>0</v>
      </c>
    </row>
    <row r="98" spans="1:10" ht="258.75" x14ac:dyDescent="0.25">
      <c r="A98" s="12"/>
      <c r="B98" s="12"/>
      <c r="C98" s="12"/>
      <c r="D98" s="13" t="s">
        <v>149</v>
      </c>
      <c r="E98" s="12"/>
      <c r="F98" s="12"/>
      <c r="G98" s="12"/>
      <c r="H98" s="12"/>
      <c r="I98" s="12"/>
      <c r="J98" s="12"/>
    </row>
    <row r="99" spans="1:10" ht="33.75" x14ac:dyDescent="0.25">
      <c r="A99" s="8" t="s">
        <v>150</v>
      </c>
      <c r="B99" s="9" t="s">
        <v>14</v>
      </c>
      <c r="C99" s="9" t="s">
        <v>45</v>
      </c>
      <c r="D99" s="13" t="s">
        <v>151</v>
      </c>
      <c r="E99" s="10">
        <v>2</v>
      </c>
      <c r="F99" s="10">
        <v>13.29</v>
      </c>
      <c r="G99" s="11">
        <f>ROUND(E99*F99,2)</f>
        <v>26.58</v>
      </c>
      <c r="H99" s="10">
        <v>2</v>
      </c>
      <c r="I99" s="21">
        <v>0</v>
      </c>
      <c r="J99" s="11">
        <f>ROUND(H99*I99,2)</f>
        <v>0</v>
      </c>
    </row>
    <row r="100" spans="1:10" ht="247.5" x14ac:dyDescent="0.25">
      <c r="A100" s="12"/>
      <c r="B100" s="12"/>
      <c r="C100" s="12"/>
      <c r="D100" s="13" t="s">
        <v>152</v>
      </c>
      <c r="E100" s="12"/>
      <c r="F100" s="12"/>
      <c r="G100" s="12"/>
      <c r="H100" s="12"/>
      <c r="I100" s="12"/>
      <c r="J100" s="12"/>
    </row>
    <row r="101" spans="1:10" ht="33.75" x14ac:dyDescent="0.25">
      <c r="A101" s="8" t="s">
        <v>153</v>
      </c>
      <c r="B101" s="9" t="s">
        <v>14</v>
      </c>
      <c r="C101" s="9" t="s">
        <v>45</v>
      </c>
      <c r="D101" s="13" t="s">
        <v>154</v>
      </c>
      <c r="E101" s="10">
        <v>2</v>
      </c>
      <c r="F101" s="10">
        <v>13.29</v>
      </c>
      <c r="G101" s="11">
        <f>ROUND(E101*F101,2)</f>
        <v>26.58</v>
      </c>
      <c r="H101" s="10">
        <v>2</v>
      </c>
      <c r="I101" s="21">
        <v>0</v>
      </c>
      <c r="J101" s="11">
        <f>ROUND(H101*I101,2)</f>
        <v>0</v>
      </c>
    </row>
    <row r="102" spans="1:10" ht="247.5" x14ac:dyDescent="0.25">
      <c r="A102" s="12"/>
      <c r="B102" s="12"/>
      <c r="C102" s="12"/>
      <c r="D102" s="13" t="s">
        <v>155</v>
      </c>
      <c r="E102" s="12"/>
      <c r="F102" s="12"/>
      <c r="G102" s="12"/>
      <c r="H102" s="12"/>
      <c r="I102" s="12"/>
      <c r="J102" s="12"/>
    </row>
    <row r="103" spans="1:10" ht="22.5" x14ac:dyDescent="0.25">
      <c r="A103" s="8" t="s">
        <v>156</v>
      </c>
      <c r="B103" s="9" t="s">
        <v>14</v>
      </c>
      <c r="C103" s="9" t="s">
        <v>45</v>
      </c>
      <c r="D103" s="13" t="s">
        <v>157</v>
      </c>
      <c r="E103" s="10">
        <v>4</v>
      </c>
      <c r="F103" s="10">
        <v>20.39</v>
      </c>
      <c r="G103" s="11">
        <f>ROUND(E103*F103,2)</f>
        <v>81.56</v>
      </c>
      <c r="H103" s="10">
        <v>4</v>
      </c>
      <c r="I103" s="21">
        <v>0</v>
      </c>
      <c r="J103" s="11">
        <f>ROUND(H103*I103,2)</f>
        <v>0</v>
      </c>
    </row>
    <row r="104" spans="1:10" ht="236.25" x14ac:dyDescent="0.25">
      <c r="A104" s="12"/>
      <c r="B104" s="12"/>
      <c r="C104" s="12"/>
      <c r="D104" s="13" t="s">
        <v>158</v>
      </c>
      <c r="E104" s="12"/>
      <c r="F104" s="12"/>
      <c r="G104" s="12"/>
      <c r="H104" s="12"/>
      <c r="I104" s="12"/>
      <c r="J104" s="12"/>
    </row>
    <row r="105" spans="1:10" ht="22.5" x14ac:dyDescent="0.25">
      <c r="A105" s="8" t="s">
        <v>159</v>
      </c>
      <c r="B105" s="9" t="s">
        <v>14</v>
      </c>
      <c r="C105" s="9" t="s">
        <v>45</v>
      </c>
      <c r="D105" s="13" t="s">
        <v>160</v>
      </c>
      <c r="E105" s="10">
        <v>10</v>
      </c>
      <c r="F105" s="10">
        <v>12.2</v>
      </c>
      <c r="G105" s="11">
        <f>ROUND(E105*F105,2)</f>
        <v>122</v>
      </c>
      <c r="H105" s="10">
        <v>10</v>
      </c>
      <c r="I105" s="21">
        <v>0</v>
      </c>
      <c r="J105" s="11">
        <f>ROUND(H105*I105,2)</f>
        <v>0</v>
      </c>
    </row>
    <row r="106" spans="1:10" ht="225" x14ac:dyDescent="0.25">
      <c r="A106" s="12"/>
      <c r="B106" s="12"/>
      <c r="C106" s="12"/>
      <c r="D106" s="13" t="s">
        <v>161</v>
      </c>
      <c r="E106" s="12"/>
      <c r="F106" s="12"/>
      <c r="G106" s="12"/>
      <c r="H106" s="12"/>
      <c r="I106" s="12"/>
      <c r="J106" s="12"/>
    </row>
    <row r="107" spans="1:10" x14ac:dyDescent="0.25">
      <c r="A107" s="12"/>
      <c r="B107" s="12"/>
      <c r="C107" s="12"/>
      <c r="D107" s="19" t="s">
        <v>162</v>
      </c>
      <c r="E107" s="14">
        <v>1</v>
      </c>
      <c r="F107" s="15">
        <f>G87+G89+G91+G93+G95+G97+G99+G101+G103+G105</f>
        <v>3171.12</v>
      </c>
      <c r="G107" s="15">
        <f>ROUND(E107*F107,2)</f>
        <v>3171.12</v>
      </c>
      <c r="H107" s="14">
        <v>1</v>
      </c>
      <c r="I107" s="15">
        <f>J87+J89+J91+J93+J95+J97+J99+J101+J103+J105</f>
        <v>0</v>
      </c>
      <c r="J107" s="15">
        <f>ROUND(H107*I107,2)</f>
        <v>0</v>
      </c>
    </row>
    <row r="108" spans="1:10" ht="1.1499999999999999" customHeight="1" x14ac:dyDescent="0.25">
      <c r="A108" s="16"/>
      <c r="B108" s="16"/>
      <c r="C108" s="16"/>
      <c r="D108" s="20"/>
      <c r="E108" s="16"/>
      <c r="F108" s="16"/>
      <c r="G108" s="16"/>
      <c r="H108" s="16"/>
      <c r="I108" s="16"/>
      <c r="J108" s="16"/>
    </row>
    <row r="109" spans="1:10" x14ac:dyDescent="0.25">
      <c r="A109" s="5" t="s">
        <v>163</v>
      </c>
      <c r="B109" s="5" t="s">
        <v>10</v>
      </c>
      <c r="C109" s="5" t="s">
        <v>11</v>
      </c>
      <c r="D109" s="18" t="s">
        <v>164</v>
      </c>
      <c r="E109" s="6">
        <f t="shared" ref="E109:J109" si="7">E111</f>
        <v>1</v>
      </c>
      <c r="F109" s="7">
        <f t="shared" si="7"/>
        <v>2741.75</v>
      </c>
      <c r="G109" s="7">
        <f t="shared" si="7"/>
        <v>2741.75</v>
      </c>
      <c r="H109" s="6">
        <f t="shared" si="7"/>
        <v>1</v>
      </c>
      <c r="I109" s="7">
        <f t="shared" si="7"/>
        <v>2741.75</v>
      </c>
      <c r="J109" s="7">
        <f t="shared" si="7"/>
        <v>2741.75</v>
      </c>
    </row>
    <row r="110" spans="1:10" x14ac:dyDescent="0.25">
      <c r="A110" s="8" t="s">
        <v>165</v>
      </c>
      <c r="B110" s="9" t="s">
        <v>14</v>
      </c>
      <c r="C110" s="9" t="s">
        <v>45</v>
      </c>
      <c r="D110" s="13" t="s">
        <v>166</v>
      </c>
      <c r="E110" s="10">
        <v>1</v>
      </c>
      <c r="F110" s="10">
        <v>2741.75</v>
      </c>
      <c r="G110" s="11">
        <f>ROUND(E110*F110,2)</f>
        <v>2741.75</v>
      </c>
      <c r="H110" s="10">
        <v>1</v>
      </c>
      <c r="I110" s="37">
        <v>2741.75</v>
      </c>
      <c r="J110" s="11">
        <f>ROUND(H110*I110,2)</f>
        <v>2741.75</v>
      </c>
    </row>
    <row r="111" spans="1:10" x14ac:dyDescent="0.25">
      <c r="A111" s="12"/>
      <c r="B111" s="12"/>
      <c r="C111" s="12"/>
      <c r="D111" s="19" t="s">
        <v>167</v>
      </c>
      <c r="E111" s="14">
        <v>1</v>
      </c>
      <c r="F111" s="15">
        <f>G110</f>
        <v>2741.75</v>
      </c>
      <c r="G111" s="15">
        <f>ROUND(E111*F111,2)</f>
        <v>2741.75</v>
      </c>
      <c r="H111" s="14">
        <v>1</v>
      </c>
      <c r="I111" s="15">
        <f>J110</f>
        <v>2741.75</v>
      </c>
      <c r="J111" s="15">
        <f>ROUND(H111*I111,2)</f>
        <v>2741.75</v>
      </c>
    </row>
    <row r="112" spans="1:10" ht="1.1499999999999999" customHeight="1" x14ac:dyDescent="0.25">
      <c r="A112" s="16"/>
      <c r="B112" s="16"/>
      <c r="C112" s="16"/>
      <c r="D112" s="20"/>
      <c r="E112" s="16"/>
      <c r="F112" s="16"/>
      <c r="G112" s="16"/>
      <c r="H112" s="16"/>
      <c r="I112" s="16"/>
      <c r="J112" s="16"/>
    </row>
    <row r="113" spans="1:10" x14ac:dyDescent="0.25">
      <c r="A113" s="12"/>
      <c r="B113" s="12"/>
      <c r="C113" s="12"/>
      <c r="D113" s="19" t="s">
        <v>168</v>
      </c>
      <c r="E113" s="14">
        <v>1</v>
      </c>
      <c r="F113" s="15">
        <f>G4+G37+G54+G67+G72+G79+G86+G109</f>
        <v>160466.29999999999</v>
      </c>
      <c r="G113" s="15">
        <f>ROUND(E113*F113,2)</f>
        <v>160466.29999999999</v>
      </c>
      <c r="H113" s="14">
        <v>1</v>
      </c>
      <c r="I113" s="15">
        <f>J4+J37+J54+J67+J72+J79+J86+J109</f>
        <v>2741.75</v>
      </c>
      <c r="J113" s="15">
        <f>ROUND(H113*I113,2)</f>
        <v>2741.75</v>
      </c>
    </row>
    <row r="114" spans="1:10" ht="1.1499999999999999" customHeight="1" x14ac:dyDescent="0.25">
      <c r="A114" s="16"/>
      <c r="B114" s="16"/>
      <c r="C114" s="16"/>
      <c r="D114" s="20"/>
      <c r="E114" s="16"/>
      <c r="F114" s="16"/>
      <c r="G114" s="16"/>
      <c r="H114" s="16"/>
      <c r="I114" s="16"/>
      <c r="J114" s="16"/>
    </row>
    <row r="115" spans="1:10" x14ac:dyDescent="0.25">
      <c r="A115" s="22"/>
      <c r="B115" s="23"/>
      <c r="C115" s="23"/>
      <c r="D115" s="24" t="s">
        <v>169</v>
      </c>
      <c r="E115" s="22"/>
      <c r="F115" s="23"/>
      <c r="G115" s="25">
        <f>G113</f>
        <v>160466.29999999999</v>
      </c>
      <c r="H115" s="23"/>
      <c r="I115" s="22"/>
      <c r="J115" s="25">
        <f>J113</f>
        <v>2741.75</v>
      </c>
    </row>
    <row r="116" spans="1:10" x14ac:dyDescent="0.25">
      <c r="A116" s="26"/>
      <c r="B116" s="27"/>
      <c r="C116" s="27"/>
      <c r="D116" s="28" t="s">
        <v>170</v>
      </c>
      <c r="E116" s="29">
        <v>0.19</v>
      </c>
      <c r="F116" s="27"/>
      <c r="G116" s="30">
        <f>G115*E116</f>
        <v>30488.6</v>
      </c>
      <c r="H116" s="31"/>
      <c r="I116" s="32">
        <v>0.19</v>
      </c>
      <c r="J116" s="30">
        <f>J115*I116</f>
        <v>520.92999999999995</v>
      </c>
    </row>
    <row r="117" spans="1:10" x14ac:dyDescent="0.25">
      <c r="A117" s="26"/>
      <c r="B117" s="27"/>
      <c r="C117" s="27"/>
      <c r="D117" s="28" t="s">
        <v>171</v>
      </c>
      <c r="E117" s="26"/>
      <c r="F117" s="27"/>
      <c r="G117" s="30">
        <f>G115+G116</f>
        <v>190954.9</v>
      </c>
      <c r="H117" s="27"/>
      <c r="I117" s="26"/>
      <c r="J117" s="30">
        <f>J115+J116</f>
        <v>3262.68</v>
      </c>
    </row>
    <row r="118" spans="1:10" x14ac:dyDescent="0.25">
      <c r="A118" s="26"/>
      <c r="B118" s="27"/>
      <c r="C118" s="27"/>
      <c r="D118" s="28" t="s">
        <v>172</v>
      </c>
      <c r="E118" s="29">
        <v>0.21</v>
      </c>
      <c r="F118" s="27"/>
      <c r="G118" s="30">
        <f>21*G117%</f>
        <v>40100.53</v>
      </c>
      <c r="H118" s="27"/>
      <c r="I118" s="29">
        <v>0.21</v>
      </c>
      <c r="J118" s="30">
        <f>E118*J117</f>
        <v>685.16</v>
      </c>
    </row>
    <row r="119" spans="1:10" x14ac:dyDescent="0.25">
      <c r="A119" s="33"/>
      <c r="B119" s="34"/>
      <c r="C119" s="34"/>
      <c r="D119" s="35" t="s">
        <v>173</v>
      </c>
      <c r="E119" s="33"/>
      <c r="F119" s="34"/>
      <c r="G119" s="36">
        <f>G117+G118</f>
        <v>231055.43</v>
      </c>
      <c r="H119" s="34"/>
      <c r="I119" s="33"/>
      <c r="J119" s="36">
        <f>J117+J118</f>
        <v>3947.84</v>
      </c>
    </row>
  </sheetData>
  <sheetProtection algorithmName="SHA-512" hashValue="Z/zCPQ0EwcpqocosWG5qF9h3GsvF+Lo9DwDtVCn8ZatMLulGmQ7DNue4/vWWAsOJJNzzjE6EqF3/Npc968sDzA==" saltValue="99ojbO3nrPRhZ2B8XJfzaA==" spinCount="100000" sheet="1" selectLockedCells="1"/>
  <dataValidations count="3">
    <dataValidation type="list" allowBlank="1" showInputMessage="1" showErrorMessage="1" sqref="B4:B114" xr:uid="{56B2C94C-FDF3-4A60-B5DD-7EB0347F50F5}">
      <formula1>"Capítulo,Partida,Mano de obra,Maquinaria,Material,Otros,Tarea,"</formula1>
    </dataValidation>
    <dataValidation type="whole" allowBlank="1" showErrorMessage="1" errorTitle="ERROR" error="El valor debe estar comprendido entre 0 y 19%" sqref="H116" xr:uid="{A6B50966-AD05-46D7-91EF-3F5105BA3600}">
      <formula1>0</formula1>
      <formula2>19</formula2>
    </dataValidation>
    <dataValidation type="decimal" allowBlank="1" showErrorMessage="1" errorTitle="ERROR" error="El BI+GG debe estar comprendido entre el 0 y 19%" sqref="I116" xr:uid="{B5EB2E4A-608A-413B-8C1B-C58F9179C373}">
      <formula1>0</formula1>
      <formula2>0.19</formula2>
    </dataValidation>
  </dataValidations>
  <pageMargins left="0.7" right="0.7" top="0.75" bottom="0.75" header="0.3" footer="0.3"/>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de Santos, Luis</dc:creator>
  <cp:lastModifiedBy>Cárdaba Prada, Luis María</cp:lastModifiedBy>
  <dcterms:created xsi:type="dcterms:W3CDTF">2020-06-23T07:05:06Z</dcterms:created>
  <dcterms:modified xsi:type="dcterms:W3CDTF">2021-01-14T09:32:21Z</dcterms:modified>
</cp:coreProperties>
</file>