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defaultThemeVersion="166925"/>
  <mc:AlternateContent xmlns:mc="http://schemas.openxmlformats.org/markup-compatibility/2006">
    <mc:Choice Requires="x15">
      <x15ac:absPath xmlns:x15ac="http://schemas.microsoft.com/office/spreadsheetml/2010/11/ac" url="C:\Users\P18896\Desktop\chamartin\"/>
    </mc:Choice>
  </mc:AlternateContent>
  <xr:revisionPtr revIDLastSave="0" documentId="8_{240F42AC-72B5-4E56-B551-6D112D941D22}" xr6:coauthVersionLast="36" xr6:coauthVersionMax="36" xr10:uidLastSave="{00000000-0000-0000-0000-000000000000}"/>
  <workbookProtection workbookAlgorithmName="SHA-512" workbookHashValue="BvFWf9PKZ3VC334biX0H14Rh4DNikeJGBjO6BFT4gStV4g4ndGOOQHXHNxDg8SoJOQArzL52qmKaJVVUca9eQA==" workbookSaltValue="LPxZPWcldGbUW744LizHUw==" workbookSpinCount="100000" lockStructure="1"/>
  <bookViews>
    <workbookView xWindow="0" yWindow="0" windowWidth="28800" windowHeight="11625" xr2:uid="{8E6B8CC2-B223-4887-B1DA-8D30B37197C4}"/>
  </bookViews>
  <sheets>
    <sheet name="Hoja1" sheetId="1" r:id="rId1"/>
  </sheets>
  <definedNames>
    <definedName name="_xlnm._FilterDatabase" localSheetId="0" hidden="1">Hoja1!$B$1:$B$102</definedName>
  </definedName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85" i="1" l="1"/>
  <c r="J95" i="1"/>
  <c r="J99" i="1"/>
  <c r="J63" i="1"/>
  <c r="J56" i="1"/>
  <c r="J49" i="1"/>
  <c r="J40" i="1"/>
  <c r="J45" i="1"/>
  <c r="J38" i="1"/>
  <c r="J36" i="1"/>
  <c r="J34" i="1"/>
  <c r="J32" i="1"/>
  <c r="J27" i="1"/>
  <c r="J23" i="1"/>
  <c r="J19" i="1"/>
  <c r="J17" i="1"/>
  <c r="J11" i="1"/>
  <c r="J9" i="1"/>
  <c r="J7" i="1"/>
  <c r="J5" i="1"/>
  <c r="G103" i="1" l="1"/>
  <c r="G104" i="1" s="1"/>
  <c r="G105" i="1" l="1"/>
  <c r="G106" i="1" l="1"/>
  <c r="G107" i="1"/>
  <c r="J100" i="1" l="1"/>
  <c r="J93" i="1"/>
  <c r="J91" i="1"/>
  <c r="J89" i="1"/>
  <c r="J87" i="1"/>
  <c r="J83" i="1"/>
  <c r="J81" i="1"/>
  <c r="J79" i="1"/>
  <c r="J77" i="1"/>
  <c r="J75" i="1"/>
  <c r="H74" i="1"/>
  <c r="J70" i="1"/>
  <c r="J68" i="1"/>
  <c r="H67" i="1"/>
  <c r="J61" i="1"/>
  <c r="I65" i="1" s="1"/>
  <c r="J65" i="1" s="1"/>
  <c r="J60" i="1" s="1"/>
  <c r="H60" i="1"/>
  <c r="J54" i="1"/>
  <c r="I58" i="1" s="1"/>
  <c r="H53" i="1"/>
  <c r="J47" i="1"/>
  <c r="I51" i="1" s="1"/>
  <c r="J51" i="1" s="1"/>
  <c r="J44" i="1" s="1"/>
  <c r="H44" i="1"/>
  <c r="I42" i="1"/>
  <c r="J42" i="1" s="1"/>
  <c r="J31" i="1" s="1"/>
  <c r="H31" i="1"/>
  <c r="J25" i="1"/>
  <c r="J21" i="1"/>
  <c r="J15" i="1"/>
  <c r="J13" i="1"/>
  <c r="H4" i="1"/>
  <c r="I44" i="1" l="1"/>
  <c r="I72" i="1"/>
  <c r="I67" i="1" s="1"/>
  <c r="I97" i="1"/>
  <c r="I74" i="1" s="1"/>
  <c r="I29" i="1"/>
  <c r="J29" i="1" s="1"/>
  <c r="J4" i="1" s="1"/>
  <c r="J58" i="1"/>
  <c r="J53" i="1" s="1"/>
  <c r="I53" i="1"/>
  <c r="I31" i="1"/>
  <c r="I60" i="1"/>
  <c r="G100" i="1"/>
  <c r="G99" i="1"/>
  <c r="E74" i="1"/>
  <c r="G95" i="1"/>
  <c r="G93" i="1"/>
  <c r="G91" i="1"/>
  <c r="G89" i="1"/>
  <c r="G87" i="1"/>
  <c r="G83" i="1"/>
  <c r="G81" i="1"/>
  <c r="G79" i="1"/>
  <c r="G77" i="1"/>
  <c r="G75" i="1"/>
  <c r="E67" i="1"/>
  <c r="G70" i="1"/>
  <c r="G68" i="1"/>
  <c r="E60" i="1"/>
  <c r="G61" i="1"/>
  <c r="E53" i="1"/>
  <c r="G54" i="1"/>
  <c r="E44" i="1"/>
  <c r="G47" i="1"/>
  <c r="E31" i="1"/>
  <c r="E4" i="1"/>
  <c r="G25" i="1"/>
  <c r="G21" i="1"/>
  <c r="G17" i="1"/>
  <c r="G15" i="1"/>
  <c r="G13" i="1"/>
  <c r="G11" i="1"/>
  <c r="G9" i="1"/>
  <c r="G5" i="1"/>
  <c r="I4" i="1" l="1"/>
  <c r="J72" i="1"/>
  <c r="J67" i="1" s="1"/>
  <c r="J97" i="1"/>
  <c r="J74" i="1" s="1"/>
  <c r="F51" i="1"/>
  <c r="G51" i="1" s="1"/>
  <c r="G44" i="1" s="1"/>
  <c r="F58" i="1"/>
  <c r="G58" i="1" s="1"/>
  <c r="G53" i="1" s="1"/>
  <c r="F65" i="1"/>
  <c r="G65" i="1" s="1"/>
  <c r="G60" i="1" s="1"/>
  <c r="F72" i="1"/>
  <c r="G72" i="1" s="1"/>
  <c r="G67" i="1" s="1"/>
  <c r="F97" i="1"/>
  <c r="G97" i="1" s="1"/>
  <c r="G74" i="1" s="1"/>
  <c r="F29" i="1"/>
  <c r="G29" i="1" s="1"/>
  <c r="G4" i="1" s="1"/>
  <c r="F42" i="1"/>
  <c r="F31" i="1" s="1"/>
  <c r="F44" i="1"/>
  <c r="I101" i="1" l="1"/>
  <c r="J101" i="1" s="1"/>
  <c r="J103" i="1" s="1"/>
  <c r="J104" i="1" s="1"/>
  <c r="J105" i="1" s="1"/>
  <c r="J106" i="1" s="1"/>
  <c r="J107" i="1" s="1"/>
  <c r="F53" i="1"/>
  <c r="F60" i="1"/>
  <c r="F67" i="1"/>
  <c r="F74" i="1"/>
  <c r="F4" i="1"/>
  <c r="G42" i="1"/>
  <c r="G31" i="1" l="1"/>
  <c r="F101" i="1" s="1"/>
  <c r="G10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Migueláñez Arribas, Rosario Teresa</author>
    <author>Cárdaba Prada, Luis María</author>
  </authors>
  <commentList>
    <comment ref="A3" authorId="0" shapeId="0" xr:uid="{4C2D20FC-6DFB-43D6-BBB1-A29DC15A2FCC}">
      <text>
        <r>
          <rPr>
            <b/>
            <sz val="9"/>
            <color indexed="81"/>
            <rFont val="Tahoma"/>
            <family val="2"/>
          </rPr>
          <t>Código del concepto. Ver colores en "Entorno de trabajo: Apariencia"</t>
        </r>
      </text>
    </comment>
    <comment ref="B3" authorId="0" shapeId="0" xr:uid="{B555D9F5-9E13-4DEC-BABD-CEF009F5DA63}">
      <text>
        <r>
          <rPr>
            <b/>
            <sz val="9"/>
            <color indexed="81"/>
            <rFont val="Tahoma"/>
            <family val="2"/>
          </rPr>
          <t>Naturaleza o tipo de concepto, ver valores de cada naturaleza en la ayuda del menú contextual</t>
        </r>
      </text>
    </comment>
    <comment ref="C3" authorId="0" shapeId="0" xr:uid="{2E28FAEE-20B6-4623-A942-106A04101088}">
      <text>
        <r>
          <rPr>
            <b/>
            <sz val="9"/>
            <color indexed="81"/>
            <rFont val="Tahoma"/>
            <family val="2"/>
          </rPr>
          <t>Unidad principal de medida del concepto</t>
        </r>
      </text>
    </comment>
    <comment ref="D3" authorId="0" shapeId="0" xr:uid="{DCFA7D7E-C598-45FB-9048-E029AD2D9C89}">
      <text>
        <r>
          <rPr>
            <b/>
            <sz val="9"/>
            <color indexed="81"/>
            <rFont val="Tahoma"/>
            <family val="2"/>
          </rPr>
          <t>Descripción corta</t>
        </r>
      </text>
    </comment>
    <comment ref="E3" authorId="0" shapeId="0" xr:uid="{2D64D909-8026-4B27-B4B2-47D28EBF55A2}">
      <text>
        <r>
          <rPr>
            <b/>
            <sz val="9"/>
            <color indexed="81"/>
            <rFont val="Tahoma"/>
            <family val="2"/>
          </rPr>
          <t>Rendimiento o cantidad presupuestada</t>
        </r>
      </text>
    </comment>
    <comment ref="F3" authorId="0" shapeId="0" xr:uid="{42915599-452B-47F8-8DD6-650AEA31CA48}">
      <text>
        <r>
          <rPr>
            <b/>
            <sz val="9"/>
            <color indexed="81"/>
            <rFont val="Tahoma"/>
            <family val="2"/>
          </rPr>
          <t>Precio unitario en el presupuesto</t>
        </r>
      </text>
    </comment>
    <comment ref="G3" authorId="0" shapeId="0" xr:uid="{31FC2B95-2ACA-4CB3-84FE-99B7C104A207}">
      <text>
        <r>
          <rPr>
            <b/>
            <sz val="9"/>
            <color indexed="81"/>
            <rFont val="Tahoma"/>
            <family val="2"/>
          </rPr>
          <t>Importe del presupuesto</t>
        </r>
      </text>
    </comment>
    <comment ref="H3" authorId="0" shapeId="0" xr:uid="{CC70194D-0946-4972-ADD8-063856E81D26}">
      <text>
        <r>
          <rPr>
            <b/>
            <sz val="9"/>
            <color indexed="81"/>
            <rFont val="Tahoma"/>
            <family val="2"/>
          </rPr>
          <t>Rendimiento o cantidad presupuestada</t>
        </r>
      </text>
    </comment>
    <comment ref="I3" authorId="0" shapeId="0" xr:uid="{D51344D2-66F5-451A-BEAC-A8DC296464C5}">
      <text>
        <r>
          <rPr>
            <b/>
            <sz val="9"/>
            <color indexed="81"/>
            <rFont val="Tahoma"/>
            <family val="2"/>
          </rPr>
          <t>Precio unitario en el presupuesto</t>
        </r>
      </text>
    </comment>
    <comment ref="J3" authorId="0" shapeId="0" xr:uid="{E8043F81-1F59-4145-900E-86269C5087C5}">
      <text>
        <r>
          <rPr>
            <b/>
            <sz val="9"/>
            <color indexed="81"/>
            <rFont val="Tahoma"/>
            <family val="2"/>
          </rPr>
          <t>Importe del presupuesto</t>
        </r>
      </text>
    </comment>
    <comment ref="D105" authorId="1" shapeId="0" xr:uid="{207CC925-E75B-485E-A890-1D7E76EED74C}">
      <text>
        <r>
          <rPr>
            <sz val="9"/>
            <color indexed="81"/>
            <rFont val="Tahoma"/>
            <family val="2"/>
          </rPr>
          <t>IVA no incluido</t>
        </r>
      </text>
    </comment>
    <comment ref="D107" authorId="1" shapeId="0" xr:uid="{6937D7EB-52A8-44A3-89DD-D7DFA5D4CC13}">
      <text>
        <r>
          <rPr>
            <sz val="9"/>
            <color indexed="81"/>
            <rFont val="Tahoma"/>
            <family val="2"/>
          </rPr>
          <t>IVA incluido</t>
        </r>
      </text>
    </comment>
  </commentList>
</comments>
</file>

<file path=xl/sharedStrings.xml><?xml version="1.0" encoding="utf-8"?>
<sst xmlns="http://schemas.openxmlformats.org/spreadsheetml/2006/main" count="246" uniqueCount="157">
  <si>
    <t>IMPLANTACIÓN Y MEJORA MEDIDAS DE ACCESIBILIDAD ESTACIÓN DE PINAR DE CHAMARTIN</t>
  </si>
  <si>
    <t>Presupuesto</t>
  </si>
  <si>
    <t>Código</t>
  </si>
  <si>
    <t>Nat</t>
  </si>
  <si>
    <t>Ud</t>
  </si>
  <si>
    <t>Resumen</t>
  </si>
  <si>
    <t>CanPres</t>
  </si>
  <si>
    <t>Pres</t>
  </si>
  <si>
    <t>ImpPres</t>
  </si>
  <si>
    <t>EGC</t>
  </si>
  <si>
    <t>Capítulo</t>
  </si>
  <si>
    <t/>
  </si>
  <si>
    <t>DEMOLICIONES Y DESMONTAJES</t>
  </si>
  <si>
    <t>EGC0020</t>
  </si>
  <si>
    <t>Partida</t>
  </si>
  <si>
    <t>m</t>
  </si>
  <si>
    <t>CORTE DE PAVIMENTO DE TERRAZO O BALDOSA CON RADIAL (NOCTURNO)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</si>
  <si>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</si>
  <si>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EGC0040</t>
  </si>
  <si>
    <t>m2</t>
  </si>
  <si>
    <t>DEMOLICIÓN DE SOLADO DE PAVIMENTO HASTA 10 CM DE ESPESOR (NOCTURNO)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</si>
  <si>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</si>
  <si>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EGC0340</t>
  </si>
  <si>
    <t>RETIRADA PAVIMENTO FLEXIBLE (NOCTURNO)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</si>
  <si>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</si>
  <si>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EGC0300</t>
  </si>
  <si>
    <t>RETIRADA DE TIRA ANTIDESLIZANTE (NOCTURNO)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</si>
  <si>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</si>
  <si>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EGC0120</t>
  </si>
  <si>
    <t>ud</t>
  </si>
  <si>
    <t>RETIRADA DE CARTELERÍA (NOCTURNO)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</si>
  <si>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</si>
  <si>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EGC0140</t>
  </si>
  <si>
    <t>u</t>
  </si>
  <si>
    <t>RETIRADA DE ETIQUETA BRAILLE (NOCTURNO)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</si>
  <si>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</si>
  <si>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EGC0420</t>
  </si>
  <si>
    <t>REUBICACIÓN DE INTERFONO EN ALTURA (NOCTURNO)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</si>
  <si>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</si>
  <si>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ED0100</t>
  </si>
  <si>
    <t>DESMONTAJE DE BANCO DE ANDÉN METÁLICO (NOCTURNO)</t>
  </si>
  <si>
    <t>Desmontaje de módulo de banco tipo metálico de andén , incluso acopio y custodia en obra para su posterior colocación o transporte a almacén de metro, en horario nocturno.</t>
  </si>
  <si>
    <t>EK0050</t>
  </si>
  <si>
    <t>MONTAJE DE BANCO METÁLICO, NOCTURNO</t>
  </si>
  <si>
    <t>Montaje de banco metálico procedente de acopio, i/ ejecución de taladros, totalmente instalado, en horario nocturno.</t>
  </si>
  <si>
    <t>EGC0460</t>
  </si>
  <si>
    <t>DESMONTAJE DE APOYO ISQUIATICO (NOCTURNO)</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</si>
  <si>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</si>
  <si>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EGC0480</t>
  </si>
  <si>
    <t>MONTAJE DE APOYO ISQUIATICO (NOCTURNO)</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</si>
  <si>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</si>
  <si>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EGC0440</t>
  </si>
  <si>
    <t>REUBICACIÓN DE INTERFONO EN NUEVA UBICACION (NOCTURNO)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</si>
  <si>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</si>
  <si>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EGC</t>
  </si>
  <si>
    <t>EGA</t>
  </si>
  <si>
    <t>ALBAÑILERÍA, SOLADOS Y REVESTIMIENTOS</t>
  </si>
  <si>
    <t>EGA0060</t>
  </si>
  <si>
    <t>RECRECIDO DE MORTERO RÁPIDO HASTA 10 CM DE ESPESOR (NOCTURNO)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</si>
  <si>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</si>
  <si>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EGA0162</t>
  </si>
  <si>
    <t>SUMINISTRO E INSTALACIÓN DE PAVIMENTO TACTOVISUAL ANTIDESLIZANTE CERÁMICO ABOTONADO Y ACANALADO (NOCTURNO)</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</si>
  <si>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</si>
  <si>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EGA0167</t>
  </si>
  <si>
    <t>SUMINISTRO E INSTALACIÓN DE PAVIMENTO TACTOVISUAL ANTIDESLIZANTE CERÁMICO ACANALADO AMARILLO (NOCTURNO)</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</si>
  <si>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</si>
  <si>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EGA0160</t>
  </si>
  <si>
    <t>SUMINISTRO E INSTALACIÓN DE PAVIMENTO TACTOVISUAL CERÁMICO ABOTONADO Y ACANALADO (NOCTURNO)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</si>
  <si>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</si>
  <si>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EGA0165</t>
  </si>
  <si>
    <t>SUMINISTRO E INSTALACIÓN DE PAVIMENTO TACTOVISUAL CERÁMICO ACANALADO AMARILLO (NOCTURNO)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</si>
  <si>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</si>
  <si>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EGA</t>
  </si>
  <si>
    <t>EGB</t>
  </si>
  <si>
    <t>CERRAJERÍA</t>
  </si>
  <si>
    <t>EGB0480</t>
  </si>
  <si>
    <t>SUMINISTRO E INSTALACIÓN DE MESA ABATIBLE PARA P.A.V (NOCTURNO)</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</si>
  <si>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</si>
  <si>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EGB0280</t>
  </si>
  <si>
    <t>SUMINISTRO E INSTALACIÓN DE APOYO ISQUIÁTICO SIMÉTRICO DOBLE (NOCTURNO)</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</si>
  <si>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</si>
  <si>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EGB0610</t>
  </si>
  <si>
    <t>ADECUACION Y MODIFICACION DE BARANDILLA/PASAMANOS (NOCTURNO)</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</si>
  <si>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</si>
  <si>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EGB</t>
  </si>
  <si>
    <t>EGD</t>
  </si>
  <si>
    <t>ELECTRICIDAD</t>
  </si>
  <si>
    <t>EGD0060</t>
  </si>
  <si>
    <t>SUMINISTRO E INSTALACIÓN DE INTERRUPTOR AUTOMÁTICO Y DIFERENCIAL DE 16A (NOCTURNO)</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</si>
  <si>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</si>
  <si>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EGD0040</t>
  </si>
  <si>
    <t>SUMINISTRO E INSTALACIÓN DE CIRCUITO PARA USOS VARIOS 16A (NOCTURNO)</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</si>
  <si>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</si>
  <si>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EGD</t>
  </si>
  <si>
    <t>EGE</t>
  </si>
  <si>
    <t>MEDIDAS TECNOLÓGICAS DE AYUDA AL VIAJERO</t>
  </si>
  <si>
    <t>EGE0005</t>
  </si>
  <si>
    <t>INTEGRACION DE BUCLE MAGNETICO EN INTERFONO DE PUBLICO VIA IP</t>
  </si>
  <si>
    <t>Suministro,instalación y montaje de bucle magnético, con concobertura acorde a la normativa UNE-EN601184:2016 en espacio de superficie frente al interfono de público, con dimensiones mínimas de 1,5m. de largo x 1,5m. de fondo, tanto a 1,2m. como a 1,7m. de altura.Se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</si>
  <si>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EGE0080</t>
  </si>
  <si>
    <t>INSTALACIÓN DE TIRA ANTIDESLIZANTE PARA PELDAÑO DE 25mm (NOCTURNO)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</si>
  <si>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</si>
  <si>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</si>
  <si>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EGF</t>
  </si>
  <si>
    <t>MEDIOS AUXILIARES</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</si>
  <si>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</si>
  <si>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</si>
  <si>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</si>
  <si>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</si>
  <si>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</si>
  <si>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</si>
  <si>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EGF</t>
  </si>
  <si>
    <t>EGG</t>
  </si>
  <si>
    <t>SEÑALIZACIÓN</t>
  </si>
  <si>
    <t>EGG0380</t>
  </si>
  <si>
    <t>SUMINISTRO E INSTALACIÓN DE ETIQUETA BRAILLE (NOCTURNO)</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</si>
  <si>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</si>
  <si>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EGG0400</t>
  </si>
  <si>
    <t>SUMINISTRO E INSTALACIÓN DE SEÑALIZACIÓN DE INTERFONO (NOCTURNO)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</si>
  <si>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</si>
  <si>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EGG0420</t>
  </si>
  <si>
    <t>SUMINISTRO E INSTALACIÓN DE SEÑALIZACIÓN PANEL APOYO ISQUIÁTICO (NOCTURNO)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</si>
  <si>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</si>
  <si>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EGG0440</t>
  </si>
  <si>
    <t>SUMINISTRO E INSTALACIÓN DE SEÑALIZACIÓN PANEL ZONA DE SEGURIDAD (NOCTURNO)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</si>
  <si>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</si>
  <si>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EGG0565</t>
  </si>
  <si>
    <t>SUMINISTRO E INSTALACIÓN DE SEÑALIZACIÓN LAZO DE INDUCCION EN VINILO (NOCTURNO)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</si>
  <si>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</si>
  <si>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EGG0640</t>
  </si>
  <si>
    <t>SUMINISTRO E INSTALACIÓN DE TIRA FOTOLUMINISCENTE PARA BORDE DE ANDÉN (NOCTURNO)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</si>
  <si>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</si>
  <si>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EGG0470</t>
  </si>
  <si>
    <t>SUMINISTRO E INSTALACIÓN DE SEÑALIZACIÓN PUERTA ACCESIBLE: VINILO DE PUERTA AP. FACIL  (NOCTURNO)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</si>
  <si>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</si>
  <si>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EGG0500</t>
  </si>
  <si>
    <t>SUMINISTRO E INSTALACIÓN DE SEÑALIZACIÓN PUERTA ACCESIBLE: VINILO INFERIOR TROQUELADO  (NOCTURNO)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</si>
  <si>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</si>
  <si>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EGG0520</t>
  </si>
  <si>
    <t>SUMINISTRO E INSTALACIÓN DE SEÑALIZACIÓN PUERTA ACCESIBLE: VINILO PULSAR PARA ABRIR  (NOCTURNO)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</si>
  <si>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</si>
  <si>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EGG0560</t>
  </si>
  <si>
    <t>SUMINISTRO E INSTALACIÓN DE SEÑALIZACIÓN PULSADOR ACCESIBLE EN VINILO (NOCTURNO)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</si>
  <si>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</si>
  <si>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EGG0610</t>
  </si>
  <si>
    <t>SUMINISTRO E INSTALACIÓN DE SEÑALIZACIÓN VINILO ROJO PARA OBSTACULOS (NOCTURNO)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</si>
  <si>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</si>
  <si>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EGG</t>
  </si>
  <si>
    <t>GAMB</t>
  </si>
  <si>
    <t>GESTIÓN AMBIENTAL</t>
  </si>
  <si>
    <t>SYS</t>
  </si>
  <si>
    <t>Total 0</t>
  </si>
  <si>
    <t>TOTAL PRESUP. EJECUCIÓN MATERIAL</t>
  </si>
  <si>
    <t>GASTOS GENERALES Y BENEFICIO INDUSTRIAL</t>
  </si>
  <si>
    <t>BASE IMPONIBLE</t>
  </si>
  <si>
    <t>IMPORTE IVA</t>
  </si>
  <si>
    <t>PRESUPUESTO BASE DE LICITACIÓN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</si>
</sst>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sz val="9"/>
      <color indexed="81"/>
      <name val="Tahoma"/>
      <family val="2"/>
    </font>
  </fonts>
  <fills count="7">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9" tint="0.79998168889431442"/>
        <bgColor indexed="64"/>
      </patternFill>
    </fill>
    <fill>
      <patternFill patternType="solid">
        <fgColor theme="4" tint="0.79998168889431442"/>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9">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3" fontId="5" fillId="2" borderId="0" xfId="0" applyNumberFormat="1" applyFont="1" applyFill="1" applyAlignment="1">
      <alignment vertical="top"/>
    </xf>
    <xf numFmtId="4" fontId="5" fillId="2"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xf numFmtId="4" fontId="7" fillId="5" borderId="0" xfId="0" applyNumberFormat="1" applyFont="1" applyFill="1" applyAlignment="1" applyProtection="1">
      <alignment vertical="top"/>
      <protection locked="0"/>
    </xf>
    <xf numFmtId="0" fontId="0" fillId="6" borderId="1" xfId="0" applyFill="1" applyBorder="1"/>
    <xf numFmtId="0" fontId="0" fillId="6" borderId="2" xfId="0" applyFill="1" applyBorder="1"/>
    <xf numFmtId="49" fontId="5" fillId="6" borderId="2" xfId="0" applyNumberFormat="1" applyFont="1" applyFill="1" applyBorder="1" applyAlignment="1">
      <alignment vertical="top" wrapText="1"/>
    </xf>
    <xf numFmtId="4" fontId="6" fillId="6" borderId="3" xfId="0" applyNumberFormat="1" applyFont="1" applyFill="1" applyBorder="1" applyAlignment="1">
      <alignment vertical="top"/>
    </xf>
    <xf numFmtId="0" fontId="0" fillId="6" borderId="4" xfId="0" applyFill="1" applyBorder="1"/>
    <xf numFmtId="0" fontId="0" fillId="6" borderId="0" xfId="0" applyFill="1" applyBorder="1"/>
    <xf numFmtId="49" fontId="5" fillId="6" borderId="0" xfId="0" applyNumberFormat="1" applyFont="1" applyFill="1" applyBorder="1" applyAlignment="1">
      <alignment vertical="top" wrapText="1"/>
    </xf>
    <xf numFmtId="9" fontId="7" fillId="6" borderId="4" xfId="0" applyNumberFormat="1" applyFont="1" applyFill="1" applyBorder="1" applyAlignment="1">
      <alignment vertical="top"/>
    </xf>
    <xf numFmtId="4" fontId="6" fillId="6" borderId="5" xfId="0" applyNumberFormat="1" applyFont="1" applyFill="1" applyBorder="1" applyAlignment="1">
      <alignment vertical="top"/>
    </xf>
    <xf numFmtId="4" fontId="7" fillId="6" borderId="0" xfId="0" applyNumberFormat="1" applyFont="1" applyFill="1" applyBorder="1" applyAlignment="1" applyProtection="1">
      <alignment vertical="top"/>
      <protection locked="0"/>
    </xf>
    <xf numFmtId="9" fontId="7" fillId="0" borderId="4" xfId="0" applyNumberFormat="1" applyFont="1" applyFill="1" applyBorder="1" applyAlignment="1" applyProtection="1">
      <alignment vertical="top"/>
      <protection locked="0"/>
    </xf>
    <xf numFmtId="0" fontId="0" fillId="6" borderId="6" xfId="0" applyFill="1" applyBorder="1"/>
    <xf numFmtId="0" fontId="0" fillId="6" borderId="7" xfId="0" applyFill="1" applyBorder="1"/>
    <xf numFmtId="49" fontId="5" fillId="6" borderId="8" xfId="0" applyNumberFormat="1" applyFont="1" applyFill="1" applyBorder="1" applyAlignment="1">
      <alignment vertical="top"/>
    </xf>
    <xf numFmtId="4" fontId="6" fillId="6" borderId="8" xfId="0" applyNumberFormat="1" applyFont="1" applyFill="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AD313-5969-47C7-8B93-362F69853536}">
  <dimension ref="A1:J107"/>
  <sheetViews>
    <sheetView tabSelected="1" zoomScale="93" zoomScaleNormal="93" workbookViewId="0">
      <pane xSplit="4" ySplit="3" topLeftCell="E94" activePane="bottomRight" state="frozen"/>
      <selection pane="topRight" activeCell="E1" sqref="E1"/>
      <selection pane="bottomLeft" activeCell="A4" sqref="A4"/>
      <selection pane="bottomRight" activeCell="I5" sqref="I5"/>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5" width="8.5703125" bestFit="1" customWidth="1"/>
    <col min="6" max="6" width="10.5703125" bestFit="1" customWidth="1"/>
    <col min="7" max="7" width="11.28515625" bestFit="1" customWidth="1"/>
    <col min="8" max="8" width="7.85546875" hidden="1" customWidth="1"/>
    <col min="9" max="9" width="10.140625" bestFit="1" customWidth="1"/>
    <col min="10" max="10" width="10.5703125" bestFit="1" customWidth="1"/>
  </cols>
  <sheetData>
    <row r="1" spans="1:10" x14ac:dyDescent="0.25">
      <c r="A1" s="1" t="s">
        <v>0</v>
      </c>
      <c r="B1" s="2"/>
      <c r="C1" s="2"/>
      <c r="D1" s="2"/>
      <c r="E1" s="2"/>
      <c r="F1" s="2"/>
      <c r="G1" s="2"/>
      <c r="H1" s="2"/>
      <c r="I1" s="2"/>
      <c r="J1" s="2"/>
    </row>
    <row r="2" spans="1:10" ht="18.75" x14ac:dyDescent="0.25">
      <c r="A2" s="3" t="s">
        <v>1</v>
      </c>
      <c r="B2" s="2"/>
      <c r="C2" s="2"/>
      <c r="D2" s="2"/>
      <c r="E2" s="2"/>
      <c r="F2" s="2"/>
      <c r="G2" s="2"/>
      <c r="H2" s="2"/>
      <c r="I2" s="2"/>
      <c r="J2" s="2"/>
    </row>
    <row r="3" spans="1:10" x14ac:dyDescent="0.25">
      <c r="A3" s="4" t="s">
        <v>2</v>
      </c>
      <c r="B3" s="4" t="s">
        <v>3</v>
      </c>
      <c r="C3" s="4" t="s">
        <v>4</v>
      </c>
      <c r="D3" s="19" t="s">
        <v>5</v>
      </c>
      <c r="E3" s="4" t="s">
        <v>6</v>
      </c>
      <c r="F3" s="4" t="s">
        <v>7</v>
      </c>
      <c r="G3" s="4" t="s">
        <v>8</v>
      </c>
      <c r="H3" s="4" t="s">
        <v>6</v>
      </c>
      <c r="I3" s="4" t="s">
        <v>7</v>
      </c>
      <c r="J3" s="4" t="s">
        <v>8</v>
      </c>
    </row>
    <row r="4" spans="1:10" x14ac:dyDescent="0.25">
      <c r="A4" s="5" t="s">
        <v>9</v>
      </c>
      <c r="B4" s="5" t="s">
        <v>10</v>
      </c>
      <c r="C4" s="5" t="s">
        <v>11</v>
      </c>
      <c r="D4" s="20" t="s">
        <v>12</v>
      </c>
      <c r="E4" s="6">
        <f t="shared" ref="E4:J4" si="0">E29</f>
        <v>1</v>
      </c>
      <c r="F4" s="7">
        <f t="shared" si="0"/>
        <v>51399.09</v>
      </c>
      <c r="G4" s="7">
        <f t="shared" si="0"/>
        <v>51399.09</v>
      </c>
      <c r="H4" s="6">
        <f t="shared" si="0"/>
        <v>1</v>
      </c>
      <c r="I4" s="7">
        <f t="shared" si="0"/>
        <v>0</v>
      </c>
      <c r="J4" s="7">
        <f t="shared" si="0"/>
        <v>0</v>
      </c>
    </row>
    <row r="5" spans="1:10" ht="22.5" x14ac:dyDescent="0.25">
      <c r="A5" s="8" t="s">
        <v>13</v>
      </c>
      <c r="B5" s="9" t="s">
        <v>14</v>
      </c>
      <c r="C5" s="9" t="s">
        <v>15</v>
      </c>
      <c r="D5" s="13" t="s">
        <v>16</v>
      </c>
      <c r="E5" s="10">
        <v>2040.12</v>
      </c>
      <c r="F5" s="10">
        <v>9.26</v>
      </c>
      <c r="G5" s="11">
        <f>ROUND(E5*F5,2)</f>
        <v>18891.509999999998</v>
      </c>
      <c r="H5" s="10">
        <v>2040.12</v>
      </c>
      <c r="I5" s="23">
        <v>0</v>
      </c>
      <c r="J5" s="11">
        <f>ROUND(H5*I5,2)</f>
        <v>0</v>
      </c>
    </row>
    <row r="6" spans="1:10" ht="281.25" x14ac:dyDescent="0.25">
      <c r="A6" s="12"/>
      <c r="B6" s="12"/>
      <c r="C6" s="12"/>
      <c r="D6" s="13" t="s">
        <v>17</v>
      </c>
      <c r="E6" s="12"/>
      <c r="F6" s="12"/>
      <c r="G6" s="12"/>
      <c r="H6" s="12"/>
      <c r="I6" s="12"/>
      <c r="J6" s="12"/>
    </row>
    <row r="7" spans="1:10" ht="22.5" x14ac:dyDescent="0.25">
      <c r="A7" s="8" t="s">
        <v>18</v>
      </c>
      <c r="B7" s="9" t="s">
        <v>14</v>
      </c>
      <c r="C7" s="9" t="s">
        <v>19</v>
      </c>
      <c r="D7" s="13" t="s">
        <v>20</v>
      </c>
      <c r="E7" s="10">
        <v>546.37</v>
      </c>
      <c r="F7" s="10">
        <v>28.25</v>
      </c>
      <c r="G7" s="11">
        <v>15424.03</v>
      </c>
      <c r="H7" s="10">
        <v>546.37</v>
      </c>
      <c r="I7" s="23">
        <v>0</v>
      </c>
      <c r="J7" s="11">
        <f>ROUND(H7*I7,2)</f>
        <v>0</v>
      </c>
    </row>
    <row r="8" spans="1:10" ht="247.5" x14ac:dyDescent="0.25">
      <c r="A8" s="12"/>
      <c r="B8" s="12"/>
      <c r="C8" s="12"/>
      <c r="D8" s="13" t="s">
        <v>21</v>
      </c>
      <c r="E8" s="12"/>
      <c r="F8" s="12"/>
      <c r="G8" s="12"/>
      <c r="H8" s="12"/>
      <c r="I8" s="12"/>
      <c r="J8" s="12"/>
    </row>
    <row r="9" spans="1:10" x14ac:dyDescent="0.25">
      <c r="A9" s="8" t="s">
        <v>22</v>
      </c>
      <c r="B9" s="9" t="s">
        <v>14</v>
      </c>
      <c r="C9" s="9" t="s">
        <v>19</v>
      </c>
      <c r="D9" s="13" t="s">
        <v>23</v>
      </c>
      <c r="E9" s="10">
        <v>210.28</v>
      </c>
      <c r="F9" s="10">
        <v>23.1</v>
      </c>
      <c r="G9" s="11">
        <f>ROUND(E9*F9,2)</f>
        <v>4857.47</v>
      </c>
      <c r="H9" s="10">
        <v>210.28</v>
      </c>
      <c r="I9" s="23">
        <v>0</v>
      </c>
      <c r="J9" s="11">
        <f>ROUND(H9*I9,2)</f>
        <v>0</v>
      </c>
    </row>
    <row r="10" spans="1:10" ht="270" x14ac:dyDescent="0.25">
      <c r="A10" s="12"/>
      <c r="B10" s="12"/>
      <c r="C10" s="12"/>
      <c r="D10" s="13" t="s">
        <v>24</v>
      </c>
      <c r="E10" s="12"/>
      <c r="F10" s="12"/>
      <c r="G10" s="12"/>
      <c r="H10" s="12"/>
      <c r="I10" s="12"/>
      <c r="J10" s="12"/>
    </row>
    <row r="11" spans="1:10" x14ac:dyDescent="0.25">
      <c r="A11" s="8" t="s">
        <v>25</v>
      </c>
      <c r="B11" s="9" t="s">
        <v>14</v>
      </c>
      <c r="C11" s="9" t="s">
        <v>15</v>
      </c>
      <c r="D11" s="13" t="s">
        <v>26</v>
      </c>
      <c r="E11" s="10">
        <v>614.92999999999995</v>
      </c>
      <c r="F11" s="10">
        <v>17.350000000000001</v>
      </c>
      <c r="G11" s="11">
        <f>ROUND(E11*F11,2)</f>
        <v>10669.04</v>
      </c>
      <c r="H11" s="10">
        <v>614.92999999999995</v>
      </c>
      <c r="I11" s="23">
        <v>0</v>
      </c>
      <c r="J11" s="11">
        <f>ROUND(H11*I11,2)</f>
        <v>0</v>
      </c>
    </row>
    <row r="12" spans="1:10" ht="202.5" x14ac:dyDescent="0.25">
      <c r="A12" s="12"/>
      <c r="B12" s="12"/>
      <c r="C12" s="12"/>
      <c r="D12" s="13" t="s">
        <v>27</v>
      </c>
      <c r="E12" s="12"/>
      <c r="F12" s="12"/>
      <c r="G12" s="12"/>
      <c r="H12" s="12"/>
      <c r="I12" s="12"/>
      <c r="J12" s="12"/>
    </row>
    <row r="13" spans="1:10" x14ac:dyDescent="0.25">
      <c r="A13" s="8" t="s">
        <v>28</v>
      </c>
      <c r="B13" s="9" t="s">
        <v>14</v>
      </c>
      <c r="C13" s="9" t="s">
        <v>29</v>
      </c>
      <c r="D13" s="13" t="s">
        <v>30</v>
      </c>
      <c r="E13" s="10">
        <v>8</v>
      </c>
      <c r="F13" s="10">
        <v>19.03</v>
      </c>
      <c r="G13" s="11">
        <f>ROUND(E13*F13,2)</f>
        <v>152.24</v>
      </c>
      <c r="H13" s="10">
        <v>8</v>
      </c>
      <c r="I13" s="23">
        <v>0</v>
      </c>
      <c r="J13" s="11">
        <f>ROUND(H13*I13,2)</f>
        <v>0</v>
      </c>
    </row>
    <row r="14" spans="1:10" ht="202.5" x14ac:dyDescent="0.25">
      <c r="A14" s="12"/>
      <c r="B14" s="12"/>
      <c r="C14" s="12"/>
      <c r="D14" s="13" t="s">
        <v>31</v>
      </c>
      <c r="E14" s="12"/>
      <c r="F14" s="12"/>
      <c r="G14" s="12"/>
      <c r="H14" s="12"/>
      <c r="I14" s="12"/>
      <c r="J14" s="12"/>
    </row>
    <row r="15" spans="1:10" x14ac:dyDescent="0.25">
      <c r="A15" s="8" t="s">
        <v>32</v>
      </c>
      <c r="B15" s="9" t="s">
        <v>14</v>
      </c>
      <c r="C15" s="9" t="s">
        <v>33</v>
      </c>
      <c r="D15" s="13" t="s">
        <v>34</v>
      </c>
      <c r="E15" s="10">
        <v>28</v>
      </c>
      <c r="F15" s="10">
        <v>6.81</v>
      </c>
      <c r="G15" s="11">
        <f>ROUND(E15*F15,2)</f>
        <v>190.68</v>
      </c>
      <c r="H15" s="10">
        <v>28</v>
      </c>
      <c r="I15" s="23">
        <v>0</v>
      </c>
      <c r="J15" s="11">
        <f>ROUND(H15*I15,2)</f>
        <v>0</v>
      </c>
    </row>
    <row r="16" spans="1:10" ht="213.75" x14ac:dyDescent="0.25">
      <c r="A16" s="12"/>
      <c r="B16" s="12"/>
      <c r="C16" s="12"/>
      <c r="D16" s="13" t="s">
        <v>35</v>
      </c>
      <c r="E16" s="12"/>
      <c r="F16" s="12"/>
      <c r="G16" s="12"/>
      <c r="H16" s="12"/>
      <c r="I16" s="12"/>
      <c r="J16" s="12"/>
    </row>
    <row r="17" spans="1:10" ht="22.5" x14ac:dyDescent="0.25">
      <c r="A17" s="8" t="s">
        <v>36</v>
      </c>
      <c r="B17" s="9" t="s">
        <v>14</v>
      </c>
      <c r="C17" s="9" t="s">
        <v>33</v>
      </c>
      <c r="D17" s="13" t="s">
        <v>37</v>
      </c>
      <c r="E17" s="10">
        <v>8</v>
      </c>
      <c r="F17" s="10">
        <v>21.07</v>
      </c>
      <c r="G17" s="11">
        <f>ROUND(E17*F17,2)</f>
        <v>168.56</v>
      </c>
      <c r="H17" s="10">
        <v>8</v>
      </c>
      <c r="I17" s="23">
        <v>0</v>
      </c>
      <c r="J17" s="11">
        <f>ROUND(H17*I17,2)</f>
        <v>0</v>
      </c>
    </row>
    <row r="18" spans="1:10" ht="202.5" x14ac:dyDescent="0.25">
      <c r="A18" s="12"/>
      <c r="B18" s="12"/>
      <c r="C18" s="12"/>
      <c r="D18" s="13" t="s">
        <v>38</v>
      </c>
      <c r="E18" s="12"/>
      <c r="F18" s="12"/>
      <c r="G18" s="12"/>
      <c r="H18" s="12"/>
      <c r="I18" s="12"/>
      <c r="J18" s="12"/>
    </row>
    <row r="19" spans="1:10" ht="22.5" x14ac:dyDescent="0.25">
      <c r="A19" s="8" t="s">
        <v>39</v>
      </c>
      <c r="B19" s="9" t="s">
        <v>14</v>
      </c>
      <c r="C19" s="9" t="s">
        <v>29</v>
      </c>
      <c r="D19" s="13" t="s">
        <v>40</v>
      </c>
      <c r="E19" s="10">
        <v>2</v>
      </c>
      <c r="F19" s="10">
        <v>24.11</v>
      </c>
      <c r="G19" s="11">
        <v>48.24</v>
      </c>
      <c r="H19" s="10">
        <v>2</v>
      </c>
      <c r="I19" s="23">
        <v>0</v>
      </c>
      <c r="J19" s="11">
        <f>ROUND(H19*I19,2)</f>
        <v>0</v>
      </c>
    </row>
    <row r="20" spans="1:10" ht="56.25" x14ac:dyDescent="0.25">
      <c r="A20" s="12"/>
      <c r="B20" s="12"/>
      <c r="C20" s="12"/>
      <c r="D20" s="13" t="s">
        <v>41</v>
      </c>
      <c r="E20" s="12"/>
      <c r="F20" s="12"/>
      <c r="G20" s="12"/>
      <c r="H20" s="12"/>
      <c r="I20" s="12"/>
      <c r="J20" s="12"/>
    </row>
    <row r="21" spans="1:10" x14ac:dyDescent="0.25">
      <c r="A21" s="8" t="s">
        <v>42</v>
      </c>
      <c r="B21" s="9" t="s">
        <v>14</v>
      </c>
      <c r="C21" s="9" t="s">
        <v>29</v>
      </c>
      <c r="D21" s="13" t="s">
        <v>43</v>
      </c>
      <c r="E21" s="10">
        <v>2</v>
      </c>
      <c r="F21" s="10">
        <v>70.88</v>
      </c>
      <c r="G21" s="11">
        <f>ROUND(E21*F21,2)</f>
        <v>141.76</v>
      </c>
      <c r="H21" s="10">
        <v>2</v>
      </c>
      <c r="I21" s="23">
        <v>0</v>
      </c>
      <c r="J21" s="11">
        <f>ROUND(H21*I21,2)</f>
        <v>0</v>
      </c>
    </row>
    <row r="22" spans="1:10" ht="33.75" x14ac:dyDescent="0.25">
      <c r="A22" s="12"/>
      <c r="B22" s="12"/>
      <c r="C22" s="12"/>
      <c r="D22" s="13" t="s">
        <v>44</v>
      </c>
      <c r="E22" s="12"/>
      <c r="F22" s="12"/>
      <c r="G22" s="12"/>
      <c r="H22" s="12"/>
      <c r="I22" s="12"/>
      <c r="J22" s="12"/>
    </row>
    <row r="23" spans="1:10" ht="22.5" x14ac:dyDescent="0.25">
      <c r="A23" s="8" t="s">
        <v>45</v>
      </c>
      <c r="B23" s="9" t="s">
        <v>14</v>
      </c>
      <c r="C23" s="9" t="s">
        <v>29</v>
      </c>
      <c r="D23" s="13" t="s">
        <v>46</v>
      </c>
      <c r="E23" s="10">
        <v>2</v>
      </c>
      <c r="F23" s="10">
        <v>24.11</v>
      </c>
      <c r="G23" s="11">
        <v>48.24</v>
      </c>
      <c r="H23" s="10">
        <v>2</v>
      </c>
      <c r="I23" s="23">
        <v>0</v>
      </c>
      <c r="J23" s="11">
        <f>ROUND(H23*I23,2)</f>
        <v>0</v>
      </c>
    </row>
    <row r="24" spans="1:10" ht="191.25" x14ac:dyDescent="0.25">
      <c r="A24" s="12"/>
      <c r="B24" s="12"/>
      <c r="C24" s="12"/>
      <c r="D24" s="13" t="s">
        <v>47</v>
      </c>
      <c r="E24" s="12"/>
      <c r="F24" s="12"/>
      <c r="G24" s="12"/>
      <c r="H24" s="12"/>
      <c r="I24" s="12"/>
      <c r="J24" s="12"/>
    </row>
    <row r="25" spans="1:10" x14ac:dyDescent="0.25">
      <c r="A25" s="8" t="s">
        <v>48</v>
      </c>
      <c r="B25" s="9" t="s">
        <v>14</v>
      </c>
      <c r="C25" s="9" t="s">
        <v>29</v>
      </c>
      <c r="D25" s="13" t="s">
        <v>49</v>
      </c>
      <c r="E25" s="10">
        <v>2</v>
      </c>
      <c r="F25" s="10">
        <v>70.88</v>
      </c>
      <c r="G25" s="11">
        <f>ROUND(E25*F25,2)</f>
        <v>141.76</v>
      </c>
      <c r="H25" s="10">
        <v>2</v>
      </c>
      <c r="I25" s="23">
        <v>0</v>
      </c>
      <c r="J25" s="11">
        <f>ROUND(H25*I25,2)</f>
        <v>0</v>
      </c>
    </row>
    <row r="26" spans="1:10" ht="180" x14ac:dyDescent="0.25">
      <c r="A26" s="12"/>
      <c r="B26" s="12"/>
      <c r="C26" s="12"/>
      <c r="D26" s="13" t="s">
        <v>50</v>
      </c>
      <c r="E26" s="12"/>
      <c r="F26" s="12"/>
      <c r="G26" s="12"/>
      <c r="H26" s="12"/>
      <c r="I26" s="12"/>
      <c r="J26" s="12"/>
    </row>
    <row r="27" spans="1:10" ht="22.5" x14ac:dyDescent="0.25">
      <c r="A27" s="8" t="s">
        <v>51</v>
      </c>
      <c r="B27" s="9" t="s">
        <v>14</v>
      </c>
      <c r="C27" s="9" t="s">
        <v>33</v>
      </c>
      <c r="D27" s="13" t="s">
        <v>52</v>
      </c>
      <c r="E27" s="10">
        <v>4</v>
      </c>
      <c r="F27" s="10">
        <v>166.38</v>
      </c>
      <c r="G27" s="11">
        <v>665.56</v>
      </c>
      <c r="H27" s="10">
        <v>4</v>
      </c>
      <c r="I27" s="23">
        <v>0</v>
      </c>
      <c r="J27" s="11">
        <f>ROUND(H27*I27,2)</f>
        <v>0</v>
      </c>
    </row>
    <row r="28" spans="1:10" ht="393.75" x14ac:dyDescent="0.25">
      <c r="A28" s="12"/>
      <c r="B28" s="12"/>
      <c r="C28" s="12"/>
      <c r="D28" s="13" t="s">
        <v>53</v>
      </c>
      <c r="E28" s="12"/>
      <c r="F28" s="12"/>
      <c r="G28" s="12"/>
      <c r="H28" s="12"/>
      <c r="I28" s="12"/>
      <c r="J28" s="12"/>
    </row>
    <row r="29" spans="1:10" x14ac:dyDescent="0.25">
      <c r="A29" s="12"/>
      <c r="B29" s="12"/>
      <c r="C29" s="12"/>
      <c r="D29" s="21" t="s">
        <v>54</v>
      </c>
      <c r="E29" s="14">
        <v>1</v>
      </c>
      <c r="F29" s="15">
        <f>G5+G7+G9+G11+G13+G15+G17+G19+G21+G23+G25+G27</f>
        <v>51399.09</v>
      </c>
      <c r="G29" s="15">
        <f>ROUND(E29*F29,2)</f>
        <v>51399.09</v>
      </c>
      <c r="H29" s="14">
        <v>1</v>
      </c>
      <c r="I29" s="15">
        <f>J5+J7+J9+J11+J13+J15+J17+J19+J21+J23+J25+J27</f>
        <v>0</v>
      </c>
      <c r="J29" s="15">
        <f>ROUND(H29*I29,2)</f>
        <v>0</v>
      </c>
    </row>
    <row r="30" spans="1:10" ht="0.95" customHeight="1" x14ac:dyDescent="0.25">
      <c r="A30" s="16"/>
      <c r="B30" s="16"/>
      <c r="C30" s="16"/>
      <c r="D30" s="22"/>
      <c r="E30" s="16"/>
      <c r="F30" s="16"/>
      <c r="G30" s="16"/>
      <c r="H30" s="16"/>
      <c r="I30" s="16"/>
      <c r="J30" s="16"/>
    </row>
    <row r="31" spans="1:10" x14ac:dyDescent="0.25">
      <c r="A31" s="5" t="s">
        <v>55</v>
      </c>
      <c r="B31" s="5" t="s">
        <v>10</v>
      </c>
      <c r="C31" s="5" t="s">
        <v>11</v>
      </c>
      <c r="D31" s="20" t="s">
        <v>56</v>
      </c>
      <c r="E31" s="6">
        <f t="shared" ref="E31:J31" si="1">E42</f>
        <v>1</v>
      </c>
      <c r="F31" s="7">
        <f t="shared" si="1"/>
        <v>52056.63</v>
      </c>
      <c r="G31" s="7">
        <f t="shared" si="1"/>
        <v>52056.63</v>
      </c>
      <c r="H31" s="6">
        <f t="shared" si="1"/>
        <v>1</v>
      </c>
      <c r="I31" s="7">
        <f t="shared" si="1"/>
        <v>0</v>
      </c>
      <c r="J31" s="7">
        <f t="shared" si="1"/>
        <v>0</v>
      </c>
    </row>
    <row r="32" spans="1:10" ht="22.5" x14ac:dyDescent="0.25">
      <c r="A32" s="8" t="s">
        <v>57</v>
      </c>
      <c r="B32" s="9" t="s">
        <v>14</v>
      </c>
      <c r="C32" s="9" t="s">
        <v>19</v>
      </c>
      <c r="D32" s="13" t="s">
        <v>58</v>
      </c>
      <c r="E32" s="10">
        <v>546.37</v>
      </c>
      <c r="F32" s="10">
        <v>21.51</v>
      </c>
      <c r="G32" s="11">
        <v>11730.56</v>
      </c>
      <c r="H32" s="10">
        <v>546.37</v>
      </c>
      <c r="I32" s="23">
        <v>0</v>
      </c>
      <c r="J32" s="11">
        <f>ROUND(H32*I32,2)</f>
        <v>0</v>
      </c>
    </row>
    <row r="33" spans="1:10" ht="225" x14ac:dyDescent="0.25">
      <c r="A33" s="12"/>
      <c r="B33" s="12"/>
      <c r="C33" s="12"/>
      <c r="D33" s="13" t="s">
        <v>59</v>
      </c>
      <c r="E33" s="12"/>
      <c r="F33" s="12"/>
      <c r="G33" s="12"/>
      <c r="H33" s="12"/>
      <c r="I33" s="12"/>
      <c r="J33" s="12"/>
    </row>
    <row r="34" spans="1:10" ht="33.75" x14ac:dyDescent="0.25">
      <c r="A34" s="8" t="s">
        <v>60</v>
      </c>
      <c r="B34" s="9" t="s">
        <v>14</v>
      </c>
      <c r="C34" s="9" t="s">
        <v>19</v>
      </c>
      <c r="D34" s="13" t="s">
        <v>61</v>
      </c>
      <c r="E34" s="10">
        <v>51.08</v>
      </c>
      <c r="F34" s="10">
        <v>72.319999999999993</v>
      </c>
      <c r="G34" s="11">
        <v>3693.59</v>
      </c>
      <c r="H34" s="10">
        <v>51.08</v>
      </c>
      <c r="I34" s="23">
        <v>0</v>
      </c>
      <c r="J34" s="11">
        <f>ROUND(H34*I34,2)</f>
        <v>0</v>
      </c>
    </row>
    <row r="35" spans="1:10" ht="409.5" x14ac:dyDescent="0.25">
      <c r="A35" s="12"/>
      <c r="B35" s="12"/>
      <c r="C35" s="12"/>
      <c r="D35" s="13" t="s">
        <v>62</v>
      </c>
      <c r="E35" s="12"/>
      <c r="F35" s="12"/>
      <c r="G35" s="12"/>
      <c r="H35" s="12"/>
      <c r="I35" s="12"/>
      <c r="J35" s="12"/>
    </row>
    <row r="36" spans="1:10" ht="33.75" x14ac:dyDescent="0.25">
      <c r="A36" s="8" t="s">
        <v>63</v>
      </c>
      <c r="B36" s="9" t="s">
        <v>14</v>
      </c>
      <c r="C36" s="9" t="s">
        <v>19</v>
      </c>
      <c r="D36" s="13" t="s">
        <v>64</v>
      </c>
      <c r="E36" s="10">
        <v>18.93</v>
      </c>
      <c r="F36" s="10">
        <v>91.83</v>
      </c>
      <c r="G36" s="11">
        <v>1738.15</v>
      </c>
      <c r="H36" s="10">
        <v>18.93</v>
      </c>
      <c r="I36" s="23">
        <v>0</v>
      </c>
      <c r="J36" s="11">
        <f>ROUND(H36*I36,2)</f>
        <v>0</v>
      </c>
    </row>
    <row r="37" spans="1:10" ht="409.5" x14ac:dyDescent="0.25">
      <c r="A37" s="12"/>
      <c r="B37" s="12"/>
      <c r="C37" s="12"/>
      <c r="D37" s="13" t="s">
        <v>65</v>
      </c>
      <c r="E37" s="12"/>
      <c r="F37" s="12"/>
      <c r="G37" s="12"/>
      <c r="H37" s="12"/>
      <c r="I37" s="12"/>
      <c r="J37" s="12"/>
    </row>
    <row r="38" spans="1:10" ht="33.75" x14ac:dyDescent="0.25">
      <c r="A38" s="8" t="s">
        <v>66</v>
      </c>
      <c r="B38" s="9" t="s">
        <v>14</v>
      </c>
      <c r="C38" s="9" t="s">
        <v>19</v>
      </c>
      <c r="D38" s="13" t="s">
        <v>67</v>
      </c>
      <c r="E38" s="10">
        <v>432.85</v>
      </c>
      <c r="F38" s="10">
        <v>71.489999999999995</v>
      </c>
      <c r="G38" s="11">
        <v>30935.79</v>
      </c>
      <c r="H38" s="10">
        <v>432.85</v>
      </c>
      <c r="I38" s="23">
        <v>0</v>
      </c>
      <c r="J38" s="11">
        <f>ROUND(H38*I38,2)</f>
        <v>0</v>
      </c>
    </row>
    <row r="39" spans="1:10" ht="409.5" x14ac:dyDescent="0.25">
      <c r="A39" s="12"/>
      <c r="B39" s="12"/>
      <c r="C39" s="12"/>
      <c r="D39" s="13" t="s">
        <v>68</v>
      </c>
      <c r="E39" s="12"/>
      <c r="F39" s="12"/>
      <c r="G39" s="12"/>
      <c r="H39" s="12"/>
      <c r="I39" s="12"/>
      <c r="J39" s="12"/>
    </row>
    <row r="40" spans="1:10" ht="33.75" x14ac:dyDescent="0.25">
      <c r="A40" s="8" t="s">
        <v>69</v>
      </c>
      <c r="B40" s="9" t="s">
        <v>14</v>
      </c>
      <c r="C40" s="9" t="s">
        <v>19</v>
      </c>
      <c r="D40" s="13" t="s">
        <v>70</v>
      </c>
      <c r="E40" s="10">
        <v>43.51</v>
      </c>
      <c r="F40" s="10">
        <v>91</v>
      </c>
      <c r="G40" s="11">
        <v>3958.54</v>
      </c>
      <c r="H40" s="10">
        <v>43.51</v>
      </c>
      <c r="I40" s="23">
        <v>0</v>
      </c>
      <c r="J40" s="11">
        <f>ROUND(H40*I40,2)</f>
        <v>0</v>
      </c>
    </row>
    <row r="41" spans="1:10" ht="382.5" x14ac:dyDescent="0.25">
      <c r="A41" s="12"/>
      <c r="B41" s="12"/>
      <c r="C41" s="12"/>
      <c r="D41" s="13" t="s">
        <v>71</v>
      </c>
      <c r="E41" s="12"/>
      <c r="F41" s="12"/>
      <c r="G41" s="12"/>
      <c r="H41" s="12"/>
      <c r="I41" s="12"/>
      <c r="J41" s="12"/>
    </row>
    <row r="42" spans="1:10" x14ac:dyDescent="0.25">
      <c r="A42" s="12"/>
      <c r="B42" s="12"/>
      <c r="C42" s="12"/>
      <c r="D42" s="21" t="s">
        <v>72</v>
      </c>
      <c r="E42" s="14">
        <v>1</v>
      </c>
      <c r="F42" s="15">
        <f>G32+G34+G36+G38+G40</f>
        <v>52056.63</v>
      </c>
      <c r="G42" s="15">
        <f>ROUND(E42*F42,2)</f>
        <v>52056.63</v>
      </c>
      <c r="H42" s="14">
        <v>1</v>
      </c>
      <c r="I42" s="15">
        <f>J32+J34+J36+J38+J40</f>
        <v>0</v>
      </c>
      <c r="J42" s="15">
        <f>ROUND(H42*I42,2)</f>
        <v>0</v>
      </c>
    </row>
    <row r="43" spans="1:10" ht="0.95" customHeight="1" x14ac:dyDescent="0.25">
      <c r="A43" s="16"/>
      <c r="B43" s="16"/>
      <c r="C43" s="16"/>
      <c r="D43" s="22"/>
      <c r="E43" s="16"/>
      <c r="F43" s="16"/>
      <c r="G43" s="16"/>
      <c r="H43" s="16"/>
      <c r="I43" s="16"/>
      <c r="J43" s="16"/>
    </row>
    <row r="44" spans="1:10" x14ac:dyDescent="0.25">
      <c r="A44" s="5" t="s">
        <v>73</v>
      </c>
      <c r="B44" s="5" t="s">
        <v>10</v>
      </c>
      <c r="C44" s="5" t="s">
        <v>11</v>
      </c>
      <c r="D44" s="20" t="s">
        <v>74</v>
      </c>
      <c r="E44" s="6">
        <f t="shared" ref="E44:J44" si="2">E51</f>
        <v>1</v>
      </c>
      <c r="F44" s="7">
        <f t="shared" si="2"/>
        <v>12838.29</v>
      </c>
      <c r="G44" s="7">
        <f t="shared" si="2"/>
        <v>12838.29</v>
      </c>
      <c r="H44" s="6">
        <f t="shared" si="2"/>
        <v>1</v>
      </c>
      <c r="I44" s="7">
        <f t="shared" si="2"/>
        <v>0</v>
      </c>
      <c r="J44" s="7">
        <f t="shared" si="2"/>
        <v>0</v>
      </c>
    </row>
    <row r="45" spans="1:10" ht="22.5" x14ac:dyDescent="0.25">
      <c r="A45" s="8" t="s">
        <v>75</v>
      </c>
      <c r="B45" s="9" t="s">
        <v>14</v>
      </c>
      <c r="C45" s="9" t="s">
        <v>33</v>
      </c>
      <c r="D45" s="13" t="s">
        <v>76</v>
      </c>
      <c r="E45" s="10">
        <v>1</v>
      </c>
      <c r="F45" s="10">
        <v>948.74</v>
      </c>
      <c r="G45" s="11">
        <v>948.76</v>
      </c>
      <c r="H45" s="10">
        <v>1</v>
      </c>
      <c r="I45" s="23">
        <v>0</v>
      </c>
      <c r="J45" s="11">
        <f>ROUND(H45*I45,2)</f>
        <v>0</v>
      </c>
    </row>
    <row r="46" spans="1:10" ht="409.5" x14ac:dyDescent="0.25">
      <c r="A46" s="12"/>
      <c r="B46" s="12"/>
      <c r="C46" s="12"/>
      <c r="D46" s="13" t="s">
        <v>77</v>
      </c>
      <c r="E46" s="12"/>
      <c r="F46" s="12"/>
      <c r="G46" s="12"/>
      <c r="H46" s="12"/>
      <c r="I46" s="12"/>
      <c r="J46" s="12"/>
    </row>
    <row r="47" spans="1:10" ht="22.5" x14ac:dyDescent="0.25">
      <c r="A47" s="8" t="s">
        <v>78</v>
      </c>
      <c r="B47" s="9" t="s">
        <v>14</v>
      </c>
      <c r="C47" s="9" t="s">
        <v>33</v>
      </c>
      <c r="D47" s="13" t="s">
        <v>79</v>
      </c>
      <c r="E47" s="10">
        <v>3</v>
      </c>
      <c r="F47" s="10">
        <v>2002.76</v>
      </c>
      <c r="G47" s="11">
        <f>ROUND(E47*F47,2)</f>
        <v>6008.28</v>
      </c>
      <c r="H47" s="10">
        <v>3</v>
      </c>
      <c r="I47" s="23">
        <v>0</v>
      </c>
      <c r="J47" s="11">
        <f>ROUND(H47*I47,2)</f>
        <v>0</v>
      </c>
    </row>
    <row r="48" spans="1:10" ht="409.5" x14ac:dyDescent="0.25">
      <c r="A48" s="12"/>
      <c r="B48" s="12"/>
      <c r="C48" s="12"/>
      <c r="D48" s="13" t="s">
        <v>80</v>
      </c>
      <c r="E48" s="12"/>
      <c r="F48" s="12"/>
      <c r="G48" s="12"/>
      <c r="H48" s="12"/>
      <c r="I48" s="12"/>
      <c r="J48" s="12"/>
    </row>
    <row r="49" spans="1:10" ht="22.5" x14ac:dyDescent="0.25">
      <c r="A49" s="8" t="s">
        <v>81</v>
      </c>
      <c r="B49" s="9" t="s">
        <v>14</v>
      </c>
      <c r="C49" s="9" t="s">
        <v>15</v>
      </c>
      <c r="D49" s="13" t="s">
        <v>82</v>
      </c>
      <c r="E49" s="10">
        <v>43.2</v>
      </c>
      <c r="F49" s="10">
        <v>136.12</v>
      </c>
      <c r="G49" s="11">
        <v>5881.25</v>
      </c>
      <c r="H49" s="10">
        <v>43.2</v>
      </c>
      <c r="I49" s="23">
        <v>0</v>
      </c>
      <c r="J49" s="11">
        <f>ROUND(H49*I49,2)</f>
        <v>0</v>
      </c>
    </row>
    <row r="50" spans="1:10" ht="393.75" x14ac:dyDescent="0.25">
      <c r="A50" s="12"/>
      <c r="B50" s="12"/>
      <c r="C50" s="12"/>
      <c r="D50" s="13" t="s">
        <v>83</v>
      </c>
      <c r="E50" s="12"/>
      <c r="F50" s="12"/>
      <c r="G50" s="12"/>
      <c r="H50" s="12"/>
      <c r="I50" s="12"/>
      <c r="J50" s="12"/>
    </row>
    <row r="51" spans="1:10" x14ac:dyDescent="0.25">
      <c r="A51" s="12"/>
      <c r="B51" s="12"/>
      <c r="C51" s="12"/>
      <c r="D51" s="21" t="s">
        <v>84</v>
      </c>
      <c r="E51" s="14">
        <v>1</v>
      </c>
      <c r="F51" s="15">
        <f>G45+G47+G49</f>
        <v>12838.29</v>
      </c>
      <c r="G51" s="15">
        <f>ROUND(E51*F51,2)</f>
        <v>12838.29</v>
      </c>
      <c r="H51" s="14">
        <v>1</v>
      </c>
      <c r="I51" s="15">
        <f>J45+J47+J49</f>
        <v>0</v>
      </c>
      <c r="J51" s="15">
        <f>ROUND(H51*I51,2)</f>
        <v>0</v>
      </c>
    </row>
    <row r="52" spans="1:10" ht="0.95" customHeight="1" x14ac:dyDescent="0.25">
      <c r="A52" s="16"/>
      <c r="B52" s="16"/>
      <c r="C52" s="16"/>
      <c r="D52" s="22"/>
      <c r="E52" s="16"/>
      <c r="F52" s="16"/>
      <c r="G52" s="16"/>
      <c r="H52" s="16"/>
      <c r="I52" s="16"/>
      <c r="J52" s="16"/>
    </row>
    <row r="53" spans="1:10" x14ac:dyDescent="0.25">
      <c r="A53" s="5" t="s">
        <v>85</v>
      </c>
      <c r="B53" s="5" t="s">
        <v>10</v>
      </c>
      <c r="C53" s="5" t="s">
        <v>11</v>
      </c>
      <c r="D53" s="20" t="s">
        <v>86</v>
      </c>
      <c r="E53" s="6">
        <f t="shared" ref="E53:J53" si="3">E58</f>
        <v>1</v>
      </c>
      <c r="F53" s="7">
        <f t="shared" si="3"/>
        <v>1204.1199999999999</v>
      </c>
      <c r="G53" s="7">
        <f t="shared" si="3"/>
        <v>1204.1199999999999</v>
      </c>
      <c r="H53" s="6">
        <f t="shared" si="3"/>
        <v>1</v>
      </c>
      <c r="I53" s="7">
        <f t="shared" si="3"/>
        <v>0</v>
      </c>
      <c r="J53" s="7">
        <f t="shared" si="3"/>
        <v>0</v>
      </c>
    </row>
    <row r="54" spans="1:10" ht="33.75" x14ac:dyDescent="0.25">
      <c r="A54" s="8" t="s">
        <v>87</v>
      </c>
      <c r="B54" s="9" t="s">
        <v>14</v>
      </c>
      <c r="C54" s="9" t="s">
        <v>33</v>
      </c>
      <c r="D54" s="13" t="s">
        <v>88</v>
      </c>
      <c r="E54" s="10">
        <v>2</v>
      </c>
      <c r="F54" s="10">
        <v>80.86</v>
      </c>
      <c r="G54" s="11">
        <f>ROUND(E54*F54,2)</f>
        <v>161.72</v>
      </c>
      <c r="H54" s="10">
        <v>2</v>
      </c>
      <c r="I54" s="23">
        <v>0</v>
      </c>
      <c r="J54" s="11">
        <f>ROUND(H54*I54,2)</f>
        <v>0</v>
      </c>
    </row>
    <row r="55" spans="1:10" ht="213.75" x14ac:dyDescent="0.25">
      <c r="A55" s="12"/>
      <c r="B55" s="12"/>
      <c r="C55" s="12"/>
      <c r="D55" s="13" t="s">
        <v>89</v>
      </c>
      <c r="E55" s="12"/>
      <c r="F55" s="12"/>
      <c r="G55" s="12"/>
      <c r="H55" s="12"/>
      <c r="I55" s="12"/>
      <c r="J55" s="12"/>
    </row>
    <row r="56" spans="1:10" ht="22.5" x14ac:dyDescent="0.25">
      <c r="A56" s="8" t="s">
        <v>90</v>
      </c>
      <c r="B56" s="9" t="s">
        <v>14</v>
      </c>
      <c r="C56" s="9" t="s">
        <v>15</v>
      </c>
      <c r="D56" s="13" t="s">
        <v>91</v>
      </c>
      <c r="E56" s="10">
        <v>80</v>
      </c>
      <c r="F56" s="10">
        <v>13.05</v>
      </c>
      <c r="G56" s="11">
        <v>1042.4000000000001</v>
      </c>
      <c r="H56" s="10">
        <v>80</v>
      </c>
      <c r="I56" s="23">
        <v>0</v>
      </c>
      <c r="J56" s="11">
        <f>ROUND(H56*I56,2)</f>
        <v>0</v>
      </c>
    </row>
    <row r="57" spans="1:10" ht="225" x14ac:dyDescent="0.25">
      <c r="A57" s="12"/>
      <c r="B57" s="12"/>
      <c r="C57" s="12"/>
      <c r="D57" s="13" t="s">
        <v>92</v>
      </c>
      <c r="E57" s="12"/>
      <c r="F57" s="12"/>
      <c r="G57" s="12"/>
      <c r="H57" s="12"/>
      <c r="I57" s="12"/>
      <c r="J57" s="12"/>
    </row>
    <row r="58" spans="1:10" x14ac:dyDescent="0.25">
      <c r="A58" s="12"/>
      <c r="B58" s="12"/>
      <c r="C58" s="12"/>
      <c r="D58" s="21" t="s">
        <v>93</v>
      </c>
      <c r="E58" s="14">
        <v>1</v>
      </c>
      <c r="F58" s="15">
        <f>G54+G56</f>
        <v>1204.1199999999999</v>
      </c>
      <c r="G58" s="15">
        <f>ROUND(E58*F58,2)</f>
        <v>1204.1199999999999</v>
      </c>
      <c r="H58" s="14">
        <v>1</v>
      </c>
      <c r="I58" s="15">
        <f>J54+J56</f>
        <v>0</v>
      </c>
      <c r="J58" s="15">
        <f>ROUND(H58*I58,2)</f>
        <v>0</v>
      </c>
    </row>
    <row r="59" spans="1:10" ht="0.95" customHeight="1" x14ac:dyDescent="0.25">
      <c r="A59" s="16"/>
      <c r="B59" s="16"/>
      <c r="C59" s="16"/>
      <c r="D59" s="22"/>
      <c r="E59" s="16"/>
      <c r="F59" s="16"/>
      <c r="G59" s="16"/>
      <c r="H59" s="16"/>
      <c r="I59" s="16"/>
      <c r="J59" s="16"/>
    </row>
    <row r="60" spans="1:10" ht="22.5" x14ac:dyDescent="0.25">
      <c r="A60" s="5" t="s">
        <v>94</v>
      </c>
      <c r="B60" s="5" t="s">
        <v>10</v>
      </c>
      <c r="C60" s="5" t="s">
        <v>11</v>
      </c>
      <c r="D60" s="20" t="s">
        <v>95</v>
      </c>
      <c r="E60" s="6">
        <f t="shared" ref="E60:J60" si="4">E65</f>
        <v>1</v>
      </c>
      <c r="F60" s="7">
        <f t="shared" si="4"/>
        <v>21489.51</v>
      </c>
      <c r="G60" s="7">
        <f t="shared" si="4"/>
        <v>21489.51</v>
      </c>
      <c r="H60" s="6">
        <f t="shared" si="4"/>
        <v>1</v>
      </c>
      <c r="I60" s="7">
        <f t="shared" si="4"/>
        <v>0</v>
      </c>
      <c r="J60" s="7">
        <f t="shared" si="4"/>
        <v>0</v>
      </c>
    </row>
    <row r="61" spans="1:10" ht="22.5" x14ac:dyDescent="0.25">
      <c r="A61" s="8" t="s">
        <v>96</v>
      </c>
      <c r="B61" s="9" t="s">
        <v>14</v>
      </c>
      <c r="C61" s="9" t="s">
        <v>29</v>
      </c>
      <c r="D61" s="13" t="s">
        <v>97</v>
      </c>
      <c r="E61" s="10">
        <v>10</v>
      </c>
      <c r="F61" s="10">
        <v>1146</v>
      </c>
      <c r="G61" s="11">
        <f>ROUND(E61*F61,2)</f>
        <v>11460</v>
      </c>
      <c r="H61" s="10">
        <v>10</v>
      </c>
      <c r="I61" s="23">
        <v>0</v>
      </c>
      <c r="J61" s="11">
        <f>ROUND(H61*I61,2)</f>
        <v>0</v>
      </c>
    </row>
    <row r="62" spans="1:10" ht="292.5" x14ac:dyDescent="0.25">
      <c r="A62" s="12"/>
      <c r="B62" s="12"/>
      <c r="C62" s="12"/>
      <c r="D62" s="13" t="s">
        <v>98</v>
      </c>
      <c r="E62" s="12"/>
      <c r="F62" s="12"/>
      <c r="G62" s="12"/>
      <c r="H62" s="12"/>
      <c r="I62" s="12"/>
      <c r="J62" s="12"/>
    </row>
    <row r="63" spans="1:10" ht="22.5" x14ac:dyDescent="0.25">
      <c r="A63" s="8" t="s">
        <v>99</v>
      </c>
      <c r="B63" s="9" t="s">
        <v>14</v>
      </c>
      <c r="C63" s="9" t="s">
        <v>15</v>
      </c>
      <c r="D63" s="13" t="s">
        <v>100</v>
      </c>
      <c r="E63" s="10">
        <v>614.92999999999995</v>
      </c>
      <c r="F63" s="10">
        <v>16.3</v>
      </c>
      <c r="G63" s="11">
        <v>10029.51</v>
      </c>
      <c r="H63" s="10">
        <v>614.92999999999995</v>
      </c>
      <c r="I63" s="23">
        <v>0</v>
      </c>
      <c r="J63" s="11">
        <f>ROUND(H63*I63,2)</f>
        <v>0</v>
      </c>
    </row>
    <row r="64" spans="1:10" ht="292.5" x14ac:dyDescent="0.25">
      <c r="A64" s="12"/>
      <c r="B64" s="12"/>
      <c r="C64" s="12"/>
      <c r="D64" s="13" t="s">
        <v>101</v>
      </c>
      <c r="E64" s="12"/>
      <c r="F64" s="12"/>
      <c r="G64" s="12"/>
      <c r="H64" s="12"/>
      <c r="I64" s="12"/>
      <c r="J64" s="12"/>
    </row>
    <row r="65" spans="1:10" x14ac:dyDescent="0.25">
      <c r="A65" s="12"/>
      <c r="B65" s="12"/>
      <c r="C65" s="12"/>
      <c r="D65" s="21" t="s">
        <v>102</v>
      </c>
      <c r="E65" s="14">
        <v>1</v>
      </c>
      <c r="F65" s="15">
        <f>G61+G63</f>
        <v>21489.51</v>
      </c>
      <c r="G65" s="15">
        <f>ROUND(E65*F65,2)</f>
        <v>21489.51</v>
      </c>
      <c r="H65" s="14">
        <v>1</v>
      </c>
      <c r="I65" s="15">
        <f>J61+J63</f>
        <v>0</v>
      </c>
      <c r="J65" s="15">
        <f>ROUND(H65*I65,2)</f>
        <v>0</v>
      </c>
    </row>
    <row r="66" spans="1:10" ht="0.95" customHeight="1" x14ac:dyDescent="0.25">
      <c r="A66" s="16"/>
      <c r="B66" s="16"/>
      <c r="C66" s="16"/>
      <c r="D66" s="22"/>
      <c r="E66" s="16"/>
      <c r="F66" s="16"/>
      <c r="G66" s="16"/>
      <c r="H66" s="16"/>
      <c r="I66" s="16"/>
      <c r="J66" s="16"/>
    </row>
    <row r="67" spans="1:10" x14ac:dyDescent="0.25">
      <c r="A67" s="5" t="s">
        <v>103</v>
      </c>
      <c r="B67" s="5" t="s">
        <v>10</v>
      </c>
      <c r="C67" s="5" t="s">
        <v>11</v>
      </c>
      <c r="D67" s="20" t="s">
        <v>104</v>
      </c>
      <c r="E67" s="6">
        <f t="shared" ref="E67:J67" si="5">E72</f>
        <v>1</v>
      </c>
      <c r="F67" s="7">
        <f t="shared" si="5"/>
        <v>3561.81</v>
      </c>
      <c r="G67" s="7">
        <f t="shared" si="5"/>
        <v>3561.81</v>
      </c>
      <c r="H67" s="6">
        <f t="shared" si="5"/>
        <v>1</v>
      </c>
      <c r="I67" s="7">
        <f t="shared" si="5"/>
        <v>0</v>
      </c>
      <c r="J67" s="7">
        <f t="shared" si="5"/>
        <v>0</v>
      </c>
    </row>
    <row r="68" spans="1:10" ht="22.5" x14ac:dyDescent="0.25">
      <c r="A68" s="8" t="s">
        <v>105</v>
      </c>
      <c r="B68" s="9" t="s">
        <v>14</v>
      </c>
      <c r="C68" s="9" t="s">
        <v>19</v>
      </c>
      <c r="D68" s="13" t="s">
        <v>106</v>
      </c>
      <c r="E68" s="10">
        <v>546.37</v>
      </c>
      <c r="F68" s="10">
        <v>3.22</v>
      </c>
      <c r="G68" s="11">
        <f>ROUND(E68*F68,2)</f>
        <v>1759.31</v>
      </c>
      <c r="H68" s="10">
        <v>546.37</v>
      </c>
      <c r="I68" s="23">
        <v>0</v>
      </c>
      <c r="J68" s="11">
        <f>ROUND(H68*I68,2)</f>
        <v>0</v>
      </c>
    </row>
    <row r="69" spans="1:10" ht="191.25" x14ac:dyDescent="0.25">
      <c r="A69" s="12"/>
      <c r="B69" s="12"/>
      <c r="C69" s="12"/>
      <c r="D69" s="13" t="s">
        <v>107</v>
      </c>
      <c r="E69" s="12"/>
      <c r="F69" s="12"/>
      <c r="G69" s="12"/>
      <c r="H69" s="12"/>
      <c r="I69" s="12"/>
      <c r="J69" s="12"/>
    </row>
    <row r="70" spans="1:10" ht="22.5" x14ac:dyDescent="0.25">
      <c r="A70" s="8" t="s">
        <v>108</v>
      </c>
      <c r="B70" s="9" t="s">
        <v>14</v>
      </c>
      <c r="C70" s="9" t="s">
        <v>19</v>
      </c>
      <c r="D70" s="13" t="s">
        <v>109</v>
      </c>
      <c r="E70" s="10">
        <v>50</v>
      </c>
      <c r="F70" s="10">
        <v>36.049999999999997</v>
      </c>
      <c r="G70" s="11">
        <f>ROUND(E70*F70,2)</f>
        <v>1802.5</v>
      </c>
      <c r="H70" s="10">
        <v>50</v>
      </c>
      <c r="I70" s="23">
        <v>0</v>
      </c>
      <c r="J70" s="11">
        <f>ROUND(H70*I70,2)</f>
        <v>0</v>
      </c>
    </row>
    <row r="71" spans="1:10" ht="191.25" x14ac:dyDescent="0.25">
      <c r="A71" s="12"/>
      <c r="B71" s="12"/>
      <c r="C71" s="12"/>
      <c r="D71" s="13" t="s">
        <v>110</v>
      </c>
      <c r="E71" s="12"/>
      <c r="F71" s="12"/>
      <c r="G71" s="12"/>
      <c r="H71" s="12"/>
      <c r="I71" s="12"/>
      <c r="J71" s="12"/>
    </row>
    <row r="72" spans="1:10" x14ac:dyDescent="0.25">
      <c r="A72" s="12"/>
      <c r="B72" s="12"/>
      <c r="C72" s="12"/>
      <c r="D72" s="21" t="s">
        <v>111</v>
      </c>
      <c r="E72" s="14">
        <v>1</v>
      </c>
      <c r="F72" s="15">
        <f>G68+G70</f>
        <v>3561.81</v>
      </c>
      <c r="G72" s="15">
        <f>ROUND(E72*F72,2)</f>
        <v>3561.81</v>
      </c>
      <c r="H72" s="14">
        <v>1</v>
      </c>
      <c r="I72" s="15">
        <f>J68+J70</f>
        <v>0</v>
      </c>
      <c r="J72" s="15">
        <f>ROUND(H72*I72,2)</f>
        <v>0</v>
      </c>
    </row>
    <row r="73" spans="1:10" ht="0.95" customHeight="1" x14ac:dyDescent="0.25">
      <c r="A73" s="16"/>
      <c r="B73" s="16"/>
      <c r="C73" s="16"/>
      <c r="D73" s="22"/>
      <c r="E73" s="16"/>
      <c r="F73" s="16"/>
      <c r="G73" s="16"/>
      <c r="H73" s="16"/>
      <c r="I73" s="16"/>
      <c r="J73" s="16"/>
    </row>
    <row r="74" spans="1:10" x14ac:dyDescent="0.25">
      <c r="A74" s="5" t="s">
        <v>112</v>
      </c>
      <c r="B74" s="5" t="s">
        <v>10</v>
      </c>
      <c r="C74" s="5" t="s">
        <v>11</v>
      </c>
      <c r="D74" s="20" t="s">
        <v>113</v>
      </c>
      <c r="E74" s="6">
        <f t="shared" ref="E74:J74" si="6">E97</f>
        <v>1</v>
      </c>
      <c r="F74" s="7">
        <f t="shared" si="6"/>
        <v>8755.58</v>
      </c>
      <c r="G74" s="7">
        <f t="shared" si="6"/>
        <v>8755.58</v>
      </c>
      <c r="H74" s="6">
        <f t="shared" si="6"/>
        <v>1</v>
      </c>
      <c r="I74" s="7">
        <f t="shared" si="6"/>
        <v>0</v>
      </c>
      <c r="J74" s="7">
        <f t="shared" si="6"/>
        <v>0</v>
      </c>
    </row>
    <row r="75" spans="1:10" ht="22.5" x14ac:dyDescent="0.25">
      <c r="A75" s="8" t="s">
        <v>114</v>
      </c>
      <c r="B75" s="9" t="s">
        <v>14</v>
      </c>
      <c r="C75" s="9" t="s">
        <v>33</v>
      </c>
      <c r="D75" s="13" t="s">
        <v>115</v>
      </c>
      <c r="E75" s="10">
        <v>28</v>
      </c>
      <c r="F75" s="10">
        <v>30.12</v>
      </c>
      <c r="G75" s="11">
        <f>ROUND(E75*F75,2)</f>
        <v>843.36</v>
      </c>
      <c r="H75" s="10">
        <v>28</v>
      </c>
      <c r="I75" s="23">
        <v>0</v>
      </c>
      <c r="J75" s="11">
        <f>ROUND(H75*I75,2)</f>
        <v>0</v>
      </c>
    </row>
    <row r="76" spans="1:10" ht="337.5" x14ac:dyDescent="0.25">
      <c r="A76" s="12"/>
      <c r="B76" s="12"/>
      <c r="C76" s="12"/>
      <c r="D76" s="13" t="s">
        <v>116</v>
      </c>
      <c r="E76" s="12"/>
      <c r="F76" s="12"/>
      <c r="G76" s="12"/>
      <c r="H76" s="12"/>
      <c r="I76" s="12"/>
      <c r="J76" s="12"/>
    </row>
    <row r="77" spans="1:10" ht="22.5" x14ac:dyDescent="0.25">
      <c r="A77" s="8" t="s">
        <v>117</v>
      </c>
      <c r="B77" s="9" t="s">
        <v>14</v>
      </c>
      <c r="C77" s="9" t="s">
        <v>33</v>
      </c>
      <c r="D77" s="13" t="s">
        <v>118</v>
      </c>
      <c r="E77" s="10">
        <v>10</v>
      </c>
      <c r="F77" s="10">
        <v>9.89</v>
      </c>
      <c r="G77" s="11">
        <f>ROUND(E77*F77,2)</f>
        <v>98.9</v>
      </c>
      <c r="H77" s="10">
        <v>10</v>
      </c>
      <c r="I77" s="23">
        <v>0</v>
      </c>
      <c r="J77" s="11">
        <f>ROUND(H77*I77,2)</f>
        <v>0</v>
      </c>
    </row>
    <row r="78" spans="1:10" ht="236.25" x14ac:dyDescent="0.25">
      <c r="A78" s="12"/>
      <c r="B78" s="12"/>
      <c r="C78" s="12"/>
      <c r="D78" s="13" t="s">
        <v>119</v>
      </c>
      <c r="E78" s="12"/>
      <c r="F78" s="12"/>
      <c r="G78" s="12"/>
      <c r="H78" s="12"/>
      <c r="I78" s="12"/>
      <c r="J78" s="12"/>
    </row>
    <row r="79" spans="1:10" ht="22.5" x14ac:dyDescent="0.25">
      <c r="A79" s="8" t="s">
        <v>120</v>
      </c>
      <c r="B79" s="9" t="s">
        <v>14</v>
      </c>
      <c r="C79" s="9" t="s">
        <v>33</v>
      </c>
      <c r="D79" s="13" t="s">
        <v>121</v>
      </c>
      <c r="E79" s="10">
        <v>9</v>
      </c>
      <c r="F79" s="10">
        <v>122.24</v>
      </c>
      <c r="G79" s="11">
        <f>ROUND(E79*F79,2)</f>
        <v>1100.1600000000001</v>
      </c>
      <c r="H79" s="10">
        <v>9</v>
      </c>
      <c r="I79" s="23">
        <v>0</v>
      </c>
      <c r="J79" s="11">
        <f>ROUND(H79*I79,2)</f>
        <v>0</v>
      </c>
    </row>
    <row r="80" spans="1:10" ht="315" x14ac:dyDescent="0.25">
      <c r="A80" s="12"/>
      <c r="B80" s="12"/>
      <c r="C80" s="12"/>
      <c r="D80" s="13" t="s">
        <v>122</v>
      </c>
      <c r="E80" s="12"/>
      <c r="F80" s="12"/>
      <c r="G80" s="12"/>
      <c r="H80" s="12"/>
      <c r="I80" s="12"/>
      <c r="J80" s="12"/>
    </row>
    <row r="81" spans="1:10" ht="22.5" x14ac:dyDescent="0.25">
      <c r="A81" s="8" t="s">
        <v>123</v>
      </c>
      <c r="B81" s="9" t="s">
        <v>14</v>
      </c>
      <c r="C81" s="9" t="s">
        <v>33</v>
      </c>
      <c r="D81" s="13" t="s">
        <v>124</v>
      </c>
      <c r="E81" s="10">
        <v>8</v>
      </c>
      <c r="F81" s="10">
        <v>122.24</v>
      </c>
      <c r="G81" s="11">
        <f>ROUND(E81*F81,2)</f>
        <v>977.92</v>
      </c>
      <c r="H81" s="10">
        <v>8</v>
      </c>
      <c r="I81" s="23">
        <v>0</v>
      </c>
      <c r="J81" s="11">
        <f>ROUND(H81*I81,2)</f>
        <v>0</v>
      </c>
    </row>
    <row r="82" spans="1:10" ht="326.25" x14ac:dyDescent="0.25">
      <c r="A82" s="12"/>
      <c r="B82" s="12"/>
      <c r="C82" s="12"/>
      <c r="D82" s="13" t="s">
        <v>125</v>
      </c>
      <c r="E82" s="12"/>
      <c r="F82" s="12"/>
      <c r="G82" s="12"/>
      <c r="H82" s="12"/>
      <c r="I82" s="12"/>
      <c r="J82" s="12"/>
    </row>
    <row r="83" spans="1:10" ht="22.5" x14ac:dyDescent="0.25">
      <c r="A83" s="8" t="s">
        <v>126</v>
      </c>
      <c r="B83" s="9" t="s">
        <v>14</v>
      </c>
      <c r="C83" s="9" t="s">
        <v>33</v>
      </c>
      <c r="D83" s="13" t="s">
        <v>127</v>
      </c>
      <c r="E83" s="10">
        <v>10</v>
      </c>
      <c r="F83" s="10">
        <v>12.2</v>
      </c>
      <c r="G83" s="11">
        <f>ROUND(E83*F83,2)</f>
        <v>122</v>
      </c>
      <c r="H83" s="10">
        <v>10</v>
      </c>
      <c r="I83" s="23">
        <v>0</v>
      </c>
      <c r="J83" s="11">
        <f>ROUND(H83*I83,2)</f>
        <v>0</v>
      </c>
    </row>
    <row r="84" spans="1:10" ht="225" x14ac:dyDescent="0.25">
      <c r="A84" s="12"/>
      <c r="B84" s="12"/>
      <c r="C84" s="12"/>
      <c r="D84" s="13" t="s">
        <v>128</v>
      </c>
      <c r="E84" s="12"/>
      <c r="F84" s="12"/>
      <c r="G84" s="12"/>
      <c r="H84" s="12"/>
      <c r="I84" s="12"/>
      <c r="J84" s="12"/>
    </row>
    <row r="85" spans="1:10" ht="33.75" x14ac:dyDescent="0.25">
      <c r="A85" s="8" t="s">
        <v>129</v>
      </c>
      <c r="B85" s="9" t="s">
        <v>14</v>
      </c>
      <c r="C85" s="9" t="s">
        <v>33</v>
      </c>
      <c r="D85" s="13" t="s">
        <v>130</v>
      </c>
      <c r="E85" s="10">
        <v>110</v>
      </c>
      <c r="F85" s="10">
        <v>45.88</v>
      </c>
      <c r="G85" s="11">
        <v>5045.7</v>
      </c>
      <c r="H85" s="10">
        <v>110</v>
      </c>
      <c r="I85" s="23">
        <v>0</v>
      </c>
      <c r="J85" s="11">
        <f>ROUND(H85*I85,2)</f>
        <v>0</v>
      </c>
    </row>
    <row r="86" spans="1:10" ht="348.75" x14ac:dyDescent="0.25">
      <c r="A86" s="12"/>
      <c r="B86" s="12"/>
      <c r="C86" s="12"/>
      <c r="D86" s="13" t="s">
        <v>131</v>
      </c>
      <c r="E86" s="12"/>
      <c r="F86" s="12"/>
      <c r="G86" s="12"/>
      <c r="H86" s="12"/>
      <c r="I86" s="12"/>
      <c r="J86" s="12"/>
    </row>
    <row r="87" spans="1:10" ht="33.75" x14ac:dyDescent="0.25">
      <c r="A87" s="8" t="s">
        <v>132</v>
      </c>
      <c r="B87" s="9" t="s">
        <v>14</v>
      </c>
      <c r="C87" s="9" t="s">
        <v>33</v>
      </c>
      <c r="D87" s="13" t="s">
        <v>133</v>
      </c>
      <c r="E87" s="10">
        <v>2</v>
      </c>
      <c r="F87" s="10">
        <v>17.66</v>
      </c>
      <c r="G87" s="11">
        <f>ROUND(E87*F87,2)</f>
        <v>35.32</v>
      </c>
      <c r="H87" s="10">
        <v>2</v>
      </c>
      <c r="I87" s="23">
        <v>0</v>
      </c>
      <c r="J87" s="11">
        <f>ROUND(H87*I87,2)</f>
        <v>0</v>
      </c>
    </row>
    <row r="88" spans="1:10" ht="247.5" x14ac:dyDescent="0.25">
      <c r="A88" s="12"/>
      <c r="B88" s="12"/>
      <c r="C88" s="12"/>
      <c r="D88" s="13" t="s">
        <v>134</v>
      </c>
      <c r="E88" s="12"/>
      <c r="F88" s="12"/>
      <c r="G88" s="12"/>
      <c r="H88" s="12"/>
      <c r="I88" s="12"/>
      <c r="J88" s="12"/>
    </row>
    <row r="89" spans="1:10" ht="33.75" x14ac:dyDescent="0.25">
      <c r="A89" s="8" t="s">
        <v>135</v>
      </c>
      <c r="B89" s="9" t="s">
        <v>14</v>
      </c>
      <c r="C89" s="9" t="s">
        <v>33</v>
      </c>
      <c r="D89" s="13" t="s">
        <v>136</v>
      </c>
      <c r="E89" s="10">
        <v>4</v>
      </c>
      <c r="F89" s="10">
        <v>40.98</v>
      </c>
      <c r="G89" s="11">
        <f>ROUND(E89*F89,2)</f>
        <v>163.92</v>
      </c>
      <c r="H89" s="10">
        <v>4</v>
      </c>
      <c r="I89" s="23">
        <v>0</v>
      </c>
      <c r="J89" s="11">
        <f>ROUND(H89*I89,2)</f>
        <v>0</v>
      </c>
    </row>
    <row r="90" spans="1:10" ht="258.75" x14ac:dyDescent="0.25">
      <c r="A90" s="12"/>
      <c r="B90" s="12"/>
      <c r="C90" s="12"/>
      <c r="D90" s="13" t="s">
        <v>137</v>
      </c>
      <c r="E90" s="12"/>
      <c r="F90" s="12"/>
      <c r="G90" s="12"/>
      <c r="H90" s="12"/>
      <c r="I90" s="12"/>
      <c r="J90" s="12"/>
    </row>
    <row r="91" spans="1:10" ht="33.75" x14ac:dyDescent="0.25">
      <c r="A91" s="8" t="s">
        <v>138</v>
      </c>
      <c r="B91" s="9" t="s">
        <v>14</v>
      </c>
      <c r="C91" s="9" t="s">
        <v>33</v>
      </c>
      <c r="D91" s="13" t="s">
        <v>139</v>
      </c>
      <c r="E91" s="10">
        <v>2</v>
      </c>
      <c r="F91" s="10">
        <v>13.29</v>
      </c>
      <c r="G91" s="11">
        <f>ROUND(E91*F91,2)</f>
        <v>26.58</v>
      </c>
      <c r="H91" s="10">
        <v>2</v>
      </c>
      <c r="I91" s="23">
        <v>0</v>
      </c>
      <c r="J91" s="11">
        <f>ROUND(H91*I91,2)</f>
        <v>0</v>
      </c>
    </row>
    <row r="92" spans="1:10" ht="247.5" x14ac:dyDescent="0.25">
      <c r="A92" s="12"/>
      <c r="B92" s="12"/>
      <c r="C92" s="12"/>
      <c r="D92" s="13" t="s">
        <v>140</v>
      </c>
      <c r="E92" s="12"/>
      <c r="F92" s="12"/>
      <c r="G92" s="12"/>
      <c r="H92" s="12"/>
      <c r="I92" s="12"/>
      <c r="J92" s="12"/>
    </row>
    <row r="93" spans="1:10" ht="22.5" x14ac:dyDescent="0.25">
      <c r="A93" s="8" t="s">
        <v>141</v>
      </c>
      <c r="B93" s="9" t="s">
        <v>14</v>
      </c>
      <c r="C93" s="9" t="s">
        <v>33</v>
      </c>
      <c r="D93" s="13" t="s">
        <v>142</v>
      </c>
      <c r="E93" s="10">
        <v>4</v>
      </c>
      <c r="F93" s="10">
        <v>20.39</v>
      </c>
      <c r="G93" s="11">
        <f>ROUND(E93*F93,2)</f>
        <v>81.56</v>
      </c>
      <c r="H93" s="10">
        <v>4</v>
      </c>
      <c r="I93" s="23">
        <v>0</v>
      </c>
      <c r="J93" s="11">
        <f>ROUND(H93*I93,2)</f>
        <v>0</v>
      </c>
    </row>
    <row r="94" spans="1:10" ht="236.25" x14ac:dyDescent="0.25">
      <c r="A94" s="12"/>
      <c r="B94" s="12"/>
      <c r="C94" s="12"/>
      <c r="D94" s="13" t="s">
        <v>143</v>
      </c>
      <c r="E94" s="12"/>
      <c r="F94" s="12"/>
      <c r="G94" s="12"/>
      <c r="H94" s="12"/>
      <c r="I94" s="12"/>
      <c r="J94" s="12"/>
    </row>
    <row r="95" spans="1:10" ht="22.5" x14ac:dyDescent="0.25">
      <c r="A95" s="8" t="s">
        <v>144</v>
      </c>
      <c r="B95" s="9" t="s">
        <v>14</v>
      </c>
      <c r="C95" s="9" t="s">
        <v>15</v>
      </c>
      <c r="D95" s="13" t="s">
        <v>145</v>
      </c>
      <c r="E95" s="10">
        <v>24</v>
      </c>
      <c r="F95" s="10">
        <v>10.84</v>
      </c>
      <c r="G95" s="11">
        <f>ROUND(E95*F95,2)</f>
        <v>260.16000000000003</v>
      </c>
      <c r="H95" s="10">
        <v>24</v>
      </c>
      <c r="I95" s="23">
        <v>0</v>
      </c>
      <c r="J95" s="11">
        <f>ROUND(H95*I95,2)</f>
        <v>0</v>
      </c>
    </row>
    <row r="96" spans="1:10" ht="225" x14ac:dyDescent="0.25">
      <c r="A96" s="12"/>
      <c r="B96" s="12"/>
      <c r="C96" s="12"/>
      <c r="D96" s="13" t="s">
        <v>146</v>
      </c>
      <c r="E96" s="12"/>
      <c r="F96" s="12"/>
      <c r="G96" s="12"/>
      <c r="H96" s="12"/>
      <c r="I96" s="12"/>
      <c r="J96" s="12"/>
    </row>
    <row r="97" spans="1:10" x14ac:dyDescent="0.25">
      <c r="A97" s="12"/>
      <c r="B97" s="12"/>
      <c r="C97" s="12"/>
      <c r="D97" s="21" t="s">
        <v>147</v>
      </c>
      <c r="E97" s="14">
        <v>1</v>
      </c>
      <c r="F97" s="15">
        <f>G75+G77+G79+G81+G83+G85+G87+G89+G91+G93+G95</f>
        <v>8755.58</v>
      </c>
      <c r="G97" s="15">
        <f>ROUND(E97*F97,2)</f>
        <v>8755.58</v>
      </c>
      <c r="H97" s="14">
        <v>1</v>
      </c>
      <c r="I97" s="15">
        <f>J75+J77+J79+J81+J83+J85+J87+J89+J91+J93+J95</f>
        <v>0</v>
      </c>
      <c r="J97" s="15">
        <f>ROUND(H97*I97,2)</f>
        <v>0</v>
      </c>
    </row>
    <row r="98" spans="1:10" ht="0.95" customHeight="1" x14ac:dyDescent="0.25">
      <c r="A98" s="16"/>
      <c r="B98" s="16"/>
      <c r="C98" s="16"/>
      <c r="D98" s="22"/>
      <c r="E98" s="16"/>
      <c r="F98" s="16"/>
      <c r="G98" s="16"/>
      <c r="H98" s="16"/>
      <c r="I98" s="16"/>
      <c r="J98" s="16"/>
    </row>
    <row r="99" spans="1:10" x14ac:dyDescent="0.25">
      <c r="A99" s="5" t="s">
        <v>148</v>
      </c>
      <c r="B99" s="5" t="s">
        <v>10</v>
      </c>
      <c r="C99" s="5" t="s">
        <v>11</v>
      </c>
      <c r="D99" s="20" t="s">
        <v>149</v>
      </c>
      <c r="E99" s="17">
        <v>1</v>
      </c>
      <c r="F99" s="18">
        <v>3016.83</v>
      </c>
      <c r="G99" s="7">
        <f>ROUND(E99*F99,2)</f>
        <v>3016.83</v>
      </c>
      <c r="H99" s="17">
        <v>1</v>
      </c>
      <c r="I99" s="18">
        <v>3016.83</v>
      </c>
      <c r="J99" s="7">
        <f>ROUND(H99*I99,2)</f>
        <v>3016.83</v>
      </c>
    </row>
    <row r="100" spans="1:10" x14ac:dyDescent="0.25">
      <c r="A100" s="5" t="s">
        <v>150</v>
      </c>
      <c r="B100" s="5" t="s">
        <v>10</v>
      </c>
      <c r="C100" s="5" t="s">
        <v>11</v>
      </c>
      <c r="D100" s="20" t="s">
        <v>11</v>
      </c>
      <c r="E100" s="17">
        <v>1</v>
      </c>
      <c r="F100" s="18">
        <v>0</v>
      </c>
      <c r="G100" s="7">
        <f>ROUND(E100*F100,2)</f>
        <v>0</v>
      </c>
      <c r="H100" s="17">
        <v>1</v>
      </c>
      <c r="I100" s="18">
        <v>0</v>
      </c>
      <c r="J100" s="7">
        <f>ROUND(H100*I100,2)</f>
        <v>0</v>
      </c>
    </row>
    <row r="101" spans="1:10" x14ac:dyDescent="0.25">
      <c r="A101" s="12"/>
      <c r="B101" s="12"/>
      <c r="C101" s="12"/>
      <c r="D101" s="21" t="s">
        <v>151</v>
      </c>
      <c r="E101" s="14">
        <v>1</v>
      </c>
      <c r="F101" s="15">
        <f>G4+G31+G44+G53+G60+G67+G74+G99+G100</f>
        <v>154321.85999999999</v>
      </c>
      <c r="G101" s="15">
        <f>ROUND(E101*F101,2)</f>
        <v>154321.85999999999</v>
      </c>
      <c r="H101" s="14">
        <v>1</v>
      </c>
      <c r="I101" s="15">
        <f>J4+J31+J44+J53+J60+J67+J74+J99+J100</f>
        <v>3016.83</v>
      </c>
      <c r="J101" s="15">
        <f>ROUND(H101*I101,2)</f>
        <v>3016.83</v>
      </c>
    </row>
    <row r="102" spans="1:10" ht="0.95" customHeight="1" x14ac:dyDescent="0.25">
      <c r="A102" s="16"/>
      <c r="B102" s="16"/>
      <c r="C102" s="16"/>
      <c r="D102" s="22"/>
      <c r="E102" s="16"/>
      <c r="F102" s="16"/>
      <c r="G102" s="16"/>
      <c r="H102" s="16"/>
      <c r="I102" s="16"/>
      <c r="J102" s="16"/>
    </row>
    <row r="103" spans="1:10" x14ac:dyDescent="0.25">
      <c r="A103" s="24"/>
      <c r="B103" s="25"/>
      <c r="C103" s="25"/>
      <c r="D103" s="26" t="s">
        <v>152</v>
      </c>
      <c r="E103" s="24"/>
      <c r="F103" s="25"/>
      <c r="G103" s="27">
        <f>G101</f>
        <v>154321.85999999999</v>
      </c>
      <c r="H103" s="25"/>
      <c r="I103" s="24"/>
      <c r="J103" s="27">
        <f>J101</f>
        <v>3016.83</v>
      </c>
    </row>
    <row r="104" spans="1:10" x14ac:dyDescent="0.25">
      <c r="A104" s="28"/>
      <c r="B104" s="29"/>
      <c r="C104" s="29"/>
      <c r="D104" s="30" t="s">
        <v>153</v>
      </c>
      <c r="E104" s="31">
        <v>0.19</v>
      </c>
      <c r="F104" s="29"/>
      <c r="G104" s="32">
        <f>G103*E104</f>
        <v>29321.15</v>
      </c>
      <c r="H104" s="33"/>
      <c r="I104" s="34">
        <v>0.19</v>
      </c>
      <c r="J104" s="32">
        <f>J103*I104</f>
        <v>573.20000000000005</v>
      </c>
    </row>
    <row r="105" spans="1:10" x14ac:dyDescent="0.25">
      <c r="A105" s="28"/>
      <c r="B105" s="29"/>
      <c r="C105" s="29"/>
      <c r="D105" s="30" t="s">
        <v>154</v>
      </c>
      <c r="E105" s="28"/>
      <c r="F105" s="29"/>
      <c r="G105" s="32">
        <f>G103+G104</f>
        <v>183643.01</v>
      </c>
      <c r="H105" s="29"/>
      <c r="I105" s="28"/>
      <c r="J105" s="32">
        <f>J103+J104</f>
        <v>3590.03</v>
      </c>
    </row>
    <row r="106" spans="1:10" x14ac:dyDescent="0.25">
      <c r="A106" s="28"/>
      <c r="B106" s="29"/>
      <c r="C106" s="29"/>
      <c r="D106" s="30" t="s">
        <v>155</v>
      </c>
      <c r="E106" s="31">
        <v>0.21</v>
      </c>
      <c r="F106" s="29"/>
      <c r="G106" s="32">
        <f>21*G105%</f>
        <v>38565.03</v>
      </c>
      <c r="H106" s="29"/>
      <c r="I106" s="31">
        <v>0.21</v>
      </c>
      <c r="J106" s="32">
        <f>E106*J105</f>
        <v>753.91</v>
      </c>
    </row>
    <row r="107" spans="1:10" x14ac:dyDescent="0.25">
      <c r="A107" s="35"/>
      <c r="B107" s="36"/>
      <c r="C107" s="36"/>
      <c r="D107" s="37" t="s">
        <v>156</v>
      </c>
      <c r="E107" s="35"/>
      <c r="F107" s="36"/>
      <c r="G107" s="38">
        <f>G105+G106</f>
        <v>222208.04</v>
      </c>
      <c r="H107" s="36"/>
      <c r="I107" s="35"/>
      <c r="J107" s="38">
        <f>J105+J106</f>
        <v>4343.9399999999996</v>
      </c>
    </row>
  </sheetData>
  <sheetProtection algorithmName="SHA-512" hashValue="zOolj2L5XZWIu2K3gjHavI0vamoA+l02G1mX/01vYMnDVl3Md57SQB+QcMNB/b1MyI+V4NqbsqxNRk9frMenkg==" saltValue="il2f6736Ivq1glJSQbZvTA==" spinCount="100000" sheet="1" objects="1" scenarios="1" selectLockedCells="1"/>
  <dataValidations count="4">
    <dataValidation type="list" allowBlank="1" showInputMessage="1" showErrorMessage="1" sqref="B4:B102" xr:uid="{02F8D57E-728A-4980-A1A3-E22B2AF0CE54}">
      <formula1>"Capítulo,Partida,Mano de obra,Maquinaria,Material,Otros,Tarea,"</formula1>
    </dataValidation>
    <dataValidation operator="lessThanOrEqual" allowBlank="1" errorTitle="ERROR" error="No se pueden superar los precios de proyecto." sqref="I5 I7 I9 I11 I13 I15 I17 I19 I21 I23 I25 I27 I32 I34 I36 I38 I40 I45 I47 I49 I54 I56 I61 I63 I68 I70 I75 I77 I79 I81 I83 I85 I87 I89 I91 I93 I95" xr:uid="{F3641784-4D94-4D7F-905D-3B47AD5875D0}"/>
    <dataValidation type="whole" allowBlank="1" showErrorMessage="1" errorTitle="ERROR" error="El valor debe estar comprendido entre 0 y 19%" sqref="H104" xr:uid="{8E2BBB4B-C6CE-4F77-BF7C-96D7502E8223}">
      <formula1>0</formula1>
      <formula2>19</formula2>
    </dataValidation>
    <dataValidation type="decimal" allowBlank="1" showErrorMessage="1" errorTitle="ERROR" error="El BI+GG debe estar comprendido entre el 0 y 19%" sqref="I104" xr:uid="{E573AA85-3712-4363-AE87-F30E0FB71F36}">
      <formula1>0</formula1>
      <formula2>0.19</formula2>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Migueláñez Arribas, Rosario Teresa</dc:creator>
  <cp:lastModifiedBy>Migueláñez Arribas, Rosario Teresa</cp:lastModifiedBy>
  <dcterms:created xsi:type="dcterms:W3CDTF">2020-06-23T10:16:15Z</dcterms:created>
  <dcterms:modified xsi:type="dcterms:W3CDTF">2021-03-09T09:27:18Z</dcterms:modified>
</cp:coreProperties>
</file>