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mc:AlternateContent xmlns:mc="http://schemas.openxmlformats.org/markup-compatibility/2006">
    <mc:Choice Requires="x15">
      <x15ac:absPath xmlns:x15ac="http://schemas.microsoft.com/office/spreadsheetml/2010/11/ac" url="\\metromadrid.net\Estamentos\Ser. Obras\Coor. Mantenim. de Infraestr\Grupo 2\PROYECTOS\VARIAS UBICACIONES\OB.18.101_VALLADO PIÑONES\02_CONTRATACION\"/>
    </mc:Choice>
  </mc:AlternateContent>
  <xr:revisionPtr revIDLastSave="0" documentId="8_{488EBB10-947A-4E42-B89B-FFBFEF898098}" xr6:coauthVersionLast="36" xr6:coauthVersionMax="36" xr10:uidLastSave="{00000000-0000-0000-0000-000000000000}"/>
  <bookViews>
    <workbookView xWindow="-120" yWindow="-120" windowWidth="20736" windowHeight="11160" xr2:uid="{00000000-000D-0000-FFFF-FFFF00000000}"/>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4" i="1" l="1"/>
  <c r="I73" i="1" l="1"/>
  <c r="I71" i="1"/>
  <c r="I69" i="1"/>
  <c r="I67" i="1"/>
  <c r="I65" i="1"/>
  <c r="I61" i="1"/>
  <c r="I59" i="1"/>
  <c r="I57" i="1"/>
  <c r="I55" i="1"/>
  <c r="I53" i="1"/>
  <c r="I51" i="1"/>
  <c r="I49" i="1"/>
  <c r="I47" i="1"/>
  <c r="I45" i="1"/>
  <c r="I43" i="1"/>
  <c r="I41" i="1"/>
  <c r="I39" i="1"/>
  <c r="I37" i="1"/>
  <c r="I35" i="1"/>
  <c r="I33" i="1"/>
  <c r="I31" i="1"/>
  <c r="I29" i="1"/>
  <c r="I27" i="1"/>
  <c r="I25" i="1"/>
  <c r="I23" i="1"/>
  <c r="I21" i="1"/>
  <c r="I19" i="1"/>
  <c r="I17" i="1"/>
  <c r="I15" i="1"/>
  <c r="I13" i="1"/>
  <c r="I11" i="1"/>
  <c r="I9" i="1"/>
  <c r="I7" i="1"/>
  <c r="I5" i="1"/>
  <c r="I158" i="1"/>
  <c r="I156" i="1"/>
  <c r="I154" i="1"/>
  <c r="I152" i="1"/>
  <c r="I150" i="1"/>
  <c r="I148" i="1"/>
  <c r="I146" i="1"/>
  <c r="I144" i="1"/>
  <c r="I142" i="1"/>
  <c r="I140" i="1"/>
  <c r="I138" i="1"/>
  <c r="I136" i="1"/>
  <c r="I134" i="1"/>
  <c r="I132" i="1"/>
  <c r="I130" i="1"/>
  <c r="I128" i="1"/>
  <c r="I126" i="1"/>
  <c r="I124" i="1"/>
  <c r="I122" i="1"/>
  <c r="I120" i="1"/>
  <c r="I118" i="1"/>
  <c r="I116" i="1"/>
  <c r="I114" i="1"/>
  <c r="I112" i="1"/>
  <c r="I110" i="1"/>
  <c r="I108" i="1"/>
  <c r="I106" i="1"/>
  <c r="I104" i="1"/>
  <c r="I102" i="1"/>
  <c r="I100" i="1"/>
  <c r="I98" i="1"/>
  <c r="I96" i="1"/>
  <c r="I94" i="1"/>
  <c r="I92" i="1"/>
  <c r="I90" i="1"/>
  <c r="I88" i="1"/>
  <c r="I86" i="1"/>
  <c r="I84" i="1"/>
  <c r="I82" i="1"/>
  <c r="I77" i="1"/>
  <c r="I75" i="1"/>
  <c r="I63" i="1"/>
  <c r="E81" i="1"/>
  <c r="G158" i="1"/>
  <c r="G156" i="1"/>
  <c r="G154" i="1"/>
  <c r="G152" i="1"/>
  <c r="G150" i="1"/>
  <c r="G148" i="1"/>
  <c r="G146" i="1"/>
  <c r="G142" i="1"/>
  <c r="G140" i="1"/>
  <c r="G138" i="1"/>
  <c r="G136" i="1"/>
  <c r="G134" i="1"/>
  <c r="G132" i="1"/>
  <c r="G130" i="1"/>
  <c r="G128" i="1"/>
  <c r="G126" i="1"/>
  <c r="G124" i="1"/>
  <c r="G122" i="1"/>
  <c r="G120" i="1"/>
  <c r="G118" i="1"/>
  <c r="G116" i="1"/>
  <c r="G114" i="1"/>
  <c r="G112" i="1"/>
  <c r="G110" i="1"/>
  <c r="G108" i="1"/>
  <c r="G106" i="1"/>
  <c r="G104" i="1"/>
  <c r="G102" i="1"/>
  <c r="G100" i="1"/>
  <c r="G98" i="1"/>
  <c r="G96" i="1"/>
  <c r="G94" i="1"/>
  <c r="G92" i="1"/>
  <c r="G90" i="1"/>
  <c r="G88" i="1"/>
  <c r="G86" i="1"/>
  <c r="G84" i="1"/>
  <c r="G82" i="1"/>
  <c r="E4" i="1"/>
  <c r="G77" i="1"/>
  <c r="G75" i="1"/>
  <c r="G73" i="1"/>
  <c r="G71" i="1"/>
  <c r="G69" i="1"/>
  <c r="G67" i="1"/>
  <c r="G65" i="1"/>
  <c r="G63" i="1"/>
  <c r="G61" i="1"/>
  <c r="G59" i="1"/>
  <c r="G57" i="1"/>
  <c r="G55" i="1"/>
  <c r="G53" i="1"/>
  <c r="G51" i="1"/>
  <c r="G49" i="1"/>
  <c r="G47" i="1"/>
  <c r="G45" i="1"/>
  <c r="G43" i="1"/>
  <c r="G41" i="1"/>
  <c r="G39" i="1"/>
  <c r="G37" i="1"/>
  <c r="G35" i="1"/>
  <c r="G33" i="1"/>
  <c r="G31" i="1"/>
  <c r="G29" i="1"/>
  <c r="G27" i="1"/>
  <c r="G25" i="1"/>
  <c r="G23" i="1"/>
  <c r="G21" i="1"/>
  <c r="G19" i="1"/>
  <c r="G17" i="1"/>
  <c r="G15" i="1"/>
  <c r="G13" i="1"/>
  <c r="G11" i="1"/>
  <c r="G9" i="1"/>
  <c r="G7" i="1"/>
  <c r="G5" i="1"/>
  <c r="F79" i="1" l="1"/>
  <c r="F4" i="1" s="1"/>
  <c r="F160" i="1"/>
  <c r="F81" i="1" s="1"/>
  <c r="H79" i="1"/>
  <c r="H160" i="1"/>
  <c r="G160" i="1" l="1"/>
  <c r="G81" i="1" s="1"/>
  <c r="G79" i="1"/>
  <c r="G4" i="1" s="1"/>
  <c r="I79" i="1"/>
  <c r="I4" i="1" s="1"/>
  <c r="H4" i="1"/>
  <c r="H81" i="1"/>
  <c r="I160" i="1"/>
  <c r="I81" i="1" s="1"/>
  <c r="G163" i="1" l="1"/>
  <c r="G164" i="1" s="1"/>
  <c r="I163" i="1"/>
  <c r="I165" i="1" s="1"/>
  <c r="G165" i="1" l="1"/>
  <c r="G166" i="1" s="1"/>
  <c r="G167" i="1" s="1"/>
  <c r="G168" i="1" s="1"/>
  <c r="I164" i="1"/>
  <c r="I166" i="1" s="1"/>
  <c r="I167" i="1" l="1"/>
  <c r="I16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Marugán Bermejo, Nuria</author>
  </authors>
  <commentList>
    <comment ref="A3" authorId="0" shapeId="0" xr:uid="{00000000-0006-0000-0000-000001000000}">
      <text>
        <r>
          <rPr>
            <b/>
            <sz val="9"/>
            <color indexed="81"/>
            <rFont val="Tahoma"/>
            <family val="2"/>
          </rPr>
          <t>Código del concepto. Ver colores en "Entorno de trabajo: Apariencia"</t>
        </r>
      </text>
    </comment>
    <comment ref="B3" authorId="0" shapeId="0" xr:uid="{00000000-0006-0000-0000-000002000000}">
      <text>
        <r>
          <rPr>
            <b/>
            <sz val="9"/>
            <color indexed="81"/>
            <rFont val="Tahoma"/>
            <family val="2"/>
          </rPr>
          <t>Naturaleza o tipo de concepto, ver valores de cada naturaleza en la ayuda del menú contextual</t>
        </r>
      </text>
    </comment>
    <comment ref="C3" authorId="0" shapeId="0" xr:uid="{00000000-0006-0000-0000-000003000000}">
      <text>
        <r>
          <rPr>
            <b/>
            <sz val="9"/>
            <color indexed="81"/>
            <rFont val="Tahoma"/>
            <family val="2"/>
          </rPr>
          <t>Unidad principal de medida del concepto</t>
        </r>
      </text>
    </comment>
    <comment ref="D3" authorId="0" shapeId="0" xr:uid="{00000000-0006-0000-0000-000004000000}">
      <text>
        <r>
          <rPr>
            <b/>
            <sz val="9"/>
            <color indexed="81"/>
            <rFont val="Tahoma"/>
            <family val="2"/>
          </rPr>
          <t>Descripción corta</t>
        </r>
      </text>
    </comment>
    <comment ref="E3" authorId="0" shapeId="0" xr:uid="{00000000-0006-0000-0000-000005000000}">
      <text>
        <r>
          <rPr>
            <b/>
            <sz val="9"/>
            <color indexed="81"/>
            <rFont val="Tahoma"/>
            <family val="2"/>
          </rPr>
          <t>Rendimiento o cantidad presupuestada</t>
        </r>
      </text>
    </comment>
    <comment ref="F3" authorId="0" shapeId="0" xr:uid="{00000000-0006-0000-0000-000006000000}">
      <text>
        <r>
          <rPr>
            <b/>
            <sz val="9"/>
            <color indexed="81"/>
            <rFont val="Tahoma"/>
            <family val="2"/>
          </rPr>
          <t>Precio unitario en el presupuesto</t>
        </r>
      </text>
    </comment>
    <comment ref="G3" authorId="0" shapeId="0" xr:uid="{00000000-0006-0000-0000-000007000000}">
      <text>
        <r>
          <rPr>
            <b/>
            <sz val="9"/>
            <color indexed="81"/>
            <rFont val="Tahoma"/>
            <family val="2"/>
          </rPr>
          <t>Importe del presupuesto</t>
        </r>
      </text>
    </comment>
    <comment ref="H3" authorId="0" shapeId="0" xr:uid="{00000000-0006-0000-0000-000008000000}">
      <text>
        <r>
          <rPr>
            <b/>
            <sz val="9"/>
            <color indexed="81"/>
            <rFont val="Tahoma"/>
            <family val="2"/>
          </rPr>
          <t>Precio unitario en el presupuesto</t>
        </r>
      </text>
    </comment>
    <comment ref="I3" authorId="0" shapeId="0" xr:uid="{00000000-0006-0000-0000-000009000000}">
      <text>
        <r>
          <rPr>
            <b/>
            <sz val="9"/>
            <color indexed="81"/>
            <rFont val="Tahoma"/>
            <family val="2"/>
          </rPr>
          <t>Importe del presupuesto</t>
        </r>
      </text>
    </comment>
  </commentList>
</comments>
</file>

<file path=xl/sharedStrings.xml><?xml version="1.0" encoding="utf-8"?>
<sst xmlns="http://schemas.openxmlformats.org/spreadsheetml/2006/main" count="418" uniqueCount="163">
  <si>
    <t>LOTE 1_L2_Instalación vallado de protección en piñones en estaciones</t>
  </si>
  <si>
    <t>Presupuesto</t>
  </si>
  <si>
    <t>Código</t>
  </si>
  <si>
    <t>Nat</t>
  </si>
  <si>
    <t>Ud</t>
  </si>
  <si>
    <t>Resumen</t>
  </si>
  <si>
    <t>CanPres</t>
  </si>
  <si>
    <t>Pres</t>
  </si>
  <si>
    <t>ImpPres</t>
  </si>
  <si>
    <t>1</t>
  </si>
  <si>
    <t>Capítulo</t>
  </si>
  <si>
    <t/>
  </si>
  <si>
    <t>LAS ROSAS</t>
  </si>
  <si>
    <t>01.01</t>
  </si>
  <si>
    <t>Partida</t>
  </si>
  <si>
    <t>ud</t>
  </si>
  <si>
    <t>DESMONTAJE DE CARTEL DE AVISOS METÁLICO (NOCTURNO)</t>
  </si>
  <si>
    <t>Desmontaje de cartel de avisos metálico situado en piñón de estación o vestíbulo, anclajes con acopio y custodia en obra para su posterior reinstalación,incluso p/p de medios auxiliares necesarios, costes indirectos, totalmente terminada la unidad. En horario fuera de explotación.</t>
  </si>
  <si>
    <t>01.02-c</t>
  </si>
  <si>
    <t>m</t>
  </si>
  <si>
    <t>DESMONTAJE DE BARANDILLA (NOCTURNO)</t>
  </si>
  <si>
    <t>Desmontaje de barandilla metálica y/o de vidrio incluido anclajes y puertas de accesos, carga y transporte a vertedero o instalación de Metro a determinar, incluso p/p de medios auxiliares necesarios, costes indirectos, totalmente terminada la unidad. En horario fuera de explotación.</t>
  </si>
  <si>
    <t>EL0440-c</t>
  </si>
  <si>
    <t>m²</t>
  </si>
  <si>
    <t>DEMOLICIÓN DE SOLADO CERÁMICO (NOCTURNO)</t>
  </si>
  <si>
    <t>Demolición de solado de terrazo,gres y/o baldosa hidráulica incluso material de agarre, por medios mecánicos, incluso limpieza, carga y transporte de escombros al vertedero y con p.p. de medios auxiliares.</t>
  </si>
  <si>
    <t>EL02101</t>
  </si>
  <si>
    <t>DEMOLICION DE BORDE Y/O PARTE DE FORJADO DE ANDEN (NOCTURNO)</t>
  </si>
  <si>
    <t>Demolición parcial o completa de andén, formado por un forjado de hormigón con chapa colaborante o viguetas y bovedillas, y capa de compresión de hormigón, con compresor, incluso desmontaje de estructura bajo andén formado por vigas y pilares metálicos. 
Limpieza, carga y transporte de escombros a vertedero o planta de reciclaje y con p.p. de medios auxiliares y canon de vertido. Agente de comprobación de corte de tracción incluido. Totalmente terminada la unidad.</t>
  </si>
  <si>
    <t>EL0210-c</t>
  </si>
  <si>
    <t>DEMOLICION DE ANDEN I/PILARES METÁLICOS C/COMPRESOR (NOCTURNO)</t>
  </si>
  <si>
    <t>ED0870</t>
  </si>
  <si>
    <t>DESMONTAJE DE PUERTA METÁLICA (NOCTURNO)</t>
  </si>
  <si>
    <t>Desmontaje de puerta metálica, incluso cerco, acopio en obra para su posterior reutilización. En horario nocturno.</t>
  </si>
  <si>
    <t>01.04</t>
  </si>
  <si>
    <t>DESMONTAJE DE ESPEJO DE PIÑÓN (NOCTURNO)</t>
  </si>
  <si>
    <t xml:space="preserve">Desmontaje de espejo situado en el piñón de la estación, incluyendo el montaje provisional y custodia en obra para su posterior colocación o transporte a almacén de metro,incluso p/p de medios auxiliares necesarios, costes indirectos, totalmente terminada la unidad. Horario nocturno.   </t>
  </si>
  <si>
    <t>01.09-cc</t>
  </si>
  <si>
    <t>REUBICACIÓN DE SEMÁFORO (NOCTURNO)</t>
  </si>
  <si>
    <t>Reubicación de semáforo de piñón, incluyendo el desmontaje y posterior montaje con cambio de poste metálico si fuera necesario de mayor altura pintado y fijado al andén , i/ custodia en obra para su posterior colocación o transporte a almacén de metro y con p.p. de medios auxiliares y pequeño material,  en horario nocturno.Totalmente terminada la unidad.</t>
  </si>
  <si>
    <t>EL0130</t>
  </si>
  <si>
    <t>CORTE DE PAVIMENTO DE TERRAZO O BALDOSA CON RADIAL (NOCTURNO)</t>
  </si>
  <si>
    <t>Corte perimetral de pavimento de terrazo o baldosa hidráulica con radial de disco de diamante, delimitando zanjas a picar o cambio de solado, incluso limpieza de la zona de obras, en horario nocturno.</t>
  </si>
  <si>
    <t>EL0060-c</t>
  </si>
  <si>
    <t>m³</t>
  </si>
  <si>
    <t>CATAS EN FORJADO DE ANDÉN &lt;1M2 LADRILLO MACIZO C/COMPRESOR (NOCTURNO)</t>
  </si>
  <si>
    <t>Ejecución de catas en forjado del andén de la estación para comprobación de formación del mismo, de un diámetro y número suficientes para realizar dicha comprobación,en fábricas de ladrillo macizo u hormigón, con compresor, incluso limpieza, carga y transporte de escombros al vertedero y con p.p. de medios auxiliares.</t>
  </si>
  <si>
    <t>CAL01</t>
  </si>
  <si>
    <t>CÁLCULO DE ESTRUCTURA Y ANCLAJES (NOCTURNO)</t>
  </si>
  <si>
    <t>Cálculos justificativos del conjunto del vallado (cerramiento y estructura portante): geometría, tipo, disposición de apoyos, distancias entre montantes verticales, anclajes a paramentos y/o plataforma de vía y refuerzos necesarios, recopilación de datos, memoria de cálculo, definición total de la estructura, planos constructivos previos a la ejecución y descripción detallada de las fases del método constructivo, presentando un informe final. Todos los cálculos y memoria realizados, justificados y firmados por técnico competente, de acuerdo con las premisas de la Dirección de Obra.</t>
  </si>
  <si>
    <t>01.12</t>
  </si>
  <si>
    <t>SUMINISTRO E INSTALACIÓN DE CERRAMIENTO FIJO DE CHAPA ESTIRADA 1,80 M DE ALTURA (NOCTURNO)</t>
  </si>
  <si>
    <t>Suministro y montaje de cerramiento metálico de separación entre andén y plataforma de vía de 1800 mm. de altura, compuesto de montantes verticales metálicos UPN-100 (máx) soldados en cordón continuo y dispuestos en cajón cerrado, soldados y separados cada 1,60 metros a placa de anclaje de 14 x 14 x 10 mm de espesor máximo fijada al andén mediante taco químico de base epoxídica. Si es necesario, se colocarán travesaños horizontales rectangulares de acero galvanizado soldados a los montantes verticales equidistantes entre ellos.
- Se dispondrán refuerzos metálicos de sección equivalente a la de los montantes verticales, anclados al hastial y/o a plataforma de vía para asegurar la estabilidad del cerramiento en caso de que sea necesario. 
- Los paneles de cerramiento están configurados a base de chapa desplegada, tipo ambastiatta de italfim o equivalente con una apertura de huecos de luz no superior a 200 mm. en una dirección y espesor 1,5 mm, galvanizada y pintada con pintura epoxídica en color a elegir, apoyados en perfil metálico omega fijado mecánicamente a los montantes horizontales y rematados inferior y superiormente mediante perfil metálico de remate en “U”, ambos adaptados de acuerdo al espesor de la chapa desplegada. 
-Dentro del propio cerramiento, se incluyen paneles desmontables soldados a perfil continuo y extraíbles mediante un sistema de tornillería pasante situados a la entrada de cuartos técnicos o dependencias. Incluso perfilería metálica auxiliar terminada con el mismo tratamiento que el panel, perfilería de sujeción de acero galvanizado, tortillería y medios auxiliares necesarios según planos de arquitectura, incluso suministro y montaje en obra, totalmente colocada y acabada, incluso piezas especiales y solución en puntos singulares e incluso replanteo.
-Totalmente instalado en horario fuera de explotación.
-La estructura de sujeción de los paneles será dimensionada de acuerdo a los cálculos previamente realizados y justificados por técnico competente. El conjunto del cerramiento deberá soportar la succión del material móvil, así como el empuje lateral horizontal en caso de aglomeraciones.</t>
  </si>
  <si>
    <t>VIDRIO01</t>
  </si>
  <si>
    <t>SUMINISTRO E INSTALACIÓN DE MAMPARA DE VIDRIO 1,80 M DE ALTURA (NOCTURNO)</t>
  </si>
  <si>
    <t>Suministro e instalación de mampara de vidrio de 1,80 metros de altura, formada por postes verticales con una distancia máxima entre ellos de 1,60 metros, fabricada con perfil tubular de acero miniado de diámetro 80 mm y espesor 8 mm, dos niveles horizontales de moldura conformada con perfil T 70 calibrado, tubo 30 x 20 mm con pintura epoxi, pletina de 60 x 10 mm de acero inoxidable AISI-304 acabado en satinado, rodapié de pletina de 100 x 6 mm de acero inoxidable, p.p. de placas con anclaje químico, i/ imprimación antioxidante y aplicación de esmalte alcídico-graso color a elegir por D.O.
Se incluye suministro y colocación de vidrio laminar 8+8 mm., con canto pulido y sellado, incluido el sistema de anclaje de la mampara de vidrio formado por dos placas de anclaje de 250 x 250 x 12 mm cosidas al zuncho de hormigón de armado que configura el borde andén mediante varillas roscadas M10.  
Incluso replanteo y p/p de herrajes de colgar, cierre, seguridad y zonas ciegas, así como desmontaje y adaptación de revestimiento y la geometría existente. Totalmente instalada en horario fuera de explotación. La estructura de sujeción de la mampara será dimensionada de acuerdo a los cálculos previamente realizados y justificados y firmados por técnico competente. El conjunto del cerramiento deberá soportar la succión del material móvil, así como el empuje lateral horizontal en caso de aglomeraciones.</t>
  </si>
  <si>
    <t>mE05AM050-c</t>
  </si>
  <si>
    <t>ANCLAJES A PARAMENTOS, A BORDE DE ANDÉN Y PLATAFORMA DE VÍA (NOCTURNO)</t>
  </si>
  <si>
    <t>Suministro y colocación de anclajes mecánicos y químicos (placas de ancaje, perfiles tubulares, pernos, tacos químicos, etc) diseñados para sujección de vallado de vidrio o de chapa estirada a paramentos paralelos, a borde de andén o a plataforma de vía con el fin de que el conjunto cerramiento-estructura soporte-anclajes soporte la succión del material móvil, así como el empuje lateral horizontal en caso de aglomeraciones. En horario nocturno. Totalmente terminado.</t>
  </si>
  <si>
    <t>EE0410-c</t>
  </si>
  <si>
    <t>RECONSTRUCCIÓN DE FORJADO DE ANDÉN (NOCTURNO)</t>
  </si>
  <si>
    <t>Suministro y colocación de forjado 20+4 cm, para reconstrucción de andén formado por vigueta de acero laminado IPN-140 separadas 60 cm. entre ejes, bovedilla cerámica de 60x25x20 cm. y capa de compresión de 4 cm. De hormigón HM-25 N/mm2, tmáx.20 mm., consistencia plástica, elaborado en central, i/armadura (1,80 Kg./m2), terminado.  (Carga total 650 Kg./m2). Según normativa vigente.</t>
  </si>
  <si>
    <t>E05HVA072-c</t>
  </si>
  <si>
    <t>REFUERZO DE BORDE DE ANDÉN (NOCTURNO)</t>
  </si>
  <si>
    <t>Reconstrucción de borde de andén como consecuencia de la instalación de los montantes verticales de sujección de cerramiento de vidrio o chapa estirada,  totalmente terminada la unidad, compuesto por hormigón armado HA-25/P/20/I elaborado en central, de sección 0.9 x 0.5 m, i/p.p. de armadura (70 kg/m3) o bo y encofrado de madera, vertido por bombeo, vibrado y colocado. Según normas NTE-EME. Componentes del hormigón y acero con marcado CE y DDP (Declaración de prestaciones) según reglamento (UE) 305/2011.</t>
  </si>
  <si>
    <t>01.23</t>
  </si>
  <si>
    <t>BORDE DE ANDEN DE GRANITO (NOCTURNO)</t>
  </si>
  <si>
    <t>Suministro y colocación de borde de andén formado por piezas de granito nacional 80 x 40 x 6 cms. de espesor con dos bandas antideslizante, sentado con mortero de cemento y arena de río (m-40), dosificación 1/6 y p.p. de cortes y piezas especiales, totalmente colocado y terminado. En horario fuera de explotación.</t>
  </si>
  <si>
    <t>02.03</t>
  </si>
  <si>
    <t>FRENTE DE BORDE DE ANDÉN DE ACERO INOXIDABLE (NOCTURNO)</t>
  </si>
  <si>
    <t>Suministro y colocación de frente de acero inoxidable de 450 mm. de desarrollo y 2 mm. de espesor en el borde del andén, incluyendo: 
-suministro y recibido de bastidor metálico formado por perfiles tubulares longitudinales y verticales de acero galvanizado de 40x40 mm, anclados por medio de conectores, en el frente del borde de andén.
-fijación de plancha de acero inoxidable AISI 316 esmerilado de 2 mm de espesor, anclados por medio de remaches, tal y como se indica en planos de detalle.
Totalmente terminada la unidad, manteniendo la geometría existente, incluyendo los materiales y medios auxiliares necesarios para su correcto montaje, totalmente instalado, según las normas de metro, en horario nocturno con ocupación de vía.</t>
  </si>
  <si>
    <t>EVP0350-c</t>
  </si>
  <si>
    <t>m2</t>
  </si>
  <si>
    <t>SOLADO DE GRES PORCELÁNICO 40X40 CM (NOCTURNO)</t>
  </si>
  <si>
    <t>Suministro y colocación de recubrimiento cerámico mediante el método de colocación en capa fina,  rectificado y biselado de formato nominal de 40x40 cm., espesor  de 14,5±0,7mm, con modulo de rotura mayor de 45N/mm2 y fuerza de rotura mayor de 4500N. Con una  absorción de agua muy baja inferior a 0,05%, y con resistencia al resbalamiento clase 1 según CTE SU1, recibidas con adhesivo cementoso mejorado con tiempo abierto ampliado, Rapimax, de Butech, C2E según, y rejuntadas con mortero de juntas cementoso Colorstuk 0-4, de Butech, tipo CG2,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</si>
  <si>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LANTIV</t>
  </si>
  <si>
    <t>LÁMINA ANTIVANDÁLICA PARA VIDRIO (NOCTURNO)</t>
  </si>
  <si>
    <t>Suministro y colocación de lámina de protección antivandálica y antirayado sobre cerramiento acristalado previa retirada de restos y suciedad mediante acuchillado del mismo y posterior limpieza con jabón neutro. Totalmente terminado.</t>
  </si>
  <si>
    <t>ED1210</t>
  </si>
  <si>
    <t>CERRAMIENTO PROVISIONAL DE OBRA PARA INTERIOR DE PLACAS DE CARTÓN-YESO PINTADO EN AZUL (NOCTURNO)</t>
  </si>
  <si>
    <t>Suministro y colocación de cerramiento provisional de obra en el interior de la estación a base de placas de yeso laminado tipo pladur o equivalente, incluidos montantes tanto horizontales (canales) como verticales (montantes colocados cada 40 cm.) A base de perfiles de acero galvanizado. Incluida parte proporcional de puertas de paso de acero galvanizado de acceso a la zona de obra y acabadas en el mismo color que el cerramiento. Incluido aislamiento acústico a base de paneles de lana de roca en zona interior de obras. Acabado en color azul (Pantone 293). Totalmente estanco el conjunto contra techo para evitar el paso de polvo y ruido como consecuencia de las obras. Totalmente terminada la unidad, i/ todos los medios auxiliares necesarios para la ejecución de la unidad. Ejecutada en cualquier horario, según indicaciones de la D.O.</t>
  </si>
  <si>
    <t>SÑC.02</t>
  </si>
  <si>
    <t>SUMINISTRO Y COLOCACIÓN DE CARTEL PRECAUTORIO (alto 500 x  largo 330  mm) (NOCTURNO)</t>
  </si>
  <si>
    <t>Suministro y colocación de cartel precautorio y/o preventivo en piñones de andenes, según indicaciones dadas desde el Servico de Obras, de dimensiones 500 mm de alto y 330 mm de largo, totalmente colocada. El cartel estará realizado en chapa de aluminio de 1,2 mm de espesor y decorada mediante vinilo de corte, cuyas AAFF, serán facilitadas por el Servicio de Obras. Queda incluido, recogida del material en Canillejas o lugar a definir, desplazamientos hasta la estación, incluso desmontaje y retirada de señal actualmente existente, retirando a vertedero o lugar a definir por el Responsable de Señalética el material no aprovechable, incluyendo medios auxiliares, pequeño material necesario y medio de transporte ,incluso recepción por parte del Resposable de la Empresa Adjudicataria del aviso correspondiente, visita a la zona afectada y organización del trabajo. Precio por cartel totalmente instalado y fijado, en horario fuera de explotación.</t>
  </si>
  <si>
    <t>SÑC.03</t>
  </si>
  <si>
    <t>SUMINISTRO Y COLOCACIÓN DE CARTEL PRECAUTORIO (alto 200  x  largo 700  mm) (NOCTURNO)</t>
  </si>
  <si>
    <t>Suministro y colocación de cartel precautorio y/o preventivo en piñones de andenes, según indicaciones dadas desde el Servico de Obras, de dimensiones 200 mm de alto y 700 mm de largo, totalmente colocada. El cartel estará realizado en chapa de aluminio de 1,2 mm de espesor y decorada mediante vinilo de corte, cuyas AAFF, serán facilitadas por el Servicio de Obras. Queda incluido, recogida del material en Canillejas o lugar a definir, desplazamientos hasta la estación, incluso desmontaje y retirada de señal actualmente existente, retirando a vertedero o lugar a definir por el Responsable de Señalética el material no aprovechable, incluyendo medios auxiliares, pequeño material necesario y medio de transporte, incluso recepción por parte del Resposable de la Empresa Adjudicataria del aviso correspondiente, visita a la zona afectada y organización del trabajo. Precio por cartel totalmente instalado y fijado, en horario fuera de explotación.</t>
  </si>
  <si>
    <t>SÑC04</t>
  </si>
  <si>
    <t>SUMINISTRO Y COLOCACIÓN DE CARTEL PRECAUTORIO (alto 550 x largo 330 mm) (NOCTURNO)</t>
  </si>
  <si>
    <t>Suministro y colocación de cartel precautorio y/o preventivo en piñones de andenes, según indicaciones dadas desde el Servico de Obras, de dimensiones 550 mm de alto y 330 mm de largo, totalmente colocada. El cartel estará realziado en PVC espumado de 3,0 mm de espesor y decorado mediante impresión digital, cuyas AAFF, serán facilitadas por el Servicio de Obras. Queda incluido, recogida del material en Canillejas o lugar a definir, desplazamientos hasta la estación, incluso desmontaje y retirada de señal actualmente existente, retirando a vertedero o lugar a definir por el Responsable de Señalética el material no aprovechable, incluyendo medios auxiliares, pequeño material necesario y medio de transporte, incluso recepción por parte del Resposable de la Empresa Adjudicataria del aviso correspondiente, visita a la zona afectada y organización del trabajo. Precio por cartel totalmente instalado y fijado, en horario fuera de explotación.</t>
  </si>
  <si>
    <t>I05S156</t>
  </si>
  <si>
    <t>CARTEL DE SEÑALIZACIÓN FOTOLUMINISCENTE DE 420 x 148 mm CON MARCO</t>
  </si>
  <si>
    <t>Suministro y montaje de cartel de señalización fotoluminiscente, formado por placa de alta luminiscencia de dimensiones 420 x148 mm, pictograma "SALIDA" , incluso soporte antivandálico realizado en aluminio anodizado y p.p. de colocación, medios auxiliares y pequeño material, según pliego de condiciones técnicas y planos, totalmente instalado.</t>
  </si>
  <si>
    <t>I05S900</t>
  </si>
  <si>
    <t>AMPLIACIÓN DE LA SEÑALIZACIÓN FOTOLUMINISCENTE</t>
  </si>
  <si>
    <t>Ampliación de la instalación de señalización fotoluminiscente por posibles variaciones en la Infraestructura, etc.previa valoración y aprobación del director de obra.</t>
  </si>
  <si>
    <t>mE15CPL010</t>
  </si>
  <si>
    <t>SUMINISTRO Y COLOCACIÓN DE PUERTA METÁLICA GALVANIZADA (NOCTURNO)</t>
  </si>
  <si>
    <t>Suministro e instalación de puerta metálica de acceso a piñón igual a la existente anteriormente de acero galvanizado, perfiles de acero conformado en frío, herrajes de colgar y seguridad, cerradura con manilla o cerrojo, cerco de perfil de acero conformado en frío con garras para recibir a obra, elaborada en taller, ajuste y fijación en obra. (incluido recibido de albañilería). Totalmente terminado.</t>
  </si>
  <si>
    <t>EB0190-C</t>
  </si>
  <si>
    <t>PINTURA ESMALTE SOBRE CARPINTERÍA METÁLICA (NOCTURNO)</t>
  </si>
  <si>
    <t>Suministro y aplicación de pintura esmalte color azul Pantone-293, dos manos aplicadas con pistola sobre carpintería metálica y cerrajería, i/ limpieza, lijado, mano de imprimación y emplastecido.</t>
  </si>
  <si>
    <t>01.17-c</t>
  </si>
  <si>
    <t>ESCALERA METÁLICA PARA BAJAR AL NIVEL DE VÍA (NOCTURNO)</t>
  </si>
  <si>
    <t>Suministro y colocación de escalera metálica para bajar al nivel de vía construida mediante tubos 80.60.4 de acero galvanizado y peldaños lagrimados en forma de cajón en u de acero galvanizado, incluyendo medios auxiliares y elementos de fijación, totalmente instalada.</t>
  </si>
  <si>
    <t>mG02B085</t>
  </si>
  <si>
    <t>mes</t>
  </si>
  <si>
    <t>COSTE CONTENEDOR RCD 6m3</t>
  </si>
  <si>
    <t>Coste del alquiler de contenedor para RCD de 6 m3 de capacidad.</t>
  </si>
  <si>
    <t>mG02B145</t>
  </si>
  <si>
    <t>TRAN.PLAN.&lt;50km.CONTENEDOR RCD 6m3</t>
  </si>
  <si>
    <t>Servicio de entrega y recogida por transportista autorizado, de contenedor de RCD de 6 m3, colocado a pie de carga y considerando una distancia de transporte al centro de reciclaje o de transferencia no superior a 50 km. No incluye alquiler del contenedor ni el canon de la planta.</t>
  </si>
  <si>
    <t>mG02B230-c</t>
  </si>
  <si>
    <t>CANON RCD MEZCLADO</t>
  </si>
  <si>
    <t>Descarga en planta de reciclaje de RCD no separado en fracciones (RCD inertes mezclados con recuperables (metálicos,...) y otros, incluyendo el canon y la descarga del gestor.</t>
  </si>
  <si>
    <t>E0703</t>
  </si>
  <si>
    <t>Tn</t>
  </si>
  <si>
    <t>RECUPERACIÓN CHATARRA FÉRRICA</t>
  </si>
  <si>
    <t>Tn. Recuperación de chatarra férrica, por medios mecánicos, amontonada en obra y cargada con máquina propia sobre camión no propio.</t>
  </si>
  <si>
    <t>01.31</t>
  </si>
  <si>
    <t>d</t>
  </si>
  <si>
    <t>JORNADA COMPROBACIÓN CORTE DE TRACCIÓN EN ESTACIÓN Ó TÚNEL (NOCTURNO)</t>
  </si>
  <si>
    <t>Jornada de agente homologado por Metro de Madrid S.A. para la comprobación de ausencia de tensión en catenaria, incluso desplazamiento necesario a la estación o túnel correspondiente y herramientas, elementos y equipos de comprobación necesarias para efectuar el corte, en horario nocturno. Empleando al menos un Verificador de Ausencia de Tensión (VAT) homologado y hasta 4 pértigas homologadas de puesta en corto circuito.</t>
  </si>
  <si>
    <t>VAR1003</t>
  </si>
  <si>
    <t>SEÑALIZACIONES DURANTE LA OBRA (NOCTURNO)</t>
  </si>
  <si>
    <t>Suministro y colocación de señales informativas y señales de advertencia necesarias durante el desarrollo de la obra, i/p.p. de medios auxiliares y costes indirectos.</t>
  </si>
  <si>
    <t>E50AN001-c</t>
  </si>
  <si>
    <t>SUMINISTRO Y MONTAJE DE ANDAMIO ALTURA H=1,50 M</t>
  </si>
  <si>
    <t>Suministro y montaje de torre de trabajo móvil, con plataforma de trabajo de 3 x 1 m², situada a una altura de 1,50 m, formada por estructura tubular de acero galvanizado en caliente de 48,3 mm de diámetro y 3,2 mm de espesor, fabricada cumpliendo las exisgencias de calidad recogidas en la norma UNE-EN ISO 9001 y según UNE-EN 12810 y UNE-EN 12811, preparada para soportar una carga de 2,0 kN/m² uniformemente distribuida sobre la plataforma, todo según normativa de obligado cumplimiento sobre andamiajes, proyecto y certificado firmado por tecnico competente, incluido montaje y desmontaje.</t>
  </si>
  <si>
    <t>PA-01</t>
  </si>
  <si>
    <t>PARTIDA ALZADA IMPREVISTOS A JUSTIFICAR</t>
  </si>
  <si>
    <t>Partida alzada a justificar para trabajos varios e imprevistos que puedan surgir durante la ejecución de la obra, previa autorización por parte del Director de la misma.</t>
  </si>
  <si>
    <t>Total 1</t>
  </si>
  <si>
    <t>2</t>
  </si>
  <si>
    <t>LA ELIPA</t>
  </si>
  <si>
    <t>02.01</t>
  </si>
  <si>
    <t>BORDE DE ANDEN DE GRANITO NEGRO (NOCTURNO)</t>
  </si>
  <si>
    <t>Suministro y colocación de borde de anden formado por piezas de granito negro 80 x 40 x 6 cms. de espesor con dos bandas antideslizante, sentado con mortero de cemento y arena de río (M-40), dosificación 1/6 y p.p. de cortes y piezas especiales, totalmente colocado y terminado. (Nocturno)</t>
  </si>
  <si>
    <t>EHV0040</t>
  </si>
  <si>
    <t>SUMINISTRO Y COLOCACIÓN DE PUERTA VIDRIO ACCESO A PIÑÓN (NOCTURNO)</t>
  </si>
  <si>
    <t>Suministro y montaje de puerta de vidrio templado transparente sobre carpintería de acero inoxidable AISI-304, incolora, de 10 mm. tipo templex, de superficie suficiente para bloquear el paso., incluso herrajes, freno y cerradura o cerrojo de acero inoxidable, con llave y manivela, totalmente instalada.</t>
  </si>
  <si>
    <t>AY-01</t>
  </si>
  <si>
    <t>AYUDA DE ALBAÑILERÍA PARA INSTALACIONES</t>
  </si>
  <si>
    <t>Ayuda de cualquier trabajo de albañilería, necesarias para la correcta ejecución de la instalación de luminarias y/o semaforización incluso material auxiliar para realizar todos aquellos trabajos de apertura y tapado de rozas, apertura de huecos en tabiquería, muros, forjados y losas, para paso de instalaciones, fijación de soportes, recibidos y remates precisos para el correcto montaje de la instalación. Sellado de agujeros y huecos de paso de instalaciones.
fijación de soportes, recibidos y remates precisos para el correcto montaje de la instalación.</t>
  </si>
  <si>
    <t>Total 2</t>
  </si>
  <si>
    <t>TOTAL PRESUPUESTO EJECUCION</t>
  </si>
  <si>
    <t>G.G. (%)</t>
  </si>
  <si>
    <t>B.I. (%)</t>
  </si>
  <si>
    <t>Nombre de empresa:</t>
  </si>
  <si>
    <t>Domicilio fiscal:</t>
  </si>
  <si>
    <t>CIF:</t>
  </si>
  <si>
    <t>Fecha:</t>
  </si>
  <si>
    <t>Sello:</t>
  </si>
  <si>
    <t>Firma:</t>
  </si>
  <si>
    <t>PROYECTO</t>
  </si>
  <si>
    <t>OFERTA</t>
  </si>
  <si>
    <t xml:space="preserve">Notas: </t>
  </si>
  <si>
    <t>TOTAL BASE IMPONIBLE</t>
  </si>
  <si>
    <t>IVA 21%</t>
  </si>
  <si>
    <t>TOTAL PRESUESTO BASE DE LICITACIÓN</t>
  </si>
  <si>
    <t>PA</t>
  </si>
  <si>
    <r>
      <t>*</t>
    </r>
    <r>
      <rPr>
        <i/>
        <sz val="11"/>
        <color theme="1"/>
        <rFont val="Calibri"/>
        <family val="2"/>
        <scheme val="minor"/>
      </rPr>
      <t>Se tendrán en cuenta las Notas del apartado 27 del Cuadro Resumen del Pliego de Condiciones Particulares</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</si>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</sst>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theme="1"/>
      <name val="Calibri"/>
      <family val="2"/>
      <scheme val="minor"/>
    </font>
    <font>
      <b/>
      <sz val="8"/>
      <name val="Calibri"/>
      <family val="2"/>
      <scheme val="minor"/>
    </font>
    <font>
      <b/>
      <sz val="12"/>
      <color theme="1"/>
      <name val="Calibri"/>
      <family val="2"/>
      <scheme val="minor"/>
    </font>
    <font>
      <i/>
      <sz val="11"/>
      <color theme="1"/>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7" tint="0.59999389629810485"/>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70">
    <xf numFmtId="0" fontId="0" fillId="0" borderId="0" xfId="0"/>
    <xf numFmtId="0" fontId="2" fillId="0" borderId="0" xfId="0" applyFont="1" applyAlignment="1">
      <alignment vertical="top"/>
    </xf>
    <xf numFmtId="0" fontId="0" fillId="0" borderId="0" xfId="0" applyAlignment="1">
      <alignment vertical="top"/>
    </xf>
    <xf numFmtId="0" fontId="3" fillId="0" borderId="0" xfId="0" applyFont="1" applyAlignment="1">
      <alignment vertical="top"/>
    </xf>
    <xf numFmtId="0" fontId="5" fillId="0" borderId="0" xfId="0" applyFont="1" applyAlignment="1">
      <alignment vertical="top"/>
    </xf>
    <xf numFmtId="49" fontId="6" fillId="2" borderId="0" xfId="0" applyNumberFormat="1" applyFont="1" applyFill="1" applyAlignment="1">
      <alignment vertical="top"/>
    </xf>
    <xf numFmtId="3" fontId="7" fillId="2" borderId="0" xfId="0" applyNumberFormat="1" applyFont="1" applyFill="1" applyAlignment="1">
      <alignment vertical="top"/>
    </xf>
    <xf numFmtId="4" fontId="7" fillId="2" borderId="0" xfId="0" applyNumberFormat="1" applyFont="1" applyFill="1" applyAlignment="1">
      <alignment vertical="top"/>
    </xf>
    <xf numFmtId="49" fontId="8" fillId="3" borderId="0" xfId="0" applyNumberFormat="1" applyFont="1" applyFill="1" applyAlignment="1">
      <alignment vertical="top"/>
    </xf>
    <xf numFmtId="49" fontId="8" fillId="0" borderId="0" xfId="0" applyNumberFormat="1" applyFont="1" applyAlignment="1">
      <alignment vertical="top"/>
    </xf>
    <xf numFmtId="4" fontId="8" fillId="0" borderId="0" xfId="0" applyNumberFormat="1" applyFont="1" applyAlignment="1">
      <alignment vertical="top"/>
    </xf>
    <xf numFmtId="4" fontId="9" fillId="0" borderId="0" xfId="0" applyNumberFormat="1" applyFont="1" applyAlignment="1">
      <alignment vertical="top"/>
    </xf>
    <xf numFmtId="0" fontId="8" fillId="0" borderId="0" xfId="0" applyFont="1" applyAlignment="1">
      <alignment vertical="top"/>
    </xf>
    <xf numFmtId="49" fontId="8" fillId="0" borderId="0" xfId="0" applyNumberFormat="1" applyFont="1" applyAlignment="1">
      <alignment vertical="top" wrapText="1"/>
    </xf>
    <xf numFmtId="3" fontId="8" fillId="0" borderId="0" xfId="0" applyNumberFormat="1" applyFont="1" applyAlignment="1">
      <alignment vertical="top"/>
    </xf>
    <xf numFmtId="4" fontId="7" fillId="0" borderId="0" xfId="0" applyNumberFormat="1" applyFont="1" applyAlignment="1">
      <alignment vertical="top"/>
    </xf>
    <xf numFmtId="0" fontId="8" fillId="4" borderId="0" xfId="0" applyFont="1" applyFill="1" applyAlignment="1">
      <alignment vertical="top"/>
    </xf>
    <xf numFmtId="0" fontId="5" fillId="0" borderId="0" xfId="0" applyFont="1" applyAlignment="1">
      <alignment vertical="top" wrapText="1"/>
    </xf>
    <xf numFmtId="49" fontId="6" fillId="2" borderId="0" xfId="0" applyNumberFormat="1" applyFont="1" applyFill="1" applyAlignment="1">
      <alignment vertical="top" wrapText="1"/>
    </xf>
    <xf numFmtId="49" fontId="6" fillId="0" borderId="0" xfId="0" applyNumberFormat="1" applyFont="1" applyAlignment="1">
      <alignment vertical="top" wrapText="1"/>
    </xf>
    <xf numFmtId="0" fontId="8" fillId="4" borderId="0" xfId="0" applyFont="1" applyFill="1" applyAlignment="1">
      <alignment vertical="top" wrapText="1"/>
    </xf>
    <xf numFmtId="0" fontId="0" fillId="0" borderId="0" xfId="0" applyProtection="1"/>
    <xf numFmtId="49" fontId="8" fillId="0" borderId="0" xfId="0" applyNumberFormat="1" applyFont="1" applyAlignment="1" applyProtection="1">
      <alignment vertical="top" wrapText="1"/>
    </xf>
    <xf numFmtId="4" fontId="8" fillId="0" borderId="0" xfId="0" applyNumberFormat="1" applyFont="1" applyAlignment="1" applyProtection="1">
      <alignment vertical="top"/>
      <protection locked="0"/>
    </xf>
    <xf numFmtId="0" fontId="8" fillId="0" borderId="0" xfId="0" applyFont="1" applyAlignment="1" applyProtection="1">
      <alignment vertical="top"/>
      <protection locked="0"/>
    </xf>
    <xf numFmtId="4" fontId="9" fillId="5" borderId="0" xfId="0" applyNumberFormat="1" applyFont="1" applyFill="1" applyAlignment="1">
      <alignment vertical="top"/>
    </xf>
    <xf numFmtId="0" fontId="0" fillId="0" borderId="0" xfId="0" applyProtection="1">
      <protection locked="0"/>
    </xf>
    <xf numFmtId="4" fontId="1" fillId="6" borderId="0" xfId="0" applyNumberFormat="1" applyFont="1" applyFill="1" applyAlignment="1">
      <alignment vertical="center"/>
    </xf>
    <xf numFmtId="9" fontId="0" fillId="0" borderId="0" xfId="0" applyNumberFormat="1" applyProtection="1">
      <protection locked="0"/>
    </xf>
    <xf numFmtId="0" fontId="8" fillId="5" borderId="0" xfId="0" applyFont="1" applyFill="1" applyAlignment="1" applyProtection="1">
      <alignment vertical="top"/>
    </xf>
    <xf numFmtId="49" fontId="6" fillId="5" borderId="0" xfId="0" applyNumberFormat="1" applyFont="1" applyFill="1" applyAlignment="1" applyProtection="1">
      <alignment vertical="top" wrapText="1"/>
    </xf>
    <xf numFmtId="3" fontId="8" fillId="5" borderId="0" xfId="0" applyNumberFormat="1" applyFont="1" applyFill="1" applyAlignment="1" applyProtection="1">
      <alignment vertical="top"/>
    </xf>
    <xf numFmtId="4" fontId="7" fillId="5" borderId="0" xfId="0" applyNumberFormat="1" applyFont="1" applyFill="1" applyAlignment="1" applyProtection="1">
      <alignment vertical="top"/>
    </xf>
    <xf numFmtId="4" fontId="9" fillId="5" borderId="0" xfId="0" applyNumberFormat="1" applyFont="1" applyFill="1" applyAlignment="1" applyProtection="1">
      <alignment vertical="top"/>
    </xf>
    <xf numFmtId="9" fontId="0" fillId="0" borderId="0" xfId="0" applyNumberFormat="1" applyProtection="1"/>
    <xf numFmtId="4" fontId="11" fillId="0" borderId="0" xfId="0" applyNumberFormat="1" applyFont="1" applyAlignment="1" applyProtection="1">
      <alignment vertical="top"/>
    </xf>
    <xf numFmtId="0" fontId="1" fillId="6" borderId="0" xfId="0" applyFont="1" applyFill="1" applyAlignment="1" applyProtection="1">
      <alignment vertical="center"/>
    </xf>
    <xf numFmtId="49" fontId="2" fillId="6" borderId="0" xfId="0" applyNumberFormat="1" applyFont="1" applyFill="1" applyAlignment="1" applyProtection="1">
      <alignment vertical="center" wrapText="1"/>
    </xf>
    <xf numFmtId="0" fontId="0" fillId="0" borderId="0" xfId="0" applyFill="1"/>
    <xf numFmtId="0" fontId="0" fillId="7" borderId="0" xfId="0" applyFill="1"/>
    <xf numFmtId="0" fontId="1" fillId="7" borderId="0" xfId="0" applyFont="1" applyFill="1"/>
    <xf numFmtId="0" fontId="1" fillId="8" borderId="0" xfId="0" applyFont="1" applyFill="1" applyAlignment="1" applyProtection="1">
      <alignment vertical="center"/>
    </xf>
    <xf numFmtId="49" fontId="2" fillId="8" borderId="0" xfId="0" applyNumberFormat="1" applyFont="1" applyFill="1" applyAlignment="1" applyProtection="1">
      <alignment vertical="center" wrapText="1"/>
    </xf>
    <xf numFmtId="4" fontId="1" fillId="8" borderId="0" xfId="0" applyNumberFormat="1" applyFont="1" applyFill="1" applyAlignment="1">
      <alignment vertical="center"/>
    </xf>
    <xf numFmtId="0" fontId="1" fillId="0" borderId="0" xfId="0" applyFont="1" applyFill="1" applyAlignment="1" applyProtection="1">
      <alignment vertical="center"/>
    </xf>
    <xf numFmtId="49" fontId="2" fillId="0" borderId="0" xfId="0" applyNumberFormat="1" applyFont="1" applyFill="1" applyAlignment="1" applyProtection="1">
      <alignment vertical="center" wrapText="1"/>
    </xf>
    <xf numFmtId="4" fontId="1" fillId="0" borderId="0" xfId="0" applyNumberFormat="1" applyFont="1" applyFill="1" applyAlignment="1">
      <alignment vertical="center"/>
    </xf>
    <xf numFmtId="4" fontId="12" fillId="8" borderId="0" xfId="0" applyNumberFormat="1" applyFont="1" applyFill="1" applyAlignment="1" applyProtection="1">
      <alignment vertical="center"/>
    </xf>
    <xf numFmtId="4" fontId="12" fillId="6" borderId="0" xfId="0" applyNumberFormat="1" applyFont="1" applyFill="1" applyAlignment="1" applyProtection="1">
      <alignment vertical="center"/>
    </xf>
    <xf numFmtId="4" fontId="8" fillId="0" borderId="0" xfId="0" applyNumberFormat="1" applyFont="1" applyAlignment="1" applyProtection="1">
      <alignment vertical="top"/>
    </xf>
    <xf numFmtId="49" fontId="8" fillId="0" borderId="0" xfId="0" applyNumberFormat="1" applyFont="1" applyAlignment="1">
      <alignment vertical="distributed" wrapText="1"/>
    </xf>
    <xf numFmtId="0" fontId="1" fillId="0" borderId="0" xfId="0" applyFont="1" applyAlignment="1">
      <alignment horizontal="center" vertical="top"/>
    </xf>
    <xf numFmtId="0" fontId="10" fillId="0" borderId="2" xfId="0" applyFont="1" applyBorder="1" applyAlignment="1" applyProtection="1">
      <alignment horizontal="left" vertical="top"/>
      <protection locked="0"/>
    </xf>
    <xf numFmtId="0" fontId="10" fillId="0" borderId="3" xfId="0" applyFont="1" applyBorder="1" applyAlignment="1" applyProtection="1">
      <alignment horizontal="left" vertical="top"/>
      <protection locked="0"/>
    </xf>
    <xf numFmtId="0" fontId="10" fillId="0" borderId="8" xfId="0" applyFont="1" applyBorder="1" applyAlignment="1" applyProtection="1">
      <alignment horizontal="left" vertical="top"/>
      <protection locked="0"/>
    </xf>
    <xf numFmtId="0" fontId="10" fillId="0" borderId="9" xfId="0" applyFont="1" applyBorder="1" applyAlignment="1" applyProtection="1">
      <alignment horizontal="left" vertical="top"/>
      <protection locked="0"/>
    </xf>
    <xf numFmtId="0" fontId="10" fillId="0" borderId="4" xfId="0" applyFont="1" applyBorder="1" applyAlignment="1" applyProtection="1">
      <alignment horizontal="left" vertical="top"/>
      <protection locked="0"/>
    </xf>
    <xf numFmtId="0" fontId="10" fillId="0" borderId="5" xfId="0" applyFont="1" applyBorder="1" applyAlignment="1" applyProtection="1">
      <alignment horizontal="left" vertical="top"/>
      <protection locked="0"/>
    </xf>
    <xf numFmtId="0" fontId="10" fillId="0" borderId="6" xfId="0" applyFont="1" applyBorder="1" applyAlignment="1" applyProtection="1">
      <alignment horizontal="left" vertical="top"/>
      <protection locked="0"/>
    </xf>
    <xf numFmtId="0" fontId="10" fillId="0" borderId="0" xfId="0" applyFont="1" applyBorder="1" applyAlignment="1" applyProtection="1">
      <alignment horizontal="left" vertical="top"/>
      <protection locked="0"/>
    </xf>
    <xf numFmtId="0" fontId="10" fillId="0" borderId="7" xfId="0" applyFont="1" applyBorder="1" applyAlignment="1" applyProtection="1">
      <alignment horizontal="left" vertical="top"/>
      <protection locked="0"/>
    </xf>
    <xf numFmtId="0" fontId="10" fillId="0" borderId="1" xfId="0" applyFont="1" applyBorder="1" applyAlignment="1" applyProtection="1">
      <alignment horizontal="left" vertical="top"/>
      <protection locked="0"/>
    </xf>
    <xf numFmtId="0" fontId="0" fillId="0" borderId="1" xfId="0" applyBorder="1" applyAlignment="1" applyProtection="1">
      <alignment horizontal="center"/>
      <protection locked="0"/>
    </xf>
    <xf numFmtId="0" fontId="0" fillId="0" borderId="2" xfId="0" applyBorder="1" applyAlignment="1" applyProtection="1">
      <alignment horizontal="left"/>
      <protection locked="0"/>
    </xf>
    <xf numFmtId="0" fontId="0" fillId="0" borderId="6" xfId="0" applyBorder="1" applyAlignment="1" applyProtection="1">
      <alignment horizontal="left"/>
      <protection locked="0"/>
    </xf>
    <xf numFmtId="0" fontId="0" fillId="0" borderId="3" xfId="0" applyBorder="1" applyAlignment="1" applyProtection="1">
      <alignment horizontal="left"/>
      <protection locked="0"/>
    </xf>
    <xf numFmtId="0" fontId="0" fillId="0" borderId="4" xfId="0" applyBorder="1" applyAlignment="1" applyProtection="1">
      <alignment horizontal="left"/>
      <protection locked="0"/>
    </xf>
    <xf numFmtId="0" fontId="0" fillId="0" borderId="7" xfId="0" applyBorder="1" applyAlignment="1" applyProtection="1">
      <alignment horizontal="left"/>
      <protection locked="0"/>
    </xf>
    <xf numFmtId="0" fontId="0" fillId="0" borderId="5" xfId="0" applyBorder="1" applyAlignment="1" applyProtection="1">
      <alignment horizontal="left"/>
      <protection locked="0"/>
    </xf>
    <xf numFmtId="0" fontId="0" fillId="7" borderId="0" xfId="0" applyFill="1" applyAlignment="1">
      <alignment horizontal="center" vertical="distributed" justifyLastLine="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85"/>
  <sheetViews>
    <sheetView tabSelected="1" view="pageBreakPreview" zoomScaleNormal="70" zoomScaleSheetLayoutView="100" workbookViewId="0">
      <pane xSplit="4" ySplit="3" topLeftCell="E159" activePane="bottomRight" state="frozen"/>
      <selection pane="topRight" activeCell="E1" sqref="E1"/>
      <selection pane="bottomLeft" activeCell="A4" sqref="A4"/>
      <selection pane="bottomRight" activeCell="I160" sqref="I160"/>
    </sheetView>
  </sheetViews>
  <sheetFormatPr baseColWidth="10" defaultRowHeight="14.4" x14ac:dyDescent="0.3"/>
  <cols>
    <col min="1" max="1" width="10.5546875" customWidth="1"/>
    <col min="2" max="2" width="6.5546875" customWidth="1"/>
    <col min="3" max="3" width="3.88671875" customWidth="1"/>
    <col min="4" max="4" width="52.33203125" customWidth="1"/>
    <col min="5" max="5" width="7.88671875" customWidth="1"/>
    <col min="6" max="6" width="11.88671875" customWidth="1"/>
    <col min="7" max="7" width="12.77734375" customWidth="1"/>
    <col min="8" max="8" width="8.5546875" bestFit="1" customWidth="1"/>
    <col min="9" max="9" width="12.77734375" customWidth="1"/>
  </cols>
  <sheetData>
    <row r="1" spans="1:11" x14ac:dyDescent="0.3">
      <c r="A1" s="1" t="s">
        <v>0</v>
      </c>
      <c r="B1" s="2"/>
      <c r="C1" s="2"/>
      <c r="D1" s="2"/>
      <c r="E1" s="2"/>
      <c r="F1" s="2"/>
      <c r="G1" s="2"/>
      <c r="H1" s="2"/>
      <c r="I1" s="2"/>
    </row>
    <row r="2" spans="1:11" ht="18" x14ac:dyDescent="0.3">
      <c r="A2" s="3" t="s">
        <v>1</v>
      </c>
      <c r="B2" s="2"/>
      <c r="C2" s="2"/>
      <c r="D2" s="2"/>
      <c r="E2" s="51" t="s">
        <v>154</v>
      </c>
      <c r="F2" s="51"/>
      <c r="G2" s="51"/>
      <c r="H2" s="51" t="s">
        <v>155</v>
      </c>
      <c r="I2" s="51"/>
    </row>
    <row r="3" spans="1:11" x14ac:dyDescent="0.3">
      <c r="A3" s="4" t="s">
        <v>2</v>
      </c>
      <c r="B3" s="4" t="s">
        <v>3</v>
      </c>
      <c r="C3" s="4" t="s">
        <v>4</v>
      </c>
      <c r="D3" s="17" t="s">
        <v>5</v>
      </c>
      <c r="E3" s="4" t="s">
        <v>6</v>
      </c>
      <c r="F3" s="4" t="s">
        <v>7</v>
      </c>
      <c r="G3" s="4" t="s">
        <v>8</v>
      </c>
      <c r="H3" s="4" t="s">
        <v>7</v>
      </c>
      <c r="I3" s="4" t="s">
        <v>8</v>
      </c>
    </row>
    <row r="4" spans="1:11" x14ac:dyDescent="0.3">
      <c r="A4" s="5" t="s">
        <v>9</v>
      </c>
      <c r="B4" s="5" t="s">
        <v>10</v>
      </c>
      <c r="C4" s="5" t="s">
        <v>11</v>
      </c>
      <c r="D4" s="18" t="s">
        <v>12</v>
      </c>
      <c r="E4" s="6">
        <f>E79</f>
        <v>1</v>
      </c>
      <c r="F4" s="7">
        <f>F79</f>
        <v>48758.58</v>
      </c>
      <c r="G4" s="7">
        <f>G79</f>
        <v>48758.58</v>
      </c>
      <c r="H4" s="7">
        <f t="shared" ref="H4:I4" si="0">H79</f>
        <v>2500</v>
      </c>
      <c r="I4" s="7">
        <f t="shared" si="0"/>
        <v>2500</v>
      </c>
    </row>
    <row r="5" spans="1:11" ht="21" customHeight="1" x14ac:dyDescent="0.3">
      <c r="A5" s="8" t="s">
        <v>13</v>
      </c>
      <c r="B5" s="9" t="s">
        <v>14</v>
      </c>
      <c r="C5" s="9" t="s">
        <v>15</v>
      </c>
      <c r="D5" s="13" t="s">
        <v>16</v>
      </c>
      <c r="E5" s="10">
        <v>4</v>
      </c>
      <c r="F5" s="10">
        <v>12.89</v>
      </c>
      <c r="G5" s="11">
        <f>ROUND(E5*F5,2)</f>
        <v>51.56</v>
      </c>
      <c r="H5" s="23"/>
      <c r="I5" s="11">
        <f>ROUND(E5*H5,2)</f>
        <v>0</v>
      </c>
    </row>
    <row r="6" spans="1:11" ht="40.799999999999997" x14ac:dyDescent="0.3">
      <c r="A6" s="12"/>
      <c r="B6" s="12"/>
      <c r="C6" s="12"/>
      <c r="D6" s="13" t="s">
        <v>17</v>
      </c>
      <c r="E6" s="12"/>
      <c r="F6" s="12"/>
      <c r="G6" s="12"/>
      <c r="H6" s="24"/>
      <c r="I6" s="12"/>
    </row>
    <row r="7" spans="1:11" ht="21" customHeight="1" x14ac:dyDescent="0.3">
      <c r="A7" s="8" t="s">
        <v>18</v>
      </c>
      <c r="B7" s="9" t="s">
        <v>14</v>
      </c>
      <c r="C7" s="9" t="s">
        <v>19</v>
      </c>
      <c r="D7" s="13" t="s">
        <v>20</v>
      </c>
      <c r="E7" s="10">
        <v>28.3</v>
      </c>
      <c r="F7" s="10">
        <v>9.43</v>
      </c>
      <c r="G7" s="11">
        <f>ROUND(E7*F7,2)</f>
        <v>266.87</v>
      </c>
      <c r="H7" s="23"/>
      <c r="I7" s="11">
        <f>ROUND(E7*H7,2)</f>
        <v>0</v>
      </c>
    </row>
    <row r="8" spans="1:11" ht="40.799999999999997" x14ac:dyDescent="0.3">
      <c r="A8" s="12"/>
      <c r="B8" s="12"/>
      <c r="C8" s="12"/>
      <c r="D8" s="13" t="s">
        <v>21</v>
      </c>
      <c r="E8" s="12"/>
      <c r="F8" s="12"/>
      <c r="G8" s="12"/>
      <c r="H8" s="24"/>
      <c r="I8" s="12"/>
    </row>
    <row r="9" spans="1:11" ht="21" customHeight="1" x14ac:dyDescent="0.3">
      <c r="A9" s="8" t="s">
        <v>22</v>
      </c>
      <c r="B9" s="9" t="s">
        <v>14</v>
      </c>
      <c r="C9" s="9" t="s">
        <v>23</v>
      </c>
      <c r="D9" s="13" t="s">
        <v>24</v>
      </c>
      <c r="E9" s="10">
        <v>46.5</v>
      </c>
      <c r="F9" s="10">
        <v>14.15</v>
      </c>
      <c r="G9" s="11">
        <f>ROUND(E9*F9,2)</f>
        <v>657.98</v>
      </c>
      <c r="H9" s="23"/>
      <c r="I9" s="11">
        <f>ROUND(E9*H9,2)</f>
        <v>0</v>
      </c>
      <c r="K9" s="26"/>
    </row>
    <row r="10" spans="1:11" ht="30.6" x14ac:dyDescent="0.3">
      <c r="A10" s="12"/>
      <c r="B10" s="12"/>
      <c r="C10" s="12"/>
      <c r="D10" s="13" t="s">
        <v>25</v>
      </c>
      <c r="E10" s="12"/>
      <c r="F10" s="12"/>
      <c r="G10" s="12"/>
      <c r="H10" s="24"/>
      <c r="I10" s="12"/>
    </row>
    <row r="11" spans="1:11" ht="21" customHeight="1" x14ac:dyDescent="0.3">
      <c r="A11" s="8" t="s">
        <v>26</v>
      </c>
      <c r="B11" s="9" t="s">
        <v>14</v>
      </c>
      <c r="C11" s="9" t="s">
        <v>23</v>
      </c>
      <c r="D11" s="13" t="s">
        <v>27</v>
      </c>
      <c r="E11" s="10">
        <v>12</v>
      </c>
      <c r="F11" s="10">
        <v>10.25</v>
      </c>
      <c r="G11" s="11">
        <f>ROUND(E11*F11,2)</f>
        <v>123</v>
      </c>
      <c r="H11" s="23"/>
      <c r="I11" s="11">
        <f>ROUND(E11*H11,2)</f>
        <v>0</v>
      </c>
    </row>
    <row r="12" spans="1:11" ht="71.400000000000006" x14ac:dyDescent="0.3">
      <c r="A12" s="12"/>
      <c r="B12" s="12"/>
      <c r="C12" s="12"/>
      <c r="D12" s="13" t="s">
        <v>28</v>
      </c>
      <c r="E12" s="12"/>
      <c r="F12" s="12"/>
      <c r="G12" s="12"/>
      <c r="H12" s="24"/>
      <c r="I12" s="12"/>
    </row>
    <row r="13" spans="1:11" ht="21" customHeight="1" x14ac:dyDescent="0.3">
      <c r="A13" s="8" t="s">
        <v>29</v>
      </c>
      <c r="B13" s="9" t="s">
        <v>14</v>
      </c>
      <c r="C13" s="9" t="s">
        <v>23</v>
      </c>
      <c r="D13" s="13" t="s">
        <v>30</v>
      </c>
      <c r="E13" s="10">
        <v>46.5</v>
      </c>
      <c r="F13" s="10">
        <v>131.11000000000001</v>
      </c>
      <c r="G13" s="11">
        <f>ROUND(E13*F13,2)</f>
        <v>6096.62</v>
      </c>
      <c r="H13" s="23"/>
      <c r="I13" s="11">
        <f>ROUND(E13*H13,2)</f>
        <v>0</v>
      </c>
    </row>
    <row r="14" spans="1:11" ht="71.400000000000006" x14ac:dyDescent="0.3">
      <c r="A14" s="12"/>
      <c r="B14" s="12"/>
      <c r="C14" s="12"/>
      <c r="D14" s="13" t="s">
        <v>28</v>
      </c>
      <c r="E14" s="12"/>
      <c r="F14" s="12"/>
      <c r="G14" s="12"/>
      <c r="H14" s="24"/>
      <c r="I14" s="12"/>
    </row>
    <row r="15" spans="1:11" ht="21" customHeight="1" x14ac:dyDescent="0.3">
      <c r="A15" s="8" t="s">
        <v>31</v>
      </c>
      <c r="B15" s="9" t="s">
        <v>14</v>
      </c>
      <c r="C15" s="9" t="s">
        <v>15</v>
      </c>
      <c r="D15" s="13" t="s">
        <v>32</v>
      </c>
      <c r="E15" s="10">
        <v>4</v>
      </c>
      <c r="F15" s="10">
        <v>44.19</v>
      </c>
      <c r="G15" s="11">
        <f>ROUND(E15*F15,2)</f>
        <v>176.76</v>
      </c>
      <c r="H15" s="23"/>
      <c r="I15" s="11">
        <f>ROUND(E15*H15,2)</f>
        <v>0</v>
      </c>
    </row>
    <row r="16" spans="1:11" ht="35.4" customHeight="1" x14ac:dyDescent="0.3">
      <c r="A16" s="12"/>
      <c r="B16" s="12"/>
      <c r="C16" s="12"/>
      <c r="D16" s="13" t="s">
        <v>33</v>
      </c>
      <c r="E16" s="12"/>
      <c r="F16" s="12"/>
      <c r="G16" s="12"/>
      <c r="H16" s="24"/>
      <c r="I16" s="12"/>
    </row>
    <row r="17" spans="1:9" ht="21" customHeight="1" x14ac:dyDescent="0.3">
      <c r="A17" s="8" t="s">
        <v>34</v>
      </c>
      <c r="B17" s="9" t="s">
        <v>14</v>
      </c>
      <c r="C17" s="9" t="s">
        <v>15</v>
      </c>
      <c r="D17" s="13" t="s">
        <v>35</v>
      </c>
      <c r="E17" s="10">
        <v>2</v>
      </c>
      <c r="F17" s="10">
        <v>35.68</v>
      </c>
      <c r="G17" s="11">
        <f>ROUND(E17*F17,2)</f>
        <v>71.36</v>
      </c>
      <c r="H17" s="23"/>
      <c r="I17" s="11">
        <f>ROUND(E17*H17,2)</f>
        <v>0</v>
      </c>
    </row>
    <row r="18" spans="1:9" ht="74.400000000000006" customHeight="1" x14ac:dyDescent="0.3">
      <c r="A18" s="12"/>
      <c r="B18" s="12"/>
      <c r="C18" s="12"/>
      <c r="D18" s="13" t="s">
        <v>36</v>
      </c>
      <c r="E18" s="12"/>
      <c r="F18" s="12"/>
      <c r="G18" s="12"/>
      <c r="H18" s="24"/>
      <c r="I18" s="12"/>
    </row>
    <row r="19" spans="1:9" ht="21" customHeight="1" x14ac:dyDescent="0.3">
      <c r="A19" s="8" t="s">
        <v>37</v>
      </c>
      <c r="B19" s="9" t="s">
        <v>14</v>
      </c>
      <c r="C19" s="9" t="s">
        <v>15</v>
      </c>
      <c r="D19" s="13" t="s">
        <v>38</v>
      </c>
      <c r="E19" s="10">
        <v>2</v>
      </c>
      <c r="F19" s="10">
        <v>360.46</v>
      </c>
      <c r="G19" s="11">
        <f>ROUND(E19*F19,2)</f>
        <v>720.92</v>
      </c>
      <c r="H19" s="23"/>
      <c r="I19" s="11">
        <f>ROUND(E19*H19,2)</f>
        <v>0</v>
      </c>
    </row>
    <row r="20" spans="1:9" ht="51" x14ac:dyDescent="0.3">
      <c r="A20" s="12"/>
      <c r="B20" s="12"/>
      <c r="C20" s="12"/>
      <c r="D20" s="13" t="s">
        <v>39</v>
      </c>
      <c r="E20" s="12"/>
      <c r="F20" s="12"/>
      <c r="G20" s="12"/>
      <c r="H20" s="24"/>
      <c r="I20" s="12"/>
    </row>
    <row r="21" spans="1:9" ht="21" customHeight="1" x14ac:dyDescent="0.3">
      <c r="A21" s="8" t="s">
        <v>40</v>
      </c>
      <c r="B21" s="9" t="s">
        <v>14</v>
      </c>
      <c r="C21" s="9" t="s">
        <v>19</v>
      </c>
      <c r="D21" s="13" t="s">
        <v>41</v>
      </c>
      <c r="E21" s="10">
        <v>30</v>
      </c>
      <c r="F21" s="10">
        <v>7.44</v>
      </c>
      <c r="G21" s="11">
        <f>ROUND(E21*F21,2)</f>
        <v>223.2</v>
      </c>
      <c r="H21" s="23"/>
      <c r="I21" s="11">
        <f>ROUND(E21*H21,2)</f>
        <v>0</v>
      </c>
    </row>
    <row r="22" spans="1:9" ht="30.6" x14ac:dyDescent="0.3">
      <c r="A22" s="12"/>
      <c r="B22" s="12"/>
      <c r="C22" s="12"/>
      <c r="D22" s="13" t="s">
        <v>42</v>
      </c>
      <c r="E22" s="12"/>
      <c r="F22" s="12"/>
      <c r="G22" s="12"/>
      <c r="H22" s="24"/>
      <c r="I22" s="12"/>
    </row>
    <row r="23" spans="1:9" ht="21" customHeight="1" x14ac:dyDescent="0.3">
      <c r="A23" s="8" t="s">
        <v>43</v>
      </c>
      <c r="B23" s="9" t="s">
        <v>14</v>
      </c>
      <c r="C23" s="9" t="s">
        <v>44</v>
      </c>
      <c r="D23" s="13" t="s">
        <v>45</v>
      </c>
      <c r="E23" s="10">
        <v>4.4800000000000004</v>
      </c>
      <c r="F23" s="10">
        <v>64.88</v>
      </c>
      <c r="G23" s="11">
        <f>ROUND(E23*F23,2)</f>
        <v>290.66000000000003</v>
      </c>
      <c r="H23" s="23"/>
      <c r="I23" s="11">
        <f>ROUND(E23*H23,2)</f>
        <v>0</v>
      </c>
    </row>
    <row r="24" spans="1:9" ht="51" x14ac:dyDescent="0.3">
      <c r="A24" s="12"/>
      <c r="B24" s="12"/>
      <c r="C24" s="12"/>
      <c r="D24" s="13" t="s">
        <v>46</v>
      </c>
      <c r="E24" s="12"/>
      <c r="F24" s="12"/>
      <c r="G24" s="12"/>
      <c r="H24" s="24"/>
      <c r="I24" s="12"/>
    </row>
    <row r="25" spans="1:9" ht="21" customHeight="1" x14ac:dyDescent="0.3">
      <c r="A25" s="8" t="s">
        <v>47</v>
      </c>
      <c r="B25" s="9" t="s">
        <v>14</v>
      </c>
      <c r="C25" s="9" t="s">
        <v>15</v>
      </c>
      <c r="D25" s="13" t="s">
        <v>48</v>
      </c>
      <c r="E25" s="10">
        <v>1</v>
      </c>
      <c r="F25" s="10">
        <v>3088.9</v>
      </c>
      <c r="G25" s="11">
        <f>ROUND(E25*F25,2)</f>
        <v>3088.9</v>
      </c>
      <c r="H25" s="23"/>
      <c r="I25" s="11">
        <f>ROUND(E25*H25,2)</f>
        <v>0</v>
      </c>
    </row>
    <row r="26" spans="1:9" ht="112.8" customHeight="1" x14ac:dyDescent="0.3">
      <c r="A26" s="12"/>
      <c r="B26" s="12"/>
      <c r="C26" s="12"/>
      <c r="D26" s="13" t="s">
        <v>49</v>
      </c>
      <c r="E26" s="12"/>
      <c r="F26" s="12"/>
      <c r="G26" s="12"/>
      <c r="H26" s="24"/>
      <c r="I26" s="12"/>
    </row>
    <row r="27" spans="1:9" ht="21" customHeight="1" x14ac:dyDescent="0.3">
      <c r="A27" s="8" t="s">
        <v>50</v>
      </c>
      <c r="B27" s="9" t="s">
        <v>14</v>
      </c>
      <c r="C27" s="9" t="s">
        <v>23</v>
      </c>
      <c r="D27" s="13" t="s">
        <v>51</v>
      </c>
      <c r="E27" s="10">
        <v>50.94</v>
      </c>
      <c r="F27" s="10">
        <v>199.43</v>
      </c>
      <c r="G27" s="11">
        <f>ROUND(E27*F27,2)</f>
        <v>10158.959999999999</v>
      </c>
      <c r="H27" s="23"/>
      <c r="I27" s="11">
        <f>ROUND(E27*H27,2)</f>
        <v>0</v>
      </c>
    </row>
    <row r="28" spans="1:9" ht="378" customHeight="1" x14ac:dyDescent="0.3">
      <c r="A28" s="12"/>
      <c r="B28" s="12"/>
      <c r="C28" s="12"/>
      <c r="D28" s="13" t="s">
        <v>52</v>
      </c>
      <c r="E28" s="12"/>
      <c r="F28" s="12"/>
      <c r="G28" s="12"/>
      <c r="H28" s="24"/>
      <c r="I28" s="12"/>
    </row>
    <row r="29" spans="1:9" ht="20.399999999999999" x14ac:dyDescent="0.3">
      <c r="A29" s="8" t="s">
        <v>53</v>
      </c>
      <c r="B29" s="9" t="s">
        <v>14</v>
      </c>
      <c r="C29" s="9" t="s">
        <v>23</v>
      </c>
      <c r="D29" s="13" t="s">
        <v>54</v>
      </c>
      <c r="E29" s="10">
        <v>6.12</v>
      </c>
      <c r="F29" s="10">
        <v>409.62</v>
      </c>
      <c r="G29" s="11">
        <f>ROUND(E29*F29,2)</f>
        <v>2506.87</v>
      </c>
      <c r="H29" s="23"/>
      <c r="I29" s="11">
        <f>ROUND(E29*H29,2)</f>
        <v>0</v>
      </c>
    </row>
    <row r="30" spans="1:9" ht="193.8" x14ac:dyDescent="0.3">
      <c r="A30" s="12"/>
      <c r="B30" s="12"/>
      <c r="C30" s="12"/>
      <c r="D30" s="13" t="s">
        <v>55</v>
      </c>
      <c r="E30" s="12"/>
      <c r="F30" s="12"/>
      <c r="G30" s="12"/>
      <c r="H30" s="24"/>
      <c r="I30" s="12"/>
    </row>
    <row r="31" spans="1:9" x14ac:dyDescent="0.3">
      <c r="A31" s="8" t="s">
        <v>56</v>
      </c>
      <c r="B31" s="9" t="s">
        <v>14</v>
      </c>
      <c r="C31" s="9" t="s">
        <v>15</v>
      </c>
      <c r="D31" s="13" t="s">
        <v>57</v>
      </c>
      <c r="E31" s="10">
        <v>60</v>
      </c>
      <c r="F31" s="10">
        <v>28.54</v>
      </c>
      <c r="G31" s="11">
        <f>ROUND(E31*F31,2)</f>
        <v>1712.4</v>
      </c>
      <c r="H31" s="23"/>
      <c r="I31" s="11">
        <f>ROUND(E31*H31,2)</f>
        <v>0</v>
      </c>
    </row>
    <row r="32" spans="1:9" ht="78" customHeight="1" x14ac:dyDescent="0.3">
      <c r="A32" s="12"/>
      <c r="B32" s="12"/>
      <c r="C32" s="12"/>
      <c r="D32" s="13" t="s">
        <v>58</v>
      </c>
      <c r="E32" s="12"/>
      <c r="F32" s="12"/>
      <c r="G32" s="12"/>
      <c r="H32" s="24"/>
      <c r="I32" s="12"/>
    </row>
    <row r="33" spans="1:9" ht="21" customHeight="1" x14ac:dyDescent="0.3">
      <c r="A33" s="8" t="s">
        <v>59</v>
      </c>
      <c r="B33" s="9" t="s">
        <v>14</v>
      </c>
      <c r="C33" s="9" t="s">
        <v>23</v>
      </c>
      <c r="D33" s="13" t="s">
        <v>60</v>
      </c>
      <c r="E33" s="10">
        <v>18</v>
      </c>
      <c r="F33" s="10">
        <v>26.17</v>
      </c>
      <c r="G33" s="11">
        <f>ROUND(E33*F33,2)</f>
        <v>471.06</v>
      </c>
      <c r="H33" s="23"/>
      <c r="I33" s="11">
        <f>ROUND(E33*H33,2)</f>
        <v>0</v>
      </c>
    </row>
    <row r="34" spans="1:9" ht="83.4" customHeight="1" x14ac:dyDescent="0.3">
      <c r="A34" s="12"/>
      <c r="B34" s="12"/>
      <c r="C34" s="12"/>
      <c r="D34" s="13" t="s">
        <v>61</v>
      </c>
      <c r="E34" s="12"/>
      <c r="F34" s="12"/>
      <c r="G34" s="12"/>
      <c r="H34" s="24"/>
      <c r="I34" s="12"/>
    </row>
    <row r="35" spans="1:9" ht="21" customHeight="1" x14ac:dyDescent="0.3">
      <c r="A35" s="8" t="s">
        <v>62</v>
      </c>
      <c r="B35" s="9" t="s">
        <v>14</v>
      </c>
      <c r="C35" s="9" t="s">
        <v>44</v>
      </c>
      <c r="D35" s="13" t="s">
        <v>63</v>
      </c>
      <c r="E35" s="10">
        <v>9.3800000000000008</v>
      </c>
      <c r="F35" s="10">
        <v>328.73</v>
      </c>
      <c r="G35" s="11">
        <f>ROUND(E35*F35,2)</f>
        <v>3083.49</v>
      </c>
      <c r="H35" s="23"/>
      <c r="I35" s="11">
        <f>ROUND(E35*H35,2)</f>
        <v>0</v>
      </c>
    </row>
    <row r="36" spans="1:9" ht="104.4" customHeight="1" x14ac:dyDescent="0.3">
      <c r="A36" s="12"/>
      <c r="B36" s="12"/>
      <c r="C36" s="12"/>
      <c r="D36" s="13" t="s">
        <v>64</v>
      </c>
      <c r="E36" s="12"/>
      <c r="F36" s="12"/>
      <c r="G36" s="12"/>
      <c r="H36" s="24"/>
      <c r="I36" s="12"/>
    </row>
    <row r="37" spans="1:9" ht="21" customHeight="1" x14ac:dyDescent="0.3">
      <c r="A37" s="8" t="s">
        <v>65</v>
      </c>
      <c r="B37" s="9" t="s">
        <v>14</v>
      </c>
      <c r="C37" s="9" t="s">
        <v>19</v>
      </c>
      <c r="D37" s="13" t="s">
        <v>66</v>
      </c>
      <c r="E37" s="10">
        <v>6</v>
      </c>
      <c r="F37" s="10">
        <v>94.76</v>
      </c>
      <c r="G37" s="11">
        <f>ROUND(E37*F37,2)</f>
        <v>568.55999999999995</v>
      </c>
      <c r="H37" s="23"/>
      <c r="I37" s="11">
        <f>ROUND(E37*H37,2)</f>
        <v>0</v>
      </c>
    </row>
    <row r="38" spans="1:9" ht="40.799999999999997" x14ac:dyDescent="0.3">
      <c r="A38" s="12"/>
      <c r="B38" s="12"/>
      <c r="C38" s="12"/>
      <c r="D38" s="13" t="s">
        <v>67</v>
      </c>
      <c r="E38" s="12"/>
      <c r="F38" s="12"/>
      <c r="G38" s="12"/>
      <c r="H38" s="24"/>
      <c r="I38" s="12"/>
    </row>
    <row r="39" spans="1:9" ht="21" customHeight="1" x14ac:dyDescent="0.3">
      <c r="A39" s="8" t="s">
        <v>68</v>
      </c>
      <c r="B39" s="9" t="s">
        <v>14</v>
      </c>
      <c r="C39" s="9" t="s">
        <v>19</v>
      </c>
      <c r="D39" s="13" t="s">
        <v>69</v>
      </c>
      <c r="E39" s="10">
        <v>30</v>
      </c>
      <c r="F39" s="10">
        <v>183.32</v>
      </c>
      <c r="G39" s="11">
        <f>ROUND(E39*F39,2)</f>
        <v>5499.6</v>
      </c>
      <c r="H39" s="23"/>
      <c r="I39" s="11">
        <f>ROUND(E39*H39,2)</f>
        <v>0</v>
      </c>
    </row>
    <row r="40" spans="1:9" ht="136.19999999999999" customHeight="1" x14ac:dyDescent="0.3">
      <c r="A40" s="12"/>
      <c r="B40" s="12"/>
      <c r="C40" s="12"/>
      <c r="D40" s="13" t="s">
        <v>70</v>
      </c>
      <c r="E40" s="12"/>
      <c r="F40" s="12"/>
      <c r="G40" s="12"/>
      <c r="H40" s="24"/>
      <c r="I40" s="12"/>
    </row>
    <row r="41" spans="1:9" ht="21" customHeight="1" x14ac:dyDescent="0.3">
      <c r="A41" s="8" t="s">
        <v>71</v>
      </c>
      <c r="B41" s="9" t="s">
        <v>14</v>
      </c>
      <c r="C41" s="9" t="s">
        <v>72</v>
      </c>
      <c r="D41" s="13" t="s">
        <v>73</v>
      </c>
      <c r="E41" s="10">
        <v>27</v>
      </c>
      <c r="F41" s="10">
        <v>41.32</v>
      </c>
      <c r="G41" s="11">
        <f>ROUND(E41*F41,2)</f>
        <v>1115.6400000000001</v>
      </c>
      <c r="H41" s="23"/>
      <c r="I41" s="11">
        <f>ROUND(E41*H41,2)</f>
        <v>0</v>
      </c>
    </row>
    <row r="42" spans="1:9" ht="188.4" customHeight="1" x14ac:dyDescent="0.3">
      <c r="A42" s="12"/>
      <c r="B42" s="12"/>
      <c r="C42" s="12"/>
      <c r="D42" s="13" t="s">
        <v>74</v>
      </c>
      <c r="E42" s="12"/>
      <c r="F42" s="12"/>
      <c r="G42" s="12"/>
      <c r="H42" s="24"/>
      <c r="I42" s="12"/>
    </row>
    <row r="43" spans="1:9" ht="21" customHeight="1" x14ac:dyDescent="0.3">
      <c r="A43" s="8" t="s">
        <v>75</v>
      </c>
      <c r="B43" s="9" t="s">
        <v>14</v>
      </c>
      <c r="C43" s="9" t="s">
        <v>23</v>
      </c>
      <c r="D43" s="13" t="s">
        <v>76</v>
      </c>
      <c r="E43" s="10">
        <v>12.24</v>
      </c>
      <c r="F43" s="10">
        <v>42.85</v>
      </c>
      <c r="G43" s="11">
        <f>ROUND(E43*F43,2)</f>
        <v>524.48</v>
      </c>
      <c r="H43" s="23"/>
      <c r="I43" s="11">
        <f>ROUND(E43*H43,2)</f>
        <v>0</v>
      </c>
    </row>
    <row r="44" spans="1:9" ht="63.6" customHeight="1" x14ac:dyDescent="0.3">
      <c r="A44" s="12"/>
      <c r="B44" s="12"/>
      <c r="C44" s="12"/>
      <c r="D44" s="13" t="s">
        <v>77</v>
      </c>
      <c r="E44" s="12"/>
      <c r="F44" s="12"/>
      <c r="G44" s="12"/>
      <c r="H44" s="24"/>
      <c r="I44" s="12"/>
    </row>
    <row r="45" spans="1:9" ht="21" customHeight="1" x14ac:dyDescent="0.3">
      <c r="A45" s="8" t="s">
        <v>78</v>
      </c>
      <c r="B45" s="9" t="s">
        <v>14</v>
      </c>
      <c r="C45" s="9" t="s">
        <v>23</v>
      </c>
      <c r="D45" s="13" t="s">
        <v>79</v>
      </c>
      <c r="E45" s="10">
        <v>90</v>
      </c>
      <c r="F45" s="10">
        <v>42.02</v>
      </c>
      <c r="G45" s="11">
        <f>ROUND(E45*F45,2)</f>
        <v>3781.8</v>
      </c>
      <c r="H45" s="23"/>
      <c r="I45" s="11">
        <f>ROUND(E45*H45,2)</f>
        <v>0</v>
      </c>
    </row>
    <row r="46" spans="1:9" ht="145.80000000000001" customHeight="1" x14ac:dyDescent="0.3">
      <c r="A46" s="12"/>
      <c r="B46" s="12"/>
      <c r="C46" s="12"/>
      <c r="D46" s="13" t="s">
        <v>80</v>
      </c>
      <c r="E46" s="12"/>
      <c r="F46" s="12"/>
      <c r="G46" s="12"/>
      <c r="H46" s="24"/>
      <c r="I46" s="12"/>
    </row>
    <row r="47" spans="1:9" ht="21" customHeight="1" x14ac:dyDescent="0.3">
      <c r="A47" s="8" t="s">
        <v>81</v>
      </c>
      <c r="B47" s="9" t="s">
        <v>14</v>
      </c>
      <c r="C47" s="9" t="s">
        <v>15</v>
      </c>
      <c r="D47" s="13" t="s">
        <v>82</v>
      </c>
      <c r="E47" s="10">
        <v>8</v>
      </c>
      <c r="F47" s="10">
        <v>50.53</v>
      </c>
      <c r="G47" s="11">
        <f>ROUND(E47*F47,2)</f>
        <v>404.24</v>
      </c>
      <c r="H47" s="23"/>
      <c r="I47" s="11">
        <f>ROUND(E47*H47,2)</f>
        <v>0</v>
      </c>
    </row>
    <row r="48" spans="1:9" ht="143.4" customHeight="1" x14ac:dyDescent="0.3">
      <c r="A48" s="12"/>
      <c r="B48" s="12"/>
      <c r="C48" s="12"/>
      <c r="D48" s="13" t="s">
        <v>83</v>
      </c>
      <c r="E48" s="12"/>
      <c r="F48" s="12"/>
      <c r="G48" s="12"/>
      <c r="H48" s="24"/>
      <c r="I48" s="12"/>
    </row>
    <row r="49" spans="1:9" ht="21" customHeight="1" x14ac:dyDescent="0.3">
      <c r="A49" s="8" t="s">
        <v>84</v>
      </c>
      <c r="B49" s="9" t="s">
        <v>14</v>
      </c>
      <c r="C49" s="9" t="s">
        <v>15</v>
      </c>
      <c r="D49" s="13" t="s">
        <v>85</v>
      </c>
      <c r="E49" s="10">
        <v>8</v>
      </c>
      <c r="F49" s="10">
        <v>48.21</v>
      </c>
      <c r="G49" s="11">
        <f>ROUND(E49*F49,2)</f>
        <v>385.68</v>
      </c>
      <c r="H49" s="23"/>
      <c r="I49" s="11">
        <f>ROUND(E49*H49,2)</f>
        <v>0</v>
      </c>
    </row>
    <row r="50" spans="1:9" ht="147.6" customHeight="1" x14ac:dyDescent="0.3">
      <c r="A50" s="12"/>
      <c r="B50" s="12"/>
      <c r="C50" s="12"/>
      <c r="D50" s="13" t="s">
        <v>86</v>
      </c>
      <c r="E50" s="12"/>
      <c r="F50" s="12"/>
      <c r="G50" s="12"/>
      <c r="H50" s="24"/>
      <c r="I50" s="12"/>
    </row>
    <row r="51" spans="1:9" ht="21" customHeight="1" x14ac:dyDescent="0.3">
      <c r="A51" s="8" t="s">
        <v>87</v>
      </c>
      <c r="B51" s="9" t="s">
        <v>14</v>
      </c>
      <c r="C51" s="9" t="s">
        <v>15</v>
      </c>
      <c r="D51" s="13" t="s">
        <v>88</v>
      </c>
      <c r="E51" s="10">
        <v>8</v>
      </c>
      <c r="F51" s="10">
        <v>46.61</v>
      </c>
      <c r="G51" s="11">
        <f>ROUND(E51*F51,2)</f>
        <v>372.88</v>
      </c>
      <c r="H51" s="23"/>
      <c r="I51" s="11">
        <f>ROUND(E51*H51,2)</f>
        <v>0</v>
      </c>
    </row>
    <row r="52" spans="1:9" ht="142.80000000000001" customHeight="1" x14ac:dyDescent="0.3">
      <c r="A52" s="12"/>
      <c r="B52" s="12"/>
      <c r="C52" s="12"/>
      <c r="D52" s="13" t="s">
        <v>89</v>
      </c>
      <c r="E52" s="12"/>
      <c r="F52" s="12"/>
      <c r="G52" s="12"/>
      <c r="H52" s="24"/>
      <c r="I52" s="12"/>
    </row>
    <row r="53" spans="1:9" ht="21" customHeight="1" x14ac:dyDescent="0.3">
      <c r="A53" s="8" t="s">
        <v>90</v>
      </c>
      <c r="B53" s="9" t="s">
        <v>14</v>
      </c>
      <c r="C53" s="9" t="s">
        <v>15</v>
      </c>
      <c r="D53" s="13" t="s">
        <v>91</v>
      </c>
      <c r="E53" s="10">
        <v>2</v>
      </c>
      <c r="F53" s="10">
        <v>59.15</v>
      </c>
      <c r="G53" s="11">
        <f>ROUND(E53*F53,2)</f>
        <v>118.3</v>
      </c>
      <c r="H53" s="23"/>
      <c r="I53" s="11">
        <f>ROUND(E53*H53,2)</f>
        <v>0</v>
      </c>
    </row>
    <row r="54" spans="1:9" ht="51" x14ac:dyDescent="0.3">
      <c r="A54" s="12"/>
      <c r="B54" s="12"/>
      <c r="C54" s="12"/>
      <c r="D54" s="13" t="s">
        <v>92</v>
      </c>
      <c r="E54" s="12"/>
      <c r="F54" s="12"/>
      <c r="G54" s="12"/>
      <c r="H54" s="24"/>
      <c r="I54" s="12"/>
    </row>
    <row r="55" spans="1:9" x14ac:dyDescent="0.3">
      <c r="A55" s="8" t="s">
        <v>93</v>
      </c>
      <c r="B55" s="9" t="s">
        <v>14</v>
      </c>
      <c r="C55" s="9" t="s">
        <v>15</v>
      </c>
      <c r="D55" s="13" t="s">
        <v>94</v>
      </c>
      <c r="E55" s="10">
        <v>1</v>
      </c>
      <c r="F55" s="10">
        <v>16.579999999999998</v>
      </c>
      <c r="G55" s="11">
        <f>ROUND(E55*F55,2)</f>
        <v>16.579999999999998</v>
      </c>
      <c r="H55" s="23"/>
      <c r="I55" s="11">
        <f>ROUND(E55*H55,2)</f>
        <v>0</v>
      </c>
    </row>
    <row r="56" spans="1:9" ht="30.6" x14ac:dyDescent="0.3">
      <c r="A56" s="12"/>
      <c r="B56" s="12"/>
      <c r="C56" s="12"/>
      <c r="D56" s="13" t="s">
        <v>95</v>
      </c>
      <c r="E56" s="12"/>
      <c r="F56" s="12"/>
      <c r="G56" s="12"/>
      <c r="H56" s="24"/>
      <c r="I56" s="12"/>
    </row>
    <row r="57" spans="1:9" x14ac:dyDescent="0.3">
      <c r="A57" s="8" t="s">
        <v>96</v>
      </c>
      <c r="B57" s="9" t="s">
        <v>14</v>
      </c>
      <c r="C57" s="9" t="s">
        <v>15</v>
      </c>
      <c r="D57" s="13" t="s">
        <v>97</v>
      </c>
      <c r="E57" s="10">
        <v>4</v>
      </c>
      <c r="F57" s="10">
        <v>75.19</v>
      </c>
      <c r="G57" s="11">
        <f>ROUND(E57*F57,2)</f>
        <v>300.76</v>
      </c>
      <c r="H57" s="23"/>
      <c r="I57" s="11">
        <f>ROUND(E57*H57,2)</f>
        <v>0</v>
      </c>
    </row>
    <row r="58" spans="1:9" ht="79.2" customHeight="1" x14ac:dyDescent="0.3">
      <c r="A58" s="12"/>
      <c r="B58" s="12"/>
      <c r="C58" s="12"/>
      <c r="D58" s="13" t="s">
        <v>98</v>
      </c>
      <c r="E58" s="12"/>
      <c r="F58" s="12"/>
      <c r="G58" s="12"/>
      <c r="H58" s="24"/>
      <c r="I58" s="12"/>
    </row>
    <row r="59" spans="1:9" x14ac:dyDescent="0.3">
      <c r="A59" s="8" t="s">
        <v>99</v>
      </c>
      <c r="B59" s="9" t="s">
        <v>14</v>
      </c>
      <c r="C59" s="9" t="s">
        <v>72</v>
      </c>
      <c r="D59" s="13" t="s">
        <v>100</v>
      </c>
      <c r="E59" s="10">
        <v>3.6</v>
      </c>
      <c r="F59" s="10">
        <v>14.25</v>
      </c>
      <c r="G59" s="11">
        <f>ROUND(E59*F59,2)</f>
        <v>51.3</v>
      </c>
      <c r="H59" s="23"/>
      <c r="I59" s="11">
        <f>ROUND(E59*H59,2)</f>
        <v>0</v>
      </c>
    </row>
    <row r="60" spans="1:9" ht="30.6" x14ac:dyDescent="0.3">
      <c r="A60" s="12"/>
      <c r="B60" s="12"/>
      <c r="C60" s="12"/>
      <c r="D60" s="13" t="s">
        <v>101</v>
      </c>
      <c r="E60" s="12"/>
      <c r="F60" s="12"/>
      <c r="G60" s="12"/>
      <c r="H60" s="24"/>
      <c r="I60" s="12"/>
    </row>
    <row r="61" spans="1:9" x14ac:dyDescent="0.3">
      <c r="A61" s="8" t="s">
        <v>102</v>
      </c>
      <c r="B61" s="9" t="s">
        <v>14</v>
      </c>
      <c r="C61" s="9" t="s">
        <v>19</v>
      </c>
      <c r="D61" s="13" t="s">
        <v>103</v>
      </c>
      <c r="E61" s="10">
        <v>5</v>
      </c>
      <c r="F61" s="10">
        <v>73.64</v>
      </c>
      <c r="G61" s="11">
        <f>ROUND(E61*F61,2)</f>
        <v>368.2</v>
      </c>
      <c r="H61" s="23"/>
      <c r="I61" s="11">
        <f>ROUND(E61*H61,2)</f>
        <v>0</v>
      </c>
    </row>
    <row r="62" spans="1:9" ht="40.799999999999997" x14ac:dyDescent="0.3">
      <c r="A62" s="12"/>
      <c r="B62" s="12"/>
      <c r="C62" s="12"/>
      <c r="D62" s="13" t="s">
        <v>104</v>
      </c>
      <c r="E62" s="12"/>
      <c r="F62" s="12"/>
      <c r="G62" s="12"/>
      <c r="H62" s="24"/>
      <c r="I62" s="12"/>
    </row>
    <row r="63" spans="1:9" x14ac:dyDescent="0.3">
      <c r="A63" s="8" t="s">
        <v>105</v>
      </c>
      <c r="B63" s="9" t="s">
        <v>14</v>
      </c>
      <c r="C63" s="9" t="s">
        <v>106</v>
      </c>
      <c r="D63" s="13" t="s">
        <v>107</v>
      </c>
      <c r="E63" s="10">
        <v>1</v>
      </c>
      <c r="F63" s="10">
        <v>66.88</v>
      </c>
      <c r="G63" s="11">
        <f>ROUND(E63*F63,2)</f>
        <v>66.88</v>
      </c>
      <c r="H63" s="23"/>
      <c r="I63" s="11">
        <f>ROUND(E63*H63,2)</f>
        <v>0</v>
      </c>
    </row>
    <row r="64" spans="1:9" ht="20.399999999999999" x14ac:dyDescent="0.3">
      <c r="A64" s="12"/>
      <c r="B64" s="12"/>
      <c r="C64" s="12"/>
      <c r="D64" s="13" t="s">
        <v>108</v>
      </c>
      <c r="E64" s="12"/>
      <c r="F64" s="12"/>
      <c r="G64" s="12"/>
      <c r="H64" s="24"/>
      <c r="I64" s="12"/>
    </row>
    <row r="65" spans="1:9" x14ac:dyDescent="0.3">
      <c r="A65" s="8" t="s">
        <v>109</v>
      </c>
      <c r="B65" s="9" t="s">
        <v>14</v>
      </c>
      <c r="C65" s="9" t="s">
        <v>15</v>
      </c>
      <c r="D65" s="13" t="s">
        <v>110</v>
      </c>
      <c r="E65" s="10">
        <v>4</v>
      </c>
      <c r="F65" s="10">
        <v>76.7</v>
      </c>
      <c r="G65" s="11">
        <f>ROUND(E65*F65,2)</f>
        <v>306.8</v>
      </c>
      <c r="H65" s="23"/>
      <c r="I65" s="11">
        <f>ROUND(E65*H65,2)</f>
        <v>0</v>
      </c>
    </row>
    <row r="66" spans="1:9" ht="59.4" customHeight="1" x14ac:dyDescent="0.3">
      <c r="A66" s="12"/>
      <c r="B66" s="12"/>
      <c r="C66" s="12"/>
      <c r="D66" s="13" t="s">
        <v>111</v>
      </c>
      <c r="E66" s="12"/>
      <c r="F66" s="12"/>
      <c r="G66" s="12"/>
      <c r="H66" s="24"/>
      <c r="I66" s="12"/>
    </row>
    <row r="67" spans="1:9" x14ac:dyDescent="0.3">
      <c r="A67" s="8" t="s">
        <v>112</v>
      </c>
      <c r="B67" s="9" t="s">
        <v>14</v>
      </c>
      <c r="C67" s="9" t="s">
        <v>44</v>
      </c>
      <c r="D67" s="13" t="s">
        <v>113</v>
      </c>
      <c r="E67" s="10">
        <v>4.4800000000000004</v>
      </c>
      <c r="F67" s="10">
        <v>12</v>
      </c>
      <c r="G67" s="11">
        <f>ROUND(E67*F67,2)</f>
        <v>53.76</v>
      </c>
      <c r="H67" s="23"/>
      <c r="I67" s="11">
        <f>ROUND(E67*H67,2)</f>
        <v>0</v>
      </c>
    </row>
    <row r="68" spans="1:9" ht="53.4" customHeight="1" x14ac:dyDescent="0.3">
      <c r="A68" s="12"/>
      <c r="B68" s="12"/>
      <c r="C68" s="12"/>
      <c r="D68" s="13" t="s">
        <v>114</v>
      </c>
      <c r="E68" s="12"/>
      <c r="F68" s="12"/>
      <c r="G68" s="12"/>
      <c r="H68" s="24"/>
      <c r="I68" s="12"/>
    </row>
    <row r="69" spans="1:9" x14ac:dyDescent="0.3">
      <c r="A69" s="8" t="s">
        <v>115</v>
      </c>
      <c r="B69" s="9" t="s">
        <v>14</v>
      </c>
      <c r="C69" s="9" t="s">
        <v>116</v>
      </c>
      <c r="D69" s="13" t="s">
        <v>117</v>
      </c>
      <c r="E69" s="10">
        <v>0.5</v>
      </c>
      <c r="F69" s="10">
        <v>-131.25</v>
      </c>
      <c r="G69" s="11">
        <f>ROUND(E69*F69,2)</f>
        <v>-65.63</v>
      </c>
      <c r="H69" s="23"/>
      <c r="I69" s="11">
        <f>ROUND(E69*H69,2)</f>
        <v>0</v>
      </c>
    </row>
    <row r="70" spans="1:9" ht="42.6" customHeight="1" x14ac:dyDescent="0.3">
      <c r="A70" s="12"/>
      <c r="B70" s="12"/>
      <c r="C70" s="12"/>
      <c r="D70" s="13" t="s">
        <v>118</v>
      </c>
      <c r="E70" s="12"/>
      <c r="F70" s="12"/>
      <c r="G70" s="12"/>
      <c r="H70" s="24"/>
      <c r="I70" s="12"/>
    </row>
    <row r="71" spans="1:9" x14ac:dyDescent="0.3">
      <c r="A71" s="8" t="s">
        <v>119</v>
      </c>
      <c r="B71" s="9" t="s">
        <v>14</v>
      </c>
      <c r="C71" s="9" t="s">
        <v>120</v>
      </c>
      <c r="D71" s="13" t="s">
        <v>121</v>
      </c>
      <c r="E71" s="10">
        <v>10</v>
      </c>
      <c r="F71" s="10">
        <v>216.72</v>
      </c>
      <c r="G71" s="11">
        <f>ROUND(E71*F71,2)</f>
        <v>2167.1999999999998</v>
      </c>
      <c r="H71" s="23"/>
      <c r="I71" s="11">
        <f>ROUND(E71*H71,2)</f>
        <v>0</v>
      </c>
    </row>
    <row r="72" spans="1:9" ht="81.599999999999994" customHeight="1" x14ac:dyDescent="0.3">
      <c r="A72" s="12"/>
      <c r="B72" s="12"/>
      <c r="C72" s="12"/>
      <c r="D72" s="13" t="s">
        <v>122</v>
      </c>
      <c r="E72" s="12"/>
      <c r="F72" s="12"/>
      <c r="G72" s="12"/>
      <c r="H72" s="24"/>
      <c r="I72" s="12"/>
    </row>
    <row r="73" spans="1:9" x14ac:dyDescent="0.3">
      <c r="A73" s="8" t="s">
        <v>123</v>
      </c>
      <c r="B73" s="9" t="s">
        <v>14</v>
      </c>
      <c r="C73" s="9" t="s">
        <v>15</v>
      </c>
      <c r="D73" s="13" t="s">
        <v>124</v>
      </c>
      <c r="E73" s="10">
        <v>8</v>
      </c>
      <c r="F73" s="10">
        <v>22.23</v>
      </c>
      <c r="G73" s="11">
        <f>ROUND(E73*F73,2)</f>
        <v>177.84</v>
      </c>
      <c r="H73" s="23"/>
      <c r="I73" s="11">
        <f>ROUND(E73*H73,2)</f>
        <v>0</v>
      </c>
    </row>
    <row r="74" spans="1:9" ht="30.6" x14ac:dyDescent="0.3">
      <c r="A74" s="12"/>
      <c r="B74" s="12"/>
      <c r="C74" s="12"/>
      <c r="D74" s="13" t="s">
        <v>125</v>
      </c>
      <c r="E74" s="12"/>
      <c r="F74" s="12"/>
      <c r="G74" s="12"/>
      <c r="H74" s="24"/>
      <c r="I74" s="12"/>
    </row>
    <row r="75" spans="1:9" ht="20.399999999999999" x14ac:dyDescent="0.3">
      <c r="A75" s="8" t="s">
        <v>126</v>
      </c>
      <c r="B75" s="9" t="s">
        <v>14</v>
      </c>
      <c r="C75" s="9" t="s">
        <v>106</v>
      </c>
      <c r="D75" s="13" t="s">
        <v>127</v>
      </c>
      <c r="E75" s="10">
        <v>1</v>
      </c>
      <c r="F75" s="10">
        <v>343.1</v>
      </c>
      <c r="G75" s="11">
        <f>ROUND(E75*F75,2)</f>
        <v>343.1</v>
      </c>
      <c r="H75" s="23"/>
      <c r="I75" s="11">
        <f>ROUND(E75*H75,2)</f>
        <v>0</v>
      </c>
    </row>
    <row r="76" spans="1:9" ht="94.2" customHeight="1" x14ac:dyDescent="0.3">
      <c r="A76" s="12"/>
      <c r="B76" s="12"/>
      <c r="C76" s="12"/>
      <c r="D76" s="13" t="s">
        <v>128</v>
      </c>
      <c r="E76" s="12"/>
      <c r="F76" s="12"/>
      <c r="G76" s="12"/>
      <c r="H76" s="24"/>
      <c r="I76" s="12"/>
    </row>
    <row r="77" spans="1:9" x14ac:dyDescent="0.3">
      <c r="A77" s="8" t="s">
        <v>129</v>
      </c>
      <c r="B77" s="9" t="s">
        <v>14</v>
      </c>
      <c r="C77" s="9" t="s">
        <v>160</v>
      </c>
      <c r="D77" s="13" t="s">
        <v>130</v>
      </c>
      <c r="E77" s="10">
        <v>1</v>
      </c>
      <c r="F77" s="10">
        <v>2500</v>
      </c>
      <c r="G77" s="11">
        <f>ROUND(E77*F77,2)</f>
        <v>2500</v>
      </c>
      <c r="H77" s="49">
        <v>2500</v>
      </c>
      <c r="I77" s="11">
        <f>ROUND(E77*H77,2)</f>
        <v>2500</v>
      </c>
    </row>
    <row r="78" spans="1:9" ht="30.6" x14ac:dyDescent="0.3">
      <c r="A78" s="12"/>
      <c r="B78" s="12"/>
      <c r="C78" s="12"/>
      <c r="D78" s="13" t="s">
        <v>131</v>
      </c>
      <c r="E78" s="12"/>
      <c r="F78" s="12"/>
      <c r="G78" s="12"/>
      <c r="H78" s="24"/>
      <c r="I78" s="12"/>
    </row>
    <row r="79" spans="1:9" x14ac:dyDescent="0.3">
      <c r="A79" s="12"/>
      <c r="B79" s="12"/>
      <c r="C79" s="12"/>
      <c r="D79" s="19" t="s">
        <v>132</v>
      </c>
      <c r="E79" s="14">
        <v>1</v>
      </c>
      <c r="F79" s="15">
        <f>G5+G7+G9+G11+G13+G15+G17+G19+G21+G23+G25+G27+G29+G31+G33+G35+G37+G39+G41+G43+G45+G47+G49+G51+G53+G55+G57+G59+G61+G63+G65+G67+G69+G71+G73+G75+G77</f>
        <v>48758.58</v>
      </c>
      <c r="G79" s="15">
        <f>ROUND(E79*F79,2)</f>
        <v>48758.58</v>
      </c>
      <c r="H79" s="15">
        <f>I5+I7+I9+I11+I13+I15+I17+I19+I21+I23+I25+I27+I29+I31+I33+I35+I37+I39+I41+I43+I45+I47+I49+I51+I53+I55+I57+I59+I61+I63+I65+I67+I69+I71+I73+I75+I77</f>
        <v>2500</v>
      </c>
      <c r="I79" s="15">
        <f>ROUND(E79*H79,2)</f>
        <v>2500</v>
      </c>
    </row>
    <row r="80" spans="1:9" ht="0.9" customHeight="1" x14ac:dyDescent="0.3">
      <c r="A80" s="16"/>
      <c r="B80" s="16"/>
      <c r="C80" s="16"/>
      <c r="D80" s="20"/>
      <c r="E80" s="16"/>
      <c r="F80" s="16"/>
      <c r="G80" s="16"/>
      <c r="H80" s="16"/>
      <c r="I80" s="16"/>
    </row>
    <row r="81" spans="1:9" x14ac:dyDescent="0.3">
      <c r="A81" s="5" t="s">
        <v>133</v>
      </c>
      <c r="B81" s="5" t="s">
        <v>10</v>
      </c>
      <c r="C81" s="5" t="s">
        <v>11</v>
      </c>
      <c r="D81" s="18" t="s">
        <v>134</v>
      </c>
      <c r="E81" s="6">
        <f>E160</f>
        <v>1</v>
      </c>
      <c r="F81" s="7">
        <f>F160</f>
        <v>50720.14</v>
      </c>
      <c r="G81" s="7">
        <f>G160</f>
        <v>50720.14</v>
      </c>
      <c r="H81" s="7">
        <f>H160</f>
        <v>2500</v>
      </c>
      <c r="I81" s="7">
        <f>I160</f>
        <v>2500</v>
      </c>
    </row>
    <row r="82" spans="1:9" x14ac:dyDescent="0.3">
      <c r="A82" s="8" t="s">
        <v>13</v>
      </c>
      <c r="B82" s="9" t="s">
        <v>14</v>
      </c>
      <c r="C82" s="9" t="s">
        <v>15</v>
      </c>
      <c r="D82" s="13" t="s">
        <v>16</v>
      </c>
      <c r="E82" s="10">
        <v>2</v>
      </c>
      <c r="F82" s="10">
        <v>12.89</v>
      </c>
      <c r="G82" s="11">
        <f>ROUND(E82*F82,2)</f>
        <v>25.78</v>
      </c>
      <c r="H82" s="23"/>
      <c r="I82" s="11">
        <f>ROUND(E82*H82,2)</f>
        <v>0</v>
      </c>
    </row>
    <row r="83" spans="1:9" ht="40.799999999999997" x14ac:dyDescent="0.3">
      <c r="A83" s="12"/>
      <c r="B83" s="12"/>
      <c r="C83" s="12"/>
      <c r="D83" s="13" t="s">
        <v>17</v>
      </c>
      <c r="E83" s="12"/>
      <c r="F83" s="12"/>
      <c r="G83" s="12"/>
      <c r="H83" s="24"/>
      <c r="I83" s="12"/>
    </row>
    <row r="84" spans="1:9" x14ac:dyDescent="0.3">
      <c r="A84" s="8" t="s">
        <v>18</v>
      </c>
      <c r="B84" s="9" t="s">
        <v>14</v>
      </c>
      <c r="C84" s="9" t="s">
        <v>19</v>
      </c>
      <c r="D84" s="13" t="s">
        <v>20</v>
      </c>
      <c r="E84" s="10">
        <v>31.2</v>
      </c>
      <c r="F84" s="10">
        <v>9.43</v>
      </c>
      <c r="G84" s="11">
        <f>ROUND(E84*F84,2)</f>
        <v>294.22000000000003</v>
      </c>
      <c r="H84" s="23"/>
      <c r="I84" s="11">
        <f>ROUND(E84*H84,2)</f>
        <v>0</v>
      </c>
    </row>
    <row r="85" spans="1:9" ht="40.799999999999997" x14ac:dyDescent="0.3">
      <c r="A85" s="12"/>
      <c r="B85" s="12"/>
      <c r="C85" s="12"/>
      <c r="D85" s="13" t="s">
        <v>21</v>
      </c>
      <c r="E85" s="12"/>
      <c r="F85" s="12"/>
      <c r="G85" s="12"/>
      <c r="H85" s="24"/>
      <c r="I85" s="12"/>
    </row>
    <row r="86" spans="1:9" x14ac:dyDescent="0.3">
      <c r="A86" s="8" t="s">
        <v>22</v>
      </c>
      <c r="B86" s="9" t="s">
        <v>14</v>
      </c>
      <c r="C86" s="9" t="s">
        <v>23</v>
      </c>
      <c r="D86" s="13" t="s">
        <v>24</v>
      </c>
      <c r="E86" s="10">
        <v>46.5</v>
      </c>
      <c r="F86" s="10">
        <v>14.15</v>
      </c>
      <c r="G86" s="11">
        <f>ROUND(E86*F86,2)</f>
        <v>657.98</v>
      </c>
      <c r="H86" s="23"/>
      <c r="I86" s="11">
        <f>ROUND(E86*H86,2)</f>
        <v>0</v>
      </c>
    </row>
    <row r="87" spans="1:9" ht="30.6" x14ac:dyDescent="0.3">
      <c r="A87" s="12"/>
      <c r="B87" s="12"/>
      <c r="C87" s="12"/>
      <c r="D87" s="13" t="s">
        <v>25</v>
      </c>
      <c r="E87" s="12"/>
      <c r="F87" s="12"/>
      <c r="G87" s="12"/>
      <c r="H87" s="24"/>
      <c r="I87" s="12"/>
    </row>
    <row r="88" spans="1:9" x14ac:dyDescent="0.3">
      <c r="A88" s="8" t="s">
        <v>26</v>
      </c>
      <c r="B88" s="9" t="s">
        <v>14</v>
      </c>
      <c r="C88" s="9" t="s">
        <v>23</v>
      </c>
      <c r="D88" s="13" t="s">
        <v>27</v>
      </c>
      <c r="E88" s="10">
        <v>12</v>
      </c>
      <c r="F88" s="10">
        <v>10.25</v>
      </c>
      <c r="G88" s="11">
        <f>ROUND(E88*F88,2)</f>
        <v>123</v>
      </c>
      <c r="H88" s="23"/>
      <c r="I88" s="11">
        <f>ROUND(E88*H88,2)</f>
        <v>0</v>
      </c>
    </row>
    <row r="89" spans="1:9" ht="81.599999999999994" customHeight="1" x14ac:dyDescent="0.3">
      <c r="A89" s="12"/>
      <c r="B89" s="12"/>
      <c r="C89" s="12"/>
      <c r="D89" s="13" t="s">
        <v>28</v>
      </c>
      <c r="E89" s="12"/>
      <c r="F89" s="12"/>
      <c r="G89" s="12"/>
      <c r="H89" s="24"/>
      <c r="I89" s="12"/>
    </row>
    <row r="90" spans="1:9" x14ac:dyDescent="0.3">
      <c r="A90" s="8" t="s">
        <v>29</v>
      </c>
      <c r="B90" s="9" t="s">
        <v>14</v>
      </c>
      <c r="C90" s="9" t="s">
        <v>23</v>
      </c>
      <c r="D90" s="13" t="s">
        <v>30</v>
      </c>
      <c r="E90" s="10">
        <v>46.5</v>
      </c>
      <c r="F90" s="10">
        <v>131.11000000000001</v>
      </c>
      <c r="G90" s="11">
        <f>ROUND(E90*F90,2)</f>
        <v>6096.62</v>
      </c>
      <c r="H90" s="23"/>
      <c r="I90" s="11">
        <f>ROUND(E90*H90,2)</f>
        <v>0</v>
      </c>
    </row>
    <row r="91" spans="1:9" ht="78" customHeight="1" x14ac:dyDescent="0.3">
      <c r="A91" s="12"/>
      <c r="B91" s="12"/>
      <c r="C91" s="12"/>
      <c r="D91" s="13" t="s">
        <v>28</v>
      </c>
      <c r="E91" s="12"/>
      <c r="F91" s="12"/>
      <c r="G91" s="12"/>
      <c r="H91" s="24"/>
      <c r="I91" s="12"/>
    </row>
    <row r="92" spans="1:9" x14ac:dyDescent="0.3">
      <c r="A92" s="8" t="s">
        <v>31</v>
      </c>
      <c r="B92" s="9" t="s">
        <v>14</v>
      </c>
      <c r="C92" s="9" t="s">
        <v>15</v>
      </c>
      <c r="D92" s="13" t="s">
        <v>32</v>
      </c>
      <c r="E92" s="10">
        <v>4</v>
      </c>
      <c r="F92" s="10">
        <v>44.19</v>
      </c>
      <c r="G92" s="11">
        <f>ROUND(E92*F92,2)</f>
        <v>176.76</v>
      </c>
      <c r="H92" s="23"/>
      <c r="I92" s="11">
        <f>ROUND(E92*H92,2)</f>
        <v>0</v>
      </c>
    </row>
    <row r="93" spans="1:9" ht="20.399999999999999" x14ac:dyDescent="0.3">
      <c r="A93" s="12"/>
      <c r="B93" s="12"/>
      <c r="C93" s="12"/>
      <c r="D93" s="13" t="s">
        <v>33</v>
      </c>
      <c r="E93" s="12"/>
      <c r="F93" s="12"/>
      <c r="G93" s="12"/>
      <c r="H93" s="24"/>
      <c r="I93" s="12"/>
    </row>
    <row r="94" spans="1:9" x14ac:dyDescent="0.3">
      <c r="A94" s="8" t="s">
        <v>34</v>
      </c>
      <c r="B94" s="9" t="s">
        <v>14</v>
      </c>
      <c r="C94" s="9" t="s">
        <v>15</v>
      </c>
      <c r="D94" s="13" t="s">
        <v>35</v>
      </c>
      <c r="E94" s="10">
        <v>2</v>
      </c>
      <c r="F94" s="10">
        <v>35.68</v>
      </c>
      <c r="G94" s="11">
        <f>ROUND(E94*F94,2)</f>
        <v>71.36</v>
      </c>
      <c r="H94" s="23"/>
      <c r="I94" s="11">
        <f>ROUND(E94*H94,2)</f>
        <v>0</v>
      </c>
    </row>
    <row r="95" spans="1:9" ht="40.799999999999997" x14ac:dyDescent="0.3">
      <c r="A95" s="12"/>
      <c r="B95" s="12"/>
      <c r="C95" s="12"/>
      <c r="D95" s="13" t="s">
        <v>36</v>
      </c>
      <c r="E95" s="12"/>
      <c r="F95" s="12"/>
      <c r="G95" s="12"/>
      <c r="H95" s="24"/>
      <c r="I95" s="12"/>
    </row>
    <row r="96" spans="1:9" x14ac:dyDescent="0.3">
      <c r="A96" s="8" t="s">
        <v>37</v>
      </c>
      <c r="B96" s="9" t="s">
        <v>14</v>
      </c>
      <c r="C96" s="9" t="s">
        <v>15</v>
      </c>
      <c r="D96" s="13" t="s">
        <v>38</v>
      </c>
      <c r="E96" s="10">
        <v>2</v>
      </c>
      <c r="F96" s="10">
        <v>360.46</v>
      </c>
      <c r="G96" s="11">
        <f>ROUND(E96*F96,2)</f>
        <v>720.92</v>
      </c>
      <c r="H96" s="23"/>
      <c r="I96" s="11">
        <f>ROUND(E96*H96,2)</f>
        <v>0</v>
      </c>
    </row>
    <row r="97" spans="1:9" ht="65.400000000000006" customHeight="1" x14ac:dyDescent="0.3">
      <c r="A97" s="12"/>
      <c r="B97" s="12"/>
      <c r="C97" s="12"/>
      <c r="D97" s="13" t="s">
        <v>39</v>
      </c>
      <c r="E97" s="12"/>
      <c r="F97" s="12"/>
      <c r="G97" s="12"/>
      <c r="H97" s="24"/>
      <c r="I97" s="12"/>
    </row>
    <row r="98" spans="1:9" ht="21" customHeight="1" x14ac:dyDescent="0.3">
      <c r="A98" s="8" t="s">
        <v>40</v>
      </c>
      <c r="B98" s="9" t="s">
        <v>14</v>
      </c>
      <c r="C98" s="9" t="s">
        <v>19</v>
      </c>
      <c r="D98" s="13" t="s">
        <v>41</v>
      </c>
      <c r="E98" s="10">
        <v>30</v>
      </c>
      <c r="F98" s="10">
        <v>7.44</v>
      </c>
      <c r="G98" s="11">
        <f>ROUND(E98*F98,2)</f>
        <v>223.2</v>
      </c>
      <c r="H98" s="23"/>
      <c r="I98" s="11">
        <f>ROUND(E98*H98,2)</f>
        <v>0</v>
      </c>
    </row>
    <row r="99" spans="1:9" ht="30.6" x14ac:dyDescent="0.3">
      <c r="A99" s="12"/>
      <c r="B99" s="12"/>
      <c r="C99" s="12"/>
      <c r="D99" s="13" t="s">
        <v>42</v>
      </c>
      <c r="E99" s="12"/>
      <c r="F99" s="12"/>
      <c r="G99" s="12"/>
      <c r="H99" s="24"/>
      <c r="I99" s="12"/>
    </row>
    <row r="100" spans="1:9" ht="21" customHeight="1" x14ac:dyDescent="0.3">
      <c r="A100" s="8" t="s">
        <v>43</v>
      </c>
      <c r="B100" s="9" t="s">
        <v>14</v>
      </c>
      <c r="C100" s="9" t="s">
        <v>44</v>
      </c>
      <c r="D100" s="13" t="s">
        <v>45</v>
      </c>
      <c r="E100" s="10">
        <v>4.4800000000000004</v>
      </c>
      <c r="F100" s="10">
        <v>64.88</v>
      </c>
      <c r="G100" s="11">
        <f>ROUND(E100*F100,2)</f>
        <v>290.66000000000003</v>
      </c>
      <c r="H100" s="23"/>
      <c r="I100" s="11">
        <f>ROUND(E100*H100,2)</f>
        <v>0</v>
      </c>
    </row>
    <row r="101" spans="1:9" ht="51" x14ac:dyDescent="0.3">
      <c r="A101" s="12"/>
      <c r="B101" s="12"/>
      <c r="C101" s="12"/>
      <c r="D101" s="13" t="s">
        <v>46</v>
      </c>
      <c r="E101" s="12"/>
      <c r="F101" s="12"/>
      <c r="G101" s="12"/>
      <c r="H101" s="24"/>
      <c r="I101" s="12"/>
    </row>
    <row r="102" spans="1:9" ht="21" customHeight="1" x14ac:dyDescent="0.3">
      <c r="A102" s="8" t="s">
        <v>47</v>
      </c>
      <c r="B102" s="9" t="s">
        <v>14</v>
      </c>
      <c r="C102" s="9" t="s">
        <v>15</v>
      </c>
      <c r="D102" s="13" t="s">
        <v>48</v>
      </c>
      <c r="E102" s="10">
        <v>1</v>
      </c>
      <c r="F102" s="10">
        <v>3088.9</v>
      </c>
      <c r="G102" s="11">
        <f>ROUND(E102*F102,2)</f>
        <v>3088.9</v>
      </c>
      <c r="H102" s="23"/>
      <c r="I102" s="11">
        <f>ROUND(E102*H102,2)</f>
        <v>0</v>
      </c>
    </row>
    <row r="103" spans="1:9" ht="99" customHeight="1" x14ac:dyDescent="0.3">
      <c r="A103" s="12"/>
      <c r="B103" s="12"/>
      <c r="C103" s="12"/>
      <c r="D103" s="13" t="s">
        <v>49</v>
      </c>
      <c r="E103" s="12"/>
      <c r="F103" s="12"/>
      <c r="G103" s="12"/>
      <c r="H103" s="24"/>
      <c r="I103" s="12"/>
    </row>
    <row r="104" spans="1:9" ht="21" customHeight="1" x14ac:dyDescent="0.3">
      <c r="A104" s="8" t="s">
        <v>65</v>
      </c>
      <c r="B104" s="9" t="s">
        <v>14</v>
      </c>
      <c r="C104" s="9" t="s">
        <v>19</v>
      </c>
      <c r="D104" s="13" t="s">
        <v>66</v>
      </c>
      <c r="E104" s="10">
        <v>4</v>
      </c>
      <c r="F104" s="10">
        <v>94.76</v>
      </c>
      <c r="G104" s="11">
        <f>ROUND(E104*F104,2)</f>
        <v>379.04</v>
      </c>
      <c r="H104" s="23"/>
      <c r="I104" s="11">
        <f>ROUND(E104*H104,2)</f>
        <v>0</v>
      </c>
    </row>
    <row r="105" spans="1:9" ht="40.799999999999997" x14ac:dyDescent="0.3">
      <c r="A105" s="12"/>
      <c r="B105" s="12"/>
      <c r="C105" s="12"/>
      <c r="D105" s="13" t="s">
        <v>67</v>
      </c>
      <c r="E105" s="12"/>
      <c r="F105" s="12"/>
      <c r="G105" s="12"/>
      <c r="H105" s="24"/>
      <c r="I105" s="12"/>
    </row>
    <row r="106" spans="1:9" ht="21" customHeight="1" x14ac:dyDescent="0.3">
      <c r="A106" s="8" t="s">
        <v>50</v>
      </c>
      <c r="B106" s="9" t="s">
        <v>14</v>
      </c>
      <c r="C106" s="9" t="s">
        <v>23</v>
      </c>
      <c r="D106" s="13" t="s">
        <v>51</v>
      </c>
      <c r="E106" s="10">
        <v>3</v>
      </c>
      <c r="F106" s="10">
        <v>199.43</v>
      </c>
      <c r="G106" s="11">
        <f>ROUND(E106*F106,2)</f>
        <v>598.29</v>
      </c>
      <c r="H106" s="23"/>
      <c r="I106" s="11">
        <f>ROUND(E106*H106,2)</f>
        <v>0</v>
      </c>
    </row>
    <row r="107" spans="1:9" ht="331.8" customHeight="1" x14ac:dyDescent="0.3">
      <c r="A107" s="12"/>
      <c r="B107" s="12"/>
      <c r="C107" s="12"/>
      <c r="D107" s="13" t="s">
        <v>52</v>
      </c>
      <c r="E107" s="12"/>
      <c r="F107" s="12"/>
      <c r="G107" s="12"/>
      <c r="H107" s="24"/>
      <c r="I107" s="12"/>
    </row>
    <row r="108" spans="1:9" ht="20.399999999999999" x14ac:dyDescent="0.3">
      <c r="A108" s="8" t="s">
        <v>53</v>
      </c>
      <c r="B108" s="9" t="s">
        <v>14</v>
      </c>
      <c r="C108" s="9" t="s">
        <v>23</v>
      </c>
      <c r="D108" s="13" t="s">
        <v>54</v>
      </c>
      <c r="E108" s="10">
        <v>28.75</v>
      </c>
      <c r="F108" s="10">
        <v>409.62</v>
      </c>
      <c r="G108" s="11">
        <f>ROUND(E108*F108,2)</f>
        <v>11776.58</v>
      </c>
      <c r="H108" s="23"/>
      <c r="I108" s="11">
        <f>ROUND(E108*H108,2)</f>
        <v>0</v>
      </c>
    </row>
    <row r="109" spans="1:9" ht="212.4" customHeight="1" x14ac:dyDescent="0.3">
      <c r="A109" s="12"/>
      <c r="B109" s="12"/>
      <c r="C109" s="12"/>
      <c r="D109" s="13" t="s">
        <v>55</v>
      </c>
      <c r="E109" s="12"/>
      <c r="F109" s="12"/>
      <c r="G109" s="12"/>
      <c r="H109" s="24"/>
      <c r="I109" s="12"/>
    </row>
    <row r="110" spans="1:9" ht="21" customHeight="1" x14ac:dyDescent="0.3">
      <c r="A110" s="8" t="s">
        <v>75</v>
      </c>
      <c r="B110" s="9" t="s">
        <v>14</v>
      </c>
      <c r="C110" s="9" t="s">
        <v>23</v>
      </c>
      <c r="D110" s="13" t="s">
        <v>76</v>
      </c>
      <c r="E110" s="10">
        <v>57</v>
      </c>
      <c r="F110" s="10">
        <v>42.85</v>
      </c>
      <c r="G110" s="11">
        <f>ROUND(E110*F110,2)</f>
        <v>2442.4499999999998</v>
      </c>
      <c r="H110" s="23"/>
      <c r="I110" s="11">
        <f>ROUND(E110*H110,2)</f>
        <v>0</v>
      </c>
    </row>
    <row r="111" spans="1:9" ht="40.799999999999997" x14ac:dyDescent="0.3">
      <c r="A111" s="12"/>
      <c r="B111" s="12"/>
      <c r="C111" s="12"/>
      <c r="D111" s="13" t="s">
        <v>77</v>
      </c>
      <c r="E111" s="12"/>
      <c r="F111" s="12"/>
      <c r="G111" s="12"/>
      <c r="H111" s="24"/>
      <c r="I111" s="12"/>
    </row>
    <row r="112" spans="1:9" ht="21" customHeight="1" x14ac:dyDescent="0.3">
      <c r="A112" s="8" t="s">
        <v>56</v>
      </c>
      <c r="B112" s="9" t="s">
        <v>14</v>
      </c>
      <c r="C112" s="9" t="s">
        <v>15</v>
      </c>
      <c r="D112" s="13" t="s">
        <v>57</v>
      </c>
      <c r="E112" s="10">
        <v>50</v>
      </c>
      <c r="F112" s="10">
        <v>28.54</v>
      </c>
      <c r="G112" s="11">
        <f>ROUND(E112*F112,2)</f>
        <v>1427</v>
      </c>
      <c r="H112" s="23"/>
      <c r="I112" s="11">
        <f>ROUND(E112*H112,2)</f>
        <v>0</v>
      </c>
    </row>
    <row r="113" spans="1:9" ht="83.4" customHeight="1" x14ac:dyDescent="0.3">
      <c r="A113" s="12"/>
      <c r="B113" s="12"/>
      <c r="C113" s="12"/>
      <c r="D113" s="13" t="s">
        <v>58</v>
      </c>
      <c r="E113" s="12"/>
      <c r="F113" s="12"/>
      <c r="G113" s="12"/>
      <c r="H113" s="24"/>
      <c r="I113" s="12"/>
    </row>
    <row r="114" spans="1:9" ht="21" customHeight="1" x14ac:dyDescent="0.3">
      <c r="A114" s="8" t="s">
        <v>59</v>
      </c>
      <c r="B114" s="9" t="s">
        <v>14</v>
      </c>
      <c r="C114" s="9" t="s">
        <v>23</v>
      </c>
      <c r="D114" s="13" t="s">
        <v>60</v>
      </c>
      <c r="E114" s="10">
        <v>18</v>
      </c>
      <c r="F114" s="10">
        <v>26.17</v>
      </c>
      <c r="G114" s="11">
        <f>ROUND(E114*F114,2)</f>
        <v>471.06</v>
      </c>
      <c r="H114" s="23"/>
      <c r="I114" s="11">
        <f>ROUND(E114*H114,2)</f>
        <v>0</v>
      </c>
    </row>
    <row r="115" spans="1:9" ht="75" customHeight="1" x14ac:dyDescent="0.3">
      <c r="A115" s="12"/>
      <c r="B115" s="12"/>
      <c r="C115" s="12"/>
      <c r="D115" s="13" t="s">
        <v>61</v>
      </c>
      <c r="E115" s="12"/>
      <c r="F115" s="12"/>
      <c r="G115" s="12"/>
      <c r="H115" s="24"/>
      <c r="I115" s="12"/>
    </row>
    <row r="116" spans="1:9" ht="21" customHeight="1" x14ac:dyDescent="0.3">
      <c r="A116" s="8" t="s">
        <v>62</v>
      </c>
      <c r="B116" s="9" t="s">
        <v>14</v>
      </c>
      <c r="C116" s="9" t="s">
        <v>44</v>
      </c>
      <c r="D116" s="13" t="s">
        <v>63</v>
      </c>
      <c r="E116" s="10">
        <v>9.3800000000000008</v>
      </c>
      <c r="F116" s="10">
        <v>328.73</v>
      </c>
      <c r="G116" s="11">
        <f>ROUND(E116*F116,2)</f>
        <v>3083.49</v>
      </c>
      <c r="H116" s="23"/>
      <c r="I116" s="11">
        <f>ROUND(E116*H116,2)</f>
        <v>0</v>
      </c>
    </row>
    <row r="117" spans="1:9" ht="76.8" customHeight="1" x14ac:dyDescent="0.3">
      <c r="A117" s="12"/>
      <c r="B117" s="12"/>
      <c r="C117" s="12"/>
      <c r="D117" s="13" t="s">
        <v>64</v>
      </c>
      <c r="E117" s="12"/>
      <c r="F117" s="12"/>
      <c r="G117" s="12"/>
      <c r="H117" s="24"/>
      <c r="I117" s="12"/>
    </row>
    <row r="118" spans="1:9" ht="21" customHeight="1" x14ac:dyDescent="0.3">
      <c r="A118" s="8" t="s">
        <v>71</v>
      </c>
      <c r="B118" s="9" t="s">
        <v>14</v>
      </c>
      <c r="C118" s="9" t="s">
        <v>72</v>
      </c>
      <c r="D118" s="13" t="s">
        <v>73</v>
      </c>
      <c r="E118" s="10">
        <v>27</v>
      </c>
      <c r="F118" s="10">
        <v>41.32</v>
      </c>
      <c r="G118" s="11">
        <f>ROUND(E118*F118,2)</f>
        <v>1115.6400000000001</v>
      </c>
      <c r="H118" s="23"/>
      <c r="I118" s="11">
        <f>ROUND(E118*H118,2)</f>
        <v>0</v>
      </c>
    </row>
    <row r="119" spans="1:9" ht="187.2" customHeight="1" x14ac:dyDescent="0.3">
      <c r="A119" s="12"/>
      <c r="B119" s="12"/>
      <c r="C119" s="12"/>
      <c r="D119" s="13" t="s">
        <v>74</v>
      </c>
      <c r="E119" s="12"/>
      <c r="F119" s="12"/>
      <c r="G119" s="12"/>
      <c r="H119" s="24"/>
      <c r="I119" s="12"/>
    </row>
    <row r="120" spans="1:9" ht="21" customHeight="1" x14ac:dyDescent="0.3">
      <c r="A120" s="8" t="s">
        <v>135</v>
      </c>
      <c r="B120" s="9" t="s">
        <v>14</v>
      </c>
      <c r="C120" s="9" t="s">
        <v>19</v>
      </c>
      <c r="D120" s="13" t="s">
        <v>136</v>
      </c>
      <c r="E120" s="10">
        <v>6</v>
      </c>
      <c r="F120" s="10">
        <v>94.76</v>
      </c>
      <c r="G120" s="11">
        <f>ROUND(E120*F120,2)</f>
        <v>568.55999999999995</v>
      </c>
      <c r="H120" s="23"/>
      <c r="I120" s="11">
        <f>ROUND(E120*H120,2)</f>
        <v>0</v>
      </c>
    </row>
    <row r="121" spans="1:9" ht="40.799999999999997" x14ac:dyDescent="0.3">
      <c r="A121" s="12"/>
      <c r="B121" s="12"/>
      <c r="C121" s="12"/>
      <c r="D121" s="13" t="s">
        <v>137</v>
      </c>
      <c r="E121" s="12"/>
      <c r="F121" s="12"/>
      <c r="G121" s="12"/>
      <c r="H121" s="24"/>
      <c r="I121" s="12"/>
    </row>
    <row r="122" spans="1:9" ht="21" customHeight="1" x14ac:dyDescent="0.3">
      <c r="A122" s="8" t="s">
        <v>68</v>
      </c>
      <c r="B122" s="9" t="s">
        <v>14</v>
      </c>
      <c r="C122" s="9" t="s">
        <v>19</v>
      </c>
      <c r="D122" s="13" t="s">
        <v>69</v>
      </c>
      <c r="E122" s="10">
        <v>30</v>
      </c>
      <c r="F122" s="10">
        <v>183.32</v>
      </c>
      <c r="G122" s="11">
        <f>ROUND(E122*F122,2)</f>
        <v>5499.6</v>
      </c>
      <c r="H122" s="23"/>
      <c r="I122" s="11">
        <f>ROUND(E122*H122,2)</f>
        <v>0</v>
      </c>
    </row>
    <row r="123" spans="1:9" ht="135" customHeight="1" x14ac:dyDescent="0.3">
      <c r="A123" s="12"/>
      <c r="B123" s="12"/>
      <c r="C123" s="12"/>
      <c r="D123" s="13" t="s">
        <v>70</v>
      </c>
      <c r="E123" s="12"/>
      <c r="F123" s="12"/>
      <c r="G123" s="12"/>
      <c r="H123" s="24"/>
      <c r="I123" s="12"/>
    </row>
    <row r="124" spans="1:9" ht="21" customHeight="1" x14ac:dyDescent="0.3">
      <c r="A124" s="8" t="s">
        <v>78</v>
      </c>
      <c r="B124" s="9" t="s">
        <v>14</v>
      </c>
      <c r="C124" s="9" t="s">
        <v>23</v>
      </c>
      <c r="D124" s="13" t="s">
        <v>79</v>
      </c>
      <c r="E124" s="10">
        <v>75</v>
      </c>
      <c r="F124" s="10">
        <v>42.02</v>
      </c>
      <c r="G124" s="11">
        <f>ROUND(E124*F124,2)</f>
        <v>3151.5</v>
      </c>
      <c r="H124" s="23"/>
      <c r="I124" s="11">
        <f>ROUND(E124*H124,2)</f>
        <v>0</v>
      </c>
    </row>
    <row r="125" spans="1:9" ht="121.8" customHeight="1" x14ac:dyDescent="0.3">
      <c r="A125" s="12"/>
      <c r="B125" s="12"/>
      <c r="C125" s="12"/>
      <c r="D125" s="13" t="s">
        <v>80</v>
      </c>
      <c r="E125" s="12"/>
      <c r="F125" s="12"/>
      <c r="G125" s="12"/>
      <c r="H125" s="24"/>
      <c r="I125" s="12"/>
    </row>
    <row r="126" spans="1:9" ht="21" customHeight="1" x14ac:dyDescent="0.3">
      <c r="A126" s="8" t="s">
        <v>81</v>
      </c>
      <c r="B126" s="9" t="s">
        <v>14</v>
      </c>
      <c r="C126" s="9" t="s">
        <v>15</v>
      </c>
      <c r="D126" s="13" t="s">
        <v>82</v>
      </c>
      <c r="E126" s="10">
        <v>2</v>
      </c>
      <c r="F126" s="10">
        <v>50.53</v>
      </c>
      <c r="G126" s="11">
        <f>ROUND(E126*F126,2)</f>
        <v>101.06</v>
      </c>
      <c r="H126" s="23"/>
      <c r="I126" s="11">
        <f>ROUND(E126*H126,2)</f>
        <v>0</v>
      </c>
    </row>
    <row r="127" spans="1:9" ht="142.19999999999999" customHeight="1" x14ac:dyDescent="0.3">
      <c r="A127" s="12"/>
      <c r="B127" s="12"/>
      <c r="C127" s="12"/>
      <c r="D127" s="13" t="s">
        <v>83</v>
      </c>
      <c r="E127" s="12"/>
      <c r="F127" s="12"/>
      <c r="G127" s="12"/>
      <c r="H127" s="24"/>
      <c r="I127" s="12"/>
    </row>
    <row r="128" spans="1:9" ht="21" customHeight="1" x14ac:dyDescent="0.3">
      <c r="A128" s="8" t="s">
        <v>84</v>
      </c>
      <c r="B128" s="9" t="s">
        <v>14</v>
      </c>
      <c r="C128" s="9" t="s">
        <v>15</v>
      </c>
      <c r="D128" s="13" t="s">
        <v>85</v>
      </c>
      <c r="E128" s="10">
        <v>2</v>
      </c>
      <c r="F128" s="10">
        <v>48.21</v>
      </c>
      <c r="G128" s="11">
        <f>ROUND(E128*F128,2)</f>
        <v>96.42</v>
      </c>
      <c r="H128" s="23"/>
      <c r="I128" s="11">
        <f>ROUND(E128*H128,2)</f>
        <v>0</v>
      </c>
    </row>
    <row r="129" spans="1:9" ht="141.6" customHeight="1" x14ac:dyDescent="0.3">
      <c r="A129" s="12"/>
      <c r="B129" s="12"/>
      <c r="C129" s="12"/>
      <c r="D129" s="13" t="s">
        <v>86</v>
      </c>
      <c r="E129" s="12"/>
      <c r="F129" s="12"/>
      <c r="G129" s="12"/>
      <c r="H129" s="24"/>
      <c r="I129" s="12"/>
    </row>
    <row r="130" spans="1:9" ht="21" customHeight="1" x14ac:dyDescent="0.3">
      <c r="A130" s="8" t="s">
        <v>87</v>
      </c>
      <c r="B130" s="9" t="s">
        <v>14</v>
      </c>
      <c r="C130" s="9" t="s">
        <v>15</v>
      </c>
      <c r="D130" s="13" t="s">
        <v>88</v>
      </c>
      <c r="E130" s="10">
        <v>2</v>
      </c>
      <c r="F130" s="10">
        <v>46.61</v>
      </c>
      <c r="G130" s="11">
        <f>ROUND(E130*F130,2)</f>
        <v>93.22</v>
      </c>
      <c r="H130" s="23"/>
      <c r="I130" s="11">
        <f>ROUND(E130*H130,2)</f>
        <v>0</v>
      </c>
    </row>
    <row r="131" spans="1:9" ht="139.80000000000001" customHeight="1" x14ac:dyDescent="0.3">
      <c r="A131" s="12"/>
      <c r="B131" s="12"/>
      <c r="C131" s="12"/>
      <c r="D131" s="13" t="s">
        <v>89</v>
      </c>
      <c r="E131" s="12"/>
      <c r="F131" s="12"/>
      <c r="G131" s="12"/>
      <c r="H131" s="24"/>
      <c r="I131" s="12"/>
    </row>
    <row r="132" spans="1:9" ht="21" customHeight="1" x14ac:dyDescent="0.3">
      <c r="A132" s="8" t="s">
        <v>90</v>
      </c>
      <c r="B132" s="9" t="s">
        <v>14</v>
      </c>
      <c r="C132" s="9" t="s">
        <v>15</v>
      </c>
      <c r="D132" s="13" t="s">
        <v>91</v>
      </c>
      <c r="E132" s="10">
        <v>2</v>
      </c>
      <c r="F132" s="10">
        <v>59.15</v>
      </c>
      <c r="G132" s="11">
        <f>ROUND(E132*F132,2)</f>
        <v>118.3</v>
      </c>
      <c r="H132" s="23"/>
      <c r="I132" s="11">
        <f>ROUND(E132*H132,2)</f>
        <v>0</v>
      </c>
    </row>
    <row r="133" spans="1:9" ht="61.8" customHeight="1" x14ac:dyDescent="0.3">
      <c r="A133" s="12"/>
      <c r="B133" s="12"/>
      <c r="C133" s="12"/>
      <c r="D133" s="13" t="s">
        <v>92</v>
      </c>
      <c r="E133" s="12"/>
      <c r="F133" s="12"/>
      <c r="G133" s="12"/>
      <c r="H133" s="24"/>
      <c r="I133" s="12"/>
    </row>
    <row r="134" spans="1:9" ht="21" customHeight="1" x14ac:dyDescent="0.3">
      <c r="A134" s="8" t="s">
        <v>93</v>
      </c>
      <c r="B134" s="9" t="s">
        <v>14</v>
      </c>
      <c r="C134" s="9" t="s">
        <v>15</v>
      </c>
      <c r="D134" s="13" t="s">
        <v>94</v>
      </c>
      <c r="E134" s="10">
        <v>1</v>
      </c>
      <c r="F134" s="10">
        <v>16.579999999999998</v>
      </c>
      <c r="G134" s="11">
        <f>ROUND(E134*F134,2)</f>
        <v>16.579999999999998</v>
      </c>
      <c r="H134" s="23"/>
      <c r="I134" s="11">
        <f>ROUND(E134*H134,2)</f>
        <v>0</v>
      </c>
    </row>
    <row r="135" spans="1:9" ht="30.6" x14ac:dyDescent="0.3">
      <c r="A135" s="12"/>
      <c r="B135" s="12"/>
      <c r="C135" s="12"/>
      <c r="D135" s="13" t="s">
        <v>95</v>
      </c>
      <c r="E135" s="12"/>
      <c r="F135" s="12"/>
      <c r="G135" s="12"/>
      <c r="H135" s="24"/>
      <c r="I135" s="12"/>
    </row>
    <row r="136" spans="1:9" ht="21" customHeight="1" x14ac:dyDescent="0.3">
      <c r="A136" s="8" t="s">
        <v>96</v>
      </c>
      <c r="B136" s="9" t="s">
        <v>14</v>
      </c>
      <c r="C136" s="9" t="s">
        <v>15</v>
      </c>
      <c r="D136" s="13" t="s">
        <v>97</v>
      </c>
      <c r="E136" s="10">
        <v>2</v>
      </c>
      <c r="F136" s="10">
        <v>75.19</v>
      </c>
      <c r="G136" s="11">
        <f>ROUND(E136*F136,2)</f>
        <v>150.38</v>
      </c>
      <c r="H136" s="23"/>
      <c r="I136" s="11">
        <f>ROUND(E136*H136,2)</f>
        <v>0</v>
      </c>
    </row>
    <row r="137" spans="1:9" ht="73.2" customHeight="1" x14ac:dyDescent="0.3">
      <c r="A137" s="12"/>
      <c r="B137" s="12"/>
      <c r="C137" s="12"/>
      <c r="D137" s="13" t="s">
        <v>98</v>
      </c>
      <c r="E137" s="12"/>
      <c r="F137" s="12"/>
      <c r="G137" s="12"/>
      <c r="H137" s="24"/>
      <c r="I137" s="12"/>
    </row>
    <row r="138" spans="1:9" ht="21" customHeight="1" x14ac:dyDescent="0.3">
      <c r="A138" s="8" t="s">
        <v>138</v>
      </c>
      <c r="B138" s="9" t="s">
        <v>14</v>
      </c>
      <c r="C138" s="9" t="s">
        <v>23</v>
      </c>
      <c r="D138" s="13" t="s">
        <v>139</v>
      </c>
      <c r="E138" s="10">
        <v>2</v>
      </c>
      <c r="F138" s="10">
        <v>380.16</v>
      </c>
      <c r="G138" s="11">
        <f>ROUND(E138*F138,2)</f>
        <v>760.32</v>
      </c>
      <c r="H138" s="23"/>
      <c r="I138" s="11">
        <f>ROUND(E138*H138,2)</f>
        <v>0</v>
      </c>
    </row>
    <row r="139" spans="1:9" ht="49.8" customHeight="1" x14ac:dyDescent="0.3">
      <c r="A139" s="12"/>
      <c r="B139" s="12"/>
      <c r="C139" s="12"/>
      <c r="D139" s="13" t="s">
        <v>140</v>
      </c>
      <c r="E139" s="12"/>
      <c r="F139" s="12"/>
      <c r="G139" s="12"/>
      <c r="H139" s="24"/>
      <c r="I139" s="12"/>
    </row>
    <row r="140" spans="1:9" ht="21" customHeight="1" x14ac:dyDescent="0.3">
      <c r="A140" s="8" t="s">
        <v>99</v>
      </c>
      <c r="B140" s="9" t="s">
        <v>14</v>
      </c>
      <c r="C140" s="9" t="s">
        <v>72</v>
      </c>
      <c r="D140" s="13" t="s">
        <v>100</v>
      </c>
      <c r="E140" s="10">
        <v>3.6</v>
      </c>
      <c r="F140" s="10">
        <v>14.25</v>
      </c>
      <c r="G140" s="11">
        <f>ROUND(E140*F140,2)</f>
        <v>51.3</v>
      </c>
      <c r="H140" s="23"/>
      <c r="I140" s="11">
        <f>ROUND(E140*H140,2)</f>
        <v>0</v>
      </c>
    </row>
    <row r="141" spans="1:9" ht="30.6" x14ac:dyDescent="0.3">
      <c r="A141" s="12"/>
      <c r="B141" s="12"/>
      <c r="C141" s="12"/>
      <c r="D141" s="13" t="s">
        <v>101</v>
      </c>
      <c r="E141" s="12"/>
      <c r="F141" s="12"/>
      <c r="G141" s="12"/>
      <c r="H141" s="24"/>
      <c r="I141" s="12"/>
    </row>
    <row r="142" spans="1:9" ht="21" customHeight="1" x14ac:dyDescent="0.3">
      <c r="A142" s="8" t="s">
        <v>105</v>
      </c>
      <c r="B142" s="9" t="s">
        <v>14</v>
      </c>
      <c r="C142" s="9" t="s">
        <v>106</v>
      </c>
      <c r="D142" s="13" t="s">
        <v>107</v>
      </c>
      <c r="E142" s="10">
        <v>1</v>
      </c>
      <c r="F142" s="10">
        <v>66.88</v>
      </c>
      <c r="G142" s="11">
        <f>ROUND(E142*F142,2)</f>
        <v>66.88</v>
      </c>
      <c r="H142" s="23"/>
      <c r="I142" s="11">
        <f>ROUND(E142*H142,2)</f>
        <v>0</v>
      </c>
    </row>
    <row r="143" spans="1:9" ht="20.399999999999999" x14ac:dyDescent="0.3">
      <c r="A143" s="12"/>
      <c r="B143" s="12"/>
      <c r="C143" s="12"/>
      <c r="D143" s="13" t="s">
        <v>108</v>
      </c>
      <c r="E143" s="12"/>
      <c r="F143" s="12"/>
      <c r="G143" s="12"/>
      <c r="H143" s="24"/>
      <c r="I143" s="12"/>
    </row>
    <row r="144" spans="1:9" ht="21" customHeight="1" x14ac:dyDescent="0.3">
      <c r="A144" s="8" t="s">
        <v>109</v>
      </c>
      <c r="B144" s="9" t="s">
        <v>14</v>
      </c>
      <c r="C144" s="9" t="s">
        <v>15</v>
      </c>
      <c r="D144" s="13" t="s">
        <v>110</v>
      </c>
      <c r="E144" s="10">
        <v>4</v>
      </c>
      <c r="F144" s="10">
        <v>76.7</v>
      </c>
      <c r="G144" s="11">
        <f>ROUND(E144*F144,2)</f>
        <v>306.8</v>
      </c>
      <c r="H144" s="23"/>
      <c r="I144" s="11">
        <f>ROUND(E144*H144,2)</f>
        <v>0</v>
      </c>
    </row>
    <row r="145" spans="1:9" ht="61.2" x14ac:dyDescent="0.3">
      <c r="A145" s="12"/>
      <c r="B145" s="12"/>
      <c r="C145" s="12"/>
      <c r="D145" s="13" t="s">
        <v>111</v>
      </c>
      <c r="E145" s="12"/>
      <c r="F145" s="12"/>
      <c r="G145" s="12"/>
      <c r="H145" s="24"/>
      <c r="I145" s="12"/>
    </row>
    <row r="146" spans="1:9" ht="21" customHeight="1" x14ac:dyDescent="0.3">
      <c r="A146" s="8" t="s">
        <v>112</v>
      </c>
      <c r="B146" s="9" t="s">
        <v>14</v>
      </c>
      <c r="C146" s="9" t="s">
        <v>44</v>
      </c>
      <c r="D146" s="13" t="s">
        <v>113</v>
      </c>
      <c r="E146" s="10">
        <v>4.4800000000000004</v>
      </c>
      <c r="F146" s="10">
        <v>12</v>
      </c>
      <c r="G146" s="11">
        <f>ROUND(E146*F146,2)</f>
        <v>53.76</v>
      </c>
      <c r="H146" s="23"/>
      <c r="I146" s="11">
        <f>ROUND(E146*H146,2)</f>
        <v>0</v>
      </c>
    </row>
    <row r="147" spans="1:9" ht="30.6" x14ac:dyDescent="0.3">
      <c r="A147" s="12"/>
      <c r="B147" s="12"/>
      <c r="C147" s="12"/>
      <c r="D147" s="13" t="s">
        <v>114</v>
      </c>
      <c r="E147" s="12"/>
      <c r="F147" s="12"/>
      <c r="G147" s="12"/>
      <c r="H147" s="24"/>
      <c r="I147" s="12"/>
    </row>
    <row r="148" spans="1:9" ht="21" customHeight="1" x14ac:dyDescent="0.3">
      <c r="A148" s="8" t="s">
        <v>115</v>
      </c>
      <c r="B148" s="9" t="s">
        <v>14</v>
      </c>
      <c r="C148" s="9" t="s">
        <v>116</v>
      </c>
      <c r="D148" s="13" t="s">
        <v>117</v>
      </c>
      <c r="E148" s="10">
        <v>0.5</v>
      </c>
      <c r="F148" s="10">
        <v>-131.25</v>
      </c>
      <c r="G148" s="11">
        <f>ROUND(E148*F148,2)</f>
        <v>-65.63</v>
      </c>
      <c r="H148" s="23"/>
      <c r="I148" s="11">
        <f>ROUND(E148*H148,2)</f>
        <v>0</v>
      </c>
    </row>
    <row r="149" spans="1:9" ht="20.399999999999999" x14ac:dyDescent="0.3">
      <c r="A149" s="12"/>
      <c r="B149" s="12"/>
      <c r="C149" s="12"/>
      <c r="D149" s="13" t="s">
        <v>118</v>
      </c>
      <c r="E149" s="12"/>
      <c r="F149" s="12"/>
      <c r="G149" s="12"/>
      <c r="H149" s="24"/>
      <c r="I149" s="12"/>
    </row>
    <row r="150" spans="1:9" ht="21" customHeight="1" x14ac:dyDescent="0.3">
      <c r="A150" s="8" t="s">
        <v>119</v>
      </c>
      <c r="B150" s="9" t="s">
        <v>14</v>
      </c>
      <c r="C150" s="9" t="s">
        <v>120</v>
      </c>
      <c r="D150" s="13" t="s">
        <v>121</v>
      </c>
      <c r="E150" s="10">
        <v>10</v>
      </c>
      <c r="F150" s="10">
        <v>216.72</v>
      </c>
      <c r="G150" s="11">
        <f>ROUND(E150*F150,2)</f>
        <v>2167.1999999999998</v>
      </c>
      <c r="H150" s="23"/>
      <c r="I150" s="11">
        <f>ROUND(E150*H150,2)</f>
        <v>0</v>
      </c>
    </row>
    <row r="151" spans="1:9" ht="61.2" x14ac:dyDescent="0.3">
      <c r="A151" s="12"/>
      <c r="B151" s="12"/>
      <c r="C151" s="12"/>
      <c r="D151" s="50" t="s">
        <v>122</v>
      </c>
      <c r="E151" s="12"/>
      <c r="F151" s="12"/>
      <c r="G151" s="12"/>
      <c r="H151" s="24"/>
      <c r="I151" s="12"/>
    </row>
    <row r="152" spans="1:9" ht="21" customHeight="1" x14ac:dyDescent="0.3">
      <c r="A152" s="8" t="s">
        <v>123</v>
      </c>
      <c r="B152" s="9" t="s">
        <v>14</v>
      </c>
      <c r="C152" s="9" t="s">
        <v>15</v>
      </c>
      <c r="D152" s="13" t="s">
        <v>124</v>
      </c>
      <c r="E152" s="10">
        <v>8</v>
      </c>
      <c r="F152" s="10">
        <v>22.23</v>
      </c>
      <c r="G152" s="11">
        <f>ROUND(E152*F152,2)</f>
        <v>177.84</v>
      </c>
      <c r="H152" s="23"/>
      <c r="I152" s="11">
        <f>ROUND(E152*H152,2)</f>
        <v>0</v>
      </c>
    </row>
    <row r="153" spans="1:9" ht="30.6" x14ac:dyDescent="0.3">
      <c r="A153" s="12"/>
      <c r="B153" s="12"/>
      <c r="C153" s="12"/>
      <c r="D153" s="13" t="s">
        <v>125</v>
      </c>
      <c r="E153" s="12"/>
      <c r="F153" s="12"/>
      <c r="G153" s="12"/>
      <c r="H153" s="24"/>
      <c r="I153" s="12"/>
    </row>
    <row r="154" spans="1:9" ht="21" customHeight="1" x14ac:dyDescent="0.3">
      <c r="A154" s="8" t="s">
        <v>126</v>
      </c>
      <c r="B154" s="9" t="s">
        <v>14</v>
      </c>
      <c r="C154" s="9" t="s">
        <v>106</v>
      </c>
      <c r="D154" s="13" t="s">
        <v>127</v>
      </c>
      <c r="E154" s="10">
        <v>1</v>
      </c>
      <c r="F154" s="10">
        <v>343.1</v>
      </c>
      <c r="G154" s="11">
        <f>ROUND(E154*F154,2)</f>
        <v>343.1</v>
      </c>
      <c r="H154" s="23"/>
      <c r="I154" s="11">
        <f>ROUND(E154*H154,2)</f>
        <v>0</v>
      </c>
    </row>
    <row r="155" spans="1:9" ht="100.8" customHeight="1" x14ac:dyDescent="0.3">
      <c r="A155" s="12"/>
      <c r="B155" s="12"/>
      <c r="C155" s="12"/>
      <c r="D155" s="13" t="s">
        <v>128</v>
      </c>
      <c r="E155" s="12"/>
      <c r="F155" s="12"/>
      <c r="G155" s="12"/>
      <c r="H155" s="24"/>
      <c r="I155" s="12"/>
    </row>
    <row r="156" spans="1:9" ht="21" customHeight="1" x14ac:dyDescent="0.3">
      <c r="A156" s="8" t="s">
        <v>129</v>
      </c>
      <c r="B156" s="9" t="s">
        <v>14</v>
      </c>
      <c r="C156" s="9" t="s">
        <v>160</v>
      </c>
      <c r="D156" s="13" t="s">
        <v>130</v>
      </c>
      <c r="E156" s="10">
        <v>1</v>
      </c>
      <c r="F156" s="10">
        <v>2500</v>
      </c>
      <c r="G156" s="11">
        <f>ROUND(E156*F156,2)</f>
        <v>2500</v>
      </c>
      <c r="H156" s="49">
        <v>2500</v>
      </c>
      <c r="I156" s="11">
        <f>ROUND(E156*H156,2)</f>
        <v>2500</v>
      </c>
    </row>
    <row r="157" spans="1:9" ht="30.6" x14ac:dyDescent="0.3">
      <c r="A157" s="12"/>
      <c r="B157" s="12"/>
      <c r="C157" s="12"/>
      <c r="D157" s="13" t="s">
        <v>131</v>
      </c>
      <c r="E157" s="12"/>
      <c r="F157" s="12"/>
      <c r="G157" s="12"/>
      <c r="H157" s="24"/>
      <c r="I157" s="12"/>
    </row>
    <row r="158" spans="1:9" ht="21" customHeight="1" x14ac:dyDescent="0.3">
      <c r="A158" s="8" t="s">
        <v>141</v>
      </c>
      <c r="B158" s="9" t="s">
        <v>14</v>
      </c>
      <c r="C158" s="9" t="s">
        <v>15</v>
      </c>
      <c r="D158" s="13" t="s">
        <v>142</v>
      </c>
      <c r="E158" s="10">
        <v>1</v>
      </c>
      <c r="F158" s="10">
        <v>1500</v>
      </c>
      <c r="G158" s="11">
        <f>ROUND(E158*F158,2)</f>
        <v>1500</v>
      </c>
      <c r="H158" s="23"/>
      <c r="I158" s="11">
        <f>ROUND(E158*H158,2)</f>
        <v>0</v>
      </c>
    </row>
    <row r="159" spans="1:9" ht="98.4" customHeight="1" x14ac:dyDescent="0.3">
      <c r="A159" s="12"/>
      <c r="B159" s="12"/>
      <c r="C159" s="12"/>
      <c r="D159" s="13" t="s">
        <v>143</v>
      </c>
      <c r="E159" s="12"/>
      <c r="F159" s="12"/>
      <c r="G159" s="12"/>
      <c r="H159" s="24"/>
      <c r="I159" s="12"/>
    </row>
    <row r="160" spans="1:9" x14ac:dyDescent="0.3">
      <c r="A160" s="12"/>
      <c r="B160" s="12"/>
      <c r="C160" s="12"/>
      <c r="D160" s="19" t="s">
        <v>144</v>
      </c>
      <c r="E160" s="14">
        <v>1</v>
      </c>
      <c r="F160" s="15">
        <f>G82+G84+G86+G88+G90+G92+G94+G96+G98+G100+G102+G104+G106+G108+G110+G112+G114+G116+G118+G120+G122+G124+G126+G128+G130+G132+G134+G136+G138+G140+G142+G144+G146+G148+G150+G152+G154+G156+G158</f>
        <v>50720.14</v>
      </c>
      <c r="G160" s="15">
        <f>ROUND(E160*F160,2)</f>
        <v>50720.14</v>
      </c>
      <c r="H160" s="15">
        <f>I82+I84+I86+I88+I90+I92+I94+I96+I98+I100+I102+I104+I106+I108+I110+I112+I114+I116+I118+I120+I122+I124+I126+I128+I130+I132+I134+I136+I138+I140+I142+I144+I146+I148+I150+I152+I154+I156+I158</f>
        <v>2500</v>
      </c>
      <c r="I160" s="15">
        <f>ROUND(E160*H160,2)</f>
        <v>2500</v>
      </c>
    </row>
    <row r="161" spans="1:9" ht="0.9" customHeight="1" x14ac:dyDescent="0.3">
      <c r="A161" s="16"/>
      <c r="B161" s="16"/>
      <c r="C161" s="16"/>
      <c r="D161" s="20"/>
      <c r="E161" s="16"/>
      <c r="F161" s="16"/>
      <c r="G161" s="16"/>
      <c r="H161" s="16"/>
      <c r="I161" s="16"/>
    </row>
    <row r="162" spans="1:9" ht="0.9" customHeight="1" x14ac:dyDescent="0.3">
      <c r="A162" s="16"/>
      <c r="B162" s="16"/>
      <c r="C162" s="16"/>
      <c r="D162" s="20"/>
      <c r="E162" s="16"/>
      <c r="F162" s="16"/>
      <c r="G162" s="16"/>
      <c r="H162" s="16"/>
      <c r="I162" s="16"/>
    </row>
    <row r="163" spans="1:9" x14ac:dyDescent="0.3">
      <c r="A163" s="29"/>
      <c r="B163" s="29"/>
      <c r="C163" s="29"/>
      <c r="D163" s="30" t="s">
        <v>145</v>
      </c>
      <c r="E163" s="31"/>
      <c r="F163" s="32"/>
      <c r="G163" s="33">
        <f>G81+G4</f>
        <v>99478.720000000001</v>
      </c>
      <c r="H163" s="25"/>
      <c r="I163" s="25">
        <f>I81+I4</f>
        <v>5000</v>
      </c>
    </row>
    <row r="164" spans="1:9" x14ac:dyDescent="0.3">
      <c r="A164" s="21"/>
      <c r="B164" s="21"/>
      <c r="C164" s="21"/>
      <c r="D164" s="22" t="s">
        <v>146</v>
      </c>
      <c r="E164" s="21"/>
      <c r="F164" s="34">
        <v>0.13</v>
      </c>
      <c r="G164" s="35">
        <f>G163*F164</f>
        <v>12932.23</v>
      </c>
      <c r="H164" s="28"/>
      <c r="I164">
        <f>I163*H164</f>
        <v>0</v>
      </c>
    </row>
    <row r="165" spans="1:9" x14ac:dyDescent="0.3">
      <c r="A165" s="21"/>
      <c r="B165" s="21"/>
      <c r="C165" s="21"/>
      <c r="D165" s="22" t="s">
        <v>147</v>
      </c>
      <c r="E165" s="21"/>
      <c r="F165" s="34">
        <v>0.06</v>
      </c>
      <c r="G165" s="35">
        <f>G163*F165</f>
        <v>5968.72</v>
      </c>
      <c r="H165" s="28"/>
      <c r="I165">
        <f>I163*H165</f>
        <v>0</v>
      </c>
    </row>
    <row r="166" spans="1:9" ht="15.6" x14ac:dyDescent="0.3">
      <c r="A166" s="41"/>
      <c r="B166" s="41"/>
      <c r="C166" s="41"/>
      <c r="D166" s="42" t="s">
        <v>157</v>
      </c>
      <c r="E166" s="41"/>
      <c r="F166" s="41"/>
      <c r="G166" s="47">
        <f>G163+G164+G165</f>
        <v>118379.67</v>
      </c>
      <c r="H166" s="43"/>
      <c r="I166" s="43">
        <f>I163+I164+I165</f>
        <v>5000</v>
      </c>
    </row>
    <row r="167" spans="1:9" s="38" customFormat="1" x14ac:dyDescent="0.3">
      <c r="A167" s="44"/>
      <c r="B167" s="44"/>
      <c r="C167" s="44"/>
      <c r="D167" s="45" t="s">
        <v>158</v>
      </c>
      <c r="E167" s="44"/>
      <c r="F167" s="44"/>
      <c r="G167" s="35">
        <f>G166*0.21</f>
        <v>24859.73</v>
      </c>
      <c r="H167" s="46"/>
      <c r="I167" s="46">
        <f>I166*0.21</f>
        <v>1050</v>
      </c>
    </row>
    <row r="168" spans="1:9" s="38" customFormat="1" ht="15.6" x14ac:dyDescent="0.3">
      <c r="A168" s="36"/>
      <c r="B168" s="36"/>
      <c r="C168" s="36"/>
      <c r="D168" s="37" t="s">
        <v>159</v>
      </c>
      <c r="E168" s="36"/>
      <c r="F168" s="36"/>
      <c r="G168" s="48">
        <f>G166+G167</f>
        <v>143239.4</v>
      </c>
      <c r="H168" s="27"/>
      <c r="I168" s="27">
        <f>I166+I167</f>
        <v>6050</v>
      </c>
    </row>
    <row r="171" spans="1:9" x14ac:dyDescent="0.3">
      <c r="A171" s="40" t="s">
        <v>156</v>
      </c>
      <c r="B171" s="39"/>
      <c r="C171" s="39"/>
      <c r="D171" s="39"/>
      <c r="E171" s="39"/>
      <c r="F171" s="39"/>
      <c r="G171" s="39"/>
      <c r="H171" s="39"/>
      <c r="I171" s="39"/>
    </row>
    <row r="172" spans="1:9" ht="15" customHeight="1" x14ac:dyDescent="0.3">
      <c r="A172" s="69" t="s">
        <v>161</v>
      </c>
      <c r="B172" s="69"/>
      <c r="C172" s="69"/>
      <c r="D172" s="69"/>
      <c r="E172" s="69"/>
      <c r="F172" s="69"/>
      <c r="G172" s="69"/>
      <c r="H172" s="69"/>
      <c r="I172" s="69"/>
    </row>
    <row r="176" spans="1:9" s="26" customFormat="1" x14ac:dyDescent="0.3">
      <c r="A176" s="61" t="s">
        <v>148</v>
      </c>
      <c r="B176" s="61"/>
      <c r="C176" s="62" t="s">
        <v>162</v>
      </c>
      <c r="D176" s="62"/>
      <c r="E176" s="62"/>
      <c r="F176" s="62"/>
      <c r="G176" s="62"/>
    </row>
    <row r="177" spans="1:7" s="26" customFormat="1" x14ac:dyDescent="0.3">
      <c r="A177" s="61"/>
      <c r="B177" s="61"/>
      <c r="C177" s="62"/>
      <c r="D177" s="62"/>
      <c r="E177" s="62"/>
      <c r="F177" s="62"/>
      <c r="G177" s="62"/>
    </row>
    <row r="178" spans="1:7" s="26" customFormat="1" x14ac:dyDescent="0.3">
      <c r="A178" s="52" t="s">
        <v>149</v>
      </c>
      <c r="B178" s="53"/>
      <c r="C178" s="63"/>
      <c r="D178" s="64"/>
      <c r="E178" s="64"/>
      <c r="F178" s="64"/>
      <c r="G178" s="65"/>
    </row>
    <row r="179" spans="1:7" s="26" customFormat="1" x14ac:dyDescent="0.3">
      <c r="A179" s="56"/>
      <c r="B179" s="57"/>
      <c r="C179" s="66"/>
      <c r="D179" s="67"/>
      <c r="E179" s="67"/>
      <c r="F179" s="67"/>
      <c r="G179" s="68"/>
    </row>
    <row r="180" spans="1:7" s="26" customFormat="1" x14ac:dyDescent="0.3">
      <c r="A180" s="52" t="s">
        <v>150</v>
      </c>
      <c r="B180" s="53"/>
      <c r="C180" s="52" t="s">
        <v>151</v>
      </c>
      <c r="D180" s="58"/>
      <c r="E180" s="58"/>
      <c r="F180" s="58"/>
      <c r="G180" s="53"/>
    </row>
    <row r="181" spans="1:7" s="26" customFormat="1" x14ac:dyDescent="0.3">
      <c r="A181" s="56"/>
      <c r="B181" s="57"/>
      <c r="C181" s="56"/>
      <c r="D181" s="60"/>
      <c r="E181" s="60"/>
      <c r="F181" s="60"/>
      <c r="G181" s="57"/>
    </row>
    <row r="182" spans="1:7" s="26" customFormat="1" x14ac:dyDescent="0.3">
      <c r="A182" s="52" t="s">
        <v>152</v>
      </c>
      <c r="B182" s="53"/>
      <c r="C182" s="52" t="s">
        <v>153</v>
      </c>
      <c r="D182" s="58"/>
      <c r="E182" s="58"/>
      <c r="F182" s="58"/>
      <c r="G182" s="53"/>
    </row>
    <row r="183" spans="1:7" s="26" customFormat="1" x14ac:dyDescent="0.3">
      <c r="A183" s="54"/>
      <c r="B183" s="55"/>
      <c r="C183" s="54"/>
      <c r="D183" s="59"/>
      <c r="E183" s="59"/>
      <c r="F183" s="59"/>
      <c r="G183" s="55"/>
    </row>
    <row r="184" spans="1:7" s="26" customFormat="1" x14ac:dyDescent="0.3">
      <c r="A184" s="54"/>
      <c r="B184" s="55"/>
      <c r="C184" s="54"/>
      <c r="D184" s="59"/>
      <c r="E184" s="59"/>
      <c r="F184" s="59"/>
      <c r="G184" s="55"/>
    </row>
    <row r="185" spans="1:7" s="26" customFormat="1" x14ac:dyDescent="0.3">
      <c r="A185" s="56"/>
      <c r="B185" s="57"/>
      <c r="C185" s="56"/>
      <c r="D185" s="60"/>
      <c r="E185" s="60"/>
      <c r="F185" s="60"/>
      <c r="G185" s="57"/>
    </row>
  </sheetData>
  <sheetProtection algorithmName="SHA-512" hashValue="wBFINuvwEkTUyjjVz/j8ggGbH5Ksm7CXCgjfMgNh2qRo8dFPW9j0HxklNQeOp9YLUDZOnYGT5tY3Vz63ANETyw==" saltValue="L2Jk/3bdij+klii98y89lQ==" spinCount="100000" sheet="1" objects="1" scenarios="1"/>
  <mergeCells count="11">
    <mergeCell ref="E2:G2"/>
    <mergeCell ref="H2:I2"/>
    <mergeCell ref="A182:B185"/>
    <mergeCell ref="C182:G185"/>
    <mergeCell ref="A176:B177"/>
    <mergeCell ref="C176:G177"/>
    <mergeCell ref="A178:B179"/>
    <mergeCell ref="C178:G179"/>
    <mergeCell ref="A180:B181"/>
    <mergeCell ref="C180:G181"/>
    <mergeCell ref="A172:I172"/>
  </mergeCells>
  <dataValidations count="1">
    <dataValidation type="list" allowBlank="1" showInputMessage="1" showErrorMessage="1" sqref="B4:B162" xr:uid="{00000000-0002-0000-0000-000000000000}">
      <formula1>"Capítulo,Partida,Mano de obra,Maquinaria,Material,Otros,Tarea,"</formula1>
    </dataValidation>
  </dataValidations>
  <pageMargins left="0.7" right="0.7" top="0.75" bottom="0.75" header="0.3" footer="0.3"/>
  <pageSetup paperSize="9" scale="69" fitToHeight="0" orientation="portrait" r:id="rId1"/>
  <rowBreaks count="9" manualBreakCount="9">
    <brk id="22" max="16383" man="1"/>
    <brk id="30" max="16383" man="1"/>
    <brk id="44" max="16383" man="1"/>
    <brk id="56" max="16383" man="1"/>
    <brk id="80" max="16383" man="1"/>
    <brk id="105" max="8" man="1"/>
    <brk id="117" max="16383" man="1"/>
    <brk id="129" max="16383" man="1"/>
    <brk id="153"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Marugán Bermejo, Nuria</dc:creator>
  <cp:lastModifiedBy>De Pedro Álvarez, Cristina</cp:lastModifiedBy>
  <cp:lastPrinted>2020-02-27T07:01:33Z</cp:lastPrinted>
  <dcterms:created xsi:type="dcterms:W3CDTF">2019-07-10T08:34:16Z</dcterms:created>
  <dcterms:modified xsi:type="dcterms:W3CDTF">2020-05-27T08:35:17Z</dcterms:modified>
</cp:coreProperties>
</file>