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etromadrid.net\estamentos\Ser. Obras\Coor. Serv. Tcos. de  Constr\Señaletica\0 - Economico\2019\Inversión\04. Señalética línea 5\"/>
    </mc:Choice>
  </mc:AlternateContent>
  <bookViews>
    <workbookView xWindow="0" yWindow="0" windowWidth="18795" windowHeight="13965"/>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71" i="1" l="1"/>
  <c r="L170" i="1"/>
  <c r="L169" i="1"/>
  <c r="L168" i="1"/>
  <c r="L167" i="1"/>
  <c r="L165" i="1"/>
  <c r="L163" i="1"/>
  <c r="L157" i="1"/>
  <c r="L161" i="1"/>
  <c r="L159" i="1"/>
  <c r="L155" i="1"/>
  <c r="L153" i="1"/>
  <c r="L151" i="1"/>
  <c r="L149" i="1"/>
  <c r="L147" i="1"/>
  <c r="L145" i="1"/>
  <c r="L143" i="1"/>
  <c r="L141" i="1"/>
  <c r="L139" i="1"/>
  <c r="L137" i="1"/>
  <c r="L136" i="1"/>
  <c r="L135" i="1"/>
  <c r="L134" i="1"/>
  <c r="L133" i="1"/>
  <c r="L132" i="1"/>
  <c r="L130" i="1"/>
  <c r="L129" i="1"/>
  <c r="L128" i="1"/>
  <c r="L127" i="1"/>
  <c r="L125" i="1"/>
  <c r="L124" i="1"/>
  <c r="L123" i="1"/>
  <c r="L122" i="1"/>
  <c r="L120" i="1"/>
  <c r="L118" i="1"/>
  <c r="L117" i="1"/>
  <c r="L116" i="1"/>
  <c r="L115" i="1"/>
  <c r="L113" i="1"/>
  <c r="L111" i="1"/>
  <c r="L110" i="1"/>
  <c r="L109" i="1"/>
  <c r="L108" i="1"/>
  <c r="L107" i="1"/>
  <c r="L106" i="1"/>
  <c r="L104" i="1"/>
  <c r="L102" i="1"/>
  <c r="L100" i="1"/>
  <c r="L98" i="1"/>
  <c r="L96" i="1"/>
  <c r="L94" i="1"/>
  <c r="L92" i="1"/>
  <c r="L90" i="1"/>
  <c r="L89" i="1"/>
  <c r="L88" i="1"/>
  <c r="L87" i="1"/>
  <c r="L85" i="1"/>
  <c r="L83" i="1"/>
  <c r="L67" i="1"/>
  <c r="L81" i="1"/>
  <c r="L79" i="1"/>
  <c r="L77" i="1"/>
  <c r="L75" i="1"/>
  <c r="L73" i="1"/>
  <c r="L72" i="1"/>
  <c r="L71" i="1"/>
  <c r="L70" i="1"/>
  <c r="L69" i="1"/>
  <c r="L65" i="1"/>
  <c r="L63" i="1"/>
  <c r="L61" i="1"/>
  <c r="L59" i="1"/>
  <c r="L57" i="1"/>
  <c r="L56" i="1"/>
  <c r="L55" i="1"/>
  <c r="L54" i="1"/>
  <c r="L52" i="1"/>
  <c r="L50" i="1"/>
  <c r="L48" i="1"/>
  <c r="L46" i="1"/>
  <c r="L44" i="1"/>
  <c r="L42" i="1"/>
  <c r="L40" i="1"/>
  <c r="L38" i="1"/>
  <c r="L36" i="1"/>
  <c r="L34" i="1"/>
  <c r="L32" i="1"/>
  <c r="L30" i="1"/>
  <c r="L29" i="1"/>
  <c r="L28" i="1"/>
  <c r="L27" i="1"/>
  <c r="L25" i="1"/>
  <c r="L23" i="1"/>
  <c r="L21" i="1"/>
  <c r="L19" i="1"/>
  <c r="L17" i="1"/>
  <c r="L15" i="1"/>
  <c r="L13" i="1"/>
  <c r="L11" i="1"/>
  <c r="L9" i="1"/>
  <c r="L7" i="1"/>
  <c r="L6" i="1"/>
  <c r="L5" i="1"/>
  <c r="L4" i="1"/>
  <c r="J165" i="1" l="1"/>
  <c r="J163" i="1"/>
  <c r="J161" i="1"/>
  <c r="J159" i="1"/>
  <c r="J157" i="1"/>
  <c r="J155" i="1"/>
  <c r="J153" i="1"/>
  <c r="J151" i="1"/>
  <c r="J149" i="1"/>
  <c r="J147" i="1"/>
  <c r="J145" i="1"/>
  <c r="J143" i="1"/>
  <c r="J141" i="1"/>
  <c r="J139" i="1"/>
  <c r="J137" i="1"/>
  <c r="I167" i="1" s="1"/>
  <c r="H136" i="1"/>
  <c r="J130" i="1"/>
  <c r="I132" i="1" s="1"/>
  <c r="H129" i="1"/>
  <c r="J125" i="1"/>
  <c r="I127" i="1" s="1"/>
  <c r="H124" i="1"/>
  <c r="J120" i="1"/>
  <c r="J118" i="1"/>
  <c r="I122" i="1" s="1"/>
  <c r="I117" i="1" s="1"/>
  <c r="H117" i="1"/>
  <c r="J113" i="1"/>
  <c r="I115" i="1" s="1"/>
  <c r="J111" i="1"/>
  <c r="H110" i="1"/>
  <c r="J104" i="1"/>
  <c r="J102" i="1"/>
  <c r="J100" i="1"/>
  <c r="J98" i="1"/>
  <c r="J96" i="1"/>
  <c r="J94" i="1"/>
  <c r="J92" i="1"/>
  <c r="J90" i="1"/>
  <c r="H89" i="1"/>
  <c r="J85" i="1"/>
  <c r="J83" i="1"/>
  <c r="J81" i="1"/>
  <c r="I87" i="1" s="1"/>
  <c r="J79" i="1"/>
  <c r="J77" i="1"/>
  <c r="J75" i="1"/>
  <c r="J73" i="1"/>
  <c r="H72" i="1"/>
  <c r="H71" i="1"/>
  <c r="J67" i="1"/>
  <c r="J65" i="1"/>
  <c r="J63" i="1"/>
  <c r="J61" i="1"/>
  <c r="J59" i="1"/>
  <c r="J57" i="1"/>
  <c r="H56" i="1"/>
  <c r="J52" i="1"/>
  <c r="J50" i="1"/>
  <c r="J48" i="1"/>
  <c r="J46" i="1"/>
  <c r="J44" i="1"/>
  <c r="J42" i="1"/>
  <c r="J40" i="1"/>
  <c r="J38" i="1"/>
  <c r="J36" i="1"/>
  <c r="J34" i="1"/>
  <c r="J32" i="1"/>
  <c r="J30" i="1"/>
  <c r="H29" i="1"/>
  <c r="J25" i="1"/>
  <c r="J23" i="1"/>
  <c r="J21" i="1"/>
  <c r="J19" i="1"/>
  <c r="J17" i="1"/>
  <c r="J15" i="1"/>
  <c r="J13" i="1"/>
  <c r="J11" i="1"/>
  <c r="J9" i="1"/>
  <c r="J7" i="1"/>
  <c r="H6" i="1"/>
  <c r="H5" i="1"/>
  <c r="H4" i="1"/>
  <c r="E4" i="1"/>
  <c r="E136" i="1"/>
  <c r="G165" i="1"/>
  <c r="G163" i="1"/>
  <c r="G161" i="1"/>
  <c r="G159" i="1"/>
  <c r="G157" i="1"/>
  <c r="G155" i="1"/>
  <c r="G153" i="1"/>
  <c r="G151" i="1"/>
  <c r="G149" i="1"/>
  <c r="G147" i="1"/>
  <c r="F167" i="1" s="1"/>
  <c r="G145" i="1"/>
  <c r="G143" i="1"/>
  <c r="G141" i="1"/>
  <c r="G139" i="1"/>
  <c r="G137" i="1"/>
  <c r="E5" i="1"/>
  <c r="E129" i="1"/>
  <c r="G130" i="1"/>
  <c r="F132" i="1" s="1"/>
  <c r="E124" i="1"/>
  <c r="G125" i="1"/>
  <c r="F127" i="1" s="1"/>
  <c r="E117" i="1"/>
  <c r="G120" i="1"/>
  <c r="G118" i="1"/>
  <c r="F122" i="1" s="1"/>
  <c r="E110" i="1"/>
  <c r="G113" i="1"/>
  <c r="G111" i="1"/>
  <c r="F115" i="1" s="1"/>
  <c r="E71" i="1"/>
  <c r="E89" i="1"/>
  <c r="G104" i="1"/>
  <c r="G102" i="1"/>
  <c r="G100" i="1"/>
  <c r="G98" i="1"/>
  <c r="G96" i="1"/>
  <c r="G94" i="1"/>
  <c r="G92" i="1"/>
  <c r="G90" i="1"/>
  <c r="F106" i="1" s="1"/>
  <c r="E72" i="1"/>
  <c r="G85" i="1"/>
  <c r="G83" i="1"/>
  <c r="G81" i="1"/>
  <c r="G79" i="1"/>
  <c r="G77" i="1"/>
  <c r="F87" i="1" s="1"/>
  <c r="G75" i="1"/>
  <c r="G73" i="1"/>
  <c r="E56" i="1"/>
  <c r="G67" i="1"/>
  <c r="F69" i="1" s="1"/>
  <c r="G65" i="1"/>
  <c r="G63" i="1"/>
  <c r="G61" i="1"/>
  <c r="G59" i="1"/>
  <c r="G57" i="1"/>
  <c r="E29" i="1"/>
  <c r="G52" i="1"/>
  <c r="G50" i="1"/>
  <c r="G48" i="1"/>
  <c r="G46" i="1"/>
  <c r="G44" i="1"/>
  <c r="G42" i="1"/>
  <c r="G40" i="1"/>
  <c r="G38" i="1"/>
  <c r="G36" i="1"/>
  <c r="G34" i="1"/>
  <c r="G32" i="1"/>
  <c r="G30" i="1"/>
  <c r="F54" i="1" s="1"/>
  <c r="E6" i="1"/>
  <c r="G25" i="1"/>
  <c r="G23" i="1"/>
  <c r="G21" i="1"/>
  <c r="G19" i="1"/>
  <c r="G17" i="1"/>
  <c r="G15" i="1"/>
  <c r="G13" i="1"/>
  <c r="G11" i="1"/>
  <c r="G9" i="1"/>
  <c r="G7" i="1"/>
  <c r="F27" i="1" s="1"/>
  <c r="I27" i="1" l="1"/>
  <c r="J27" i="1" s="1"/>
  <c r="J6" i="1" s="1"/>
  <c r="I69" i="1"/>
  <c r="I106" i="1"/>
  <c r="I54" i="1"/>
  <c r="J167" i="1"/>
  <c r="J136" i="1" s="1"/>
  <c r="I136" i="1"/>
  <c r="I29" i="1"/>
  <c r="J54" i="1"/>
  <c r="J29" i="1" s="1"/>
  <c r="I72" i="1"/>
  <c r="J87" i="1"/>
  <c r="J72" i="1" s="1"/>
  <c r="J69" i="1"/>
  <c r="J56" i="1" s="1"/>
  <c r="I56" i="1"/>
  <c r="I89" i="1"/>
  <c r="J106" i="1"/>
  <c r="J89" i="1" s="1"/>
  <c r="J127" i="1"/>
  <c r="J124" i="1" s="1"/>
  <c r="I124" i="1"/>
  <c r="I110" i="1"/>
  <c r="J115" i="1"/>
  <c r="J110" i="1" s="1"/>
  <c r="J132" i="1"/>
  <c r="J129" i="1" s="1"/>
  <c r="I129" i="1"/>
  <c r="J122" i="1"/>
  <c r="J117" i="1" s="1"/>
  <c r="F89" i="1"/>
  <c r="G106" i="1"/>
  <c r="G89" i="1" s="1"/>
  <c r="F124" i="1"/>
  <c r="G127" i="1"/>
  <c r="G124" i="1" s="1"/>
  <c r="F72" i="1"/>
  <c r="G87" i="1"/>
  <c r="G72" i="1" s="1"/>
  <c r="F108" i="1" s="1"/>
  <c r="F136" i="1"/>
  <c r="G167" i="1"/>
  <c r="G136" i="1" s="1"/>
  <c r="F56" i="1"/>
  <c r="G69" i="1"/>
  <c r="G56" i="1" s="1"/>
  <c r="F6" i="1"/>
  <c r="G27" i="1"/>
  <c r="G6" i="1" s="1"/>
  <c r="G115" i="1"/>
  <c r="G110" i="1" s="1"/>
  <c r="F110" i="1"/>
  <c r="F129" i="1"/>
  <c r="G132" i="1"/>
  <c r="G129" i="1" s="1"/>
  <c r="G54" i="1"/>
  <c r="G29" i="1" s="1"/>
  <c r="F29" i="1"/>
  <c r="F117" i="1"/>
  <c r="G122" i="1"/>
  <c r="G117" i="1" s="1"/>
  <c r="I6" i="1" l="1"/>
  <c r="I108" i="1"/>
  <c r="I71" i="1"/>
  <c r="J108" i="1"/>
  <c r="J71" i="1" s="1"/>
  <c r="I134" i="1" s="1"/>
  <c r="F71" i="1"/>
  <c r="G108" i="1"/>
  <c r="G71" i="1" s="1"/>
  <c r="F134" i="1" s="1"/>
  <c r="J134" i="1" l="1"/>
  <c r="J5" i="1" s="1"/>
  <c r="I169" i="1" s="1"/>
  <c r="I5" i="1"/>
  <c r="F5" i="1"/>
  <c r="G134" i="1"/>
  <c r="G5" i="1" s="1"/>
  <c r="F169" i="1" s="1"/>
  <c r="I4" i="1" l="1"/>
  <c r="J169" i="1"/>
  <c r="J4" i="1" s="1"/>
  <c r="I171" i="1" s="1"/>
  <c r="J171" i="1" s="1"/>
  <c r="F4" i="1"/>
  <c r="G169" i="1"/>
  <c r="G4" i="1" s="1"/>
  <c r="F171" i="1" s="1"/>
  <c r="G171" i="1" s="1"/>
</calcChain>
</file>

<file path=xl/comments1.xml><?xml version="1.0" encoding="utf-8"?>
<comments xmlns="http://schemas.openxmlformats.org/spreadsheetml/2006/main">
  <authors>
    <author>González Frejo, Gabriel</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List>
</comments>
</file>

<file path=xl/sharedStrings.xml><?xml version="1.0" encoding="utf-8"?>
<sst xmlns="http://schemas.openxmlformats.org/spreadsheetml/2006/main" count="410" uniqueCount="252">
  <si>
    <t>Presupuesto</t>
  </si>
  <si>
    <t>Código</t>
  </si>
  <si>
    <t>Nat</t>
  </si>
  <si>
    <t>Ud</t>
  </si>
  <si>
    <t>Resumen</t>
  </si>
  <si>
    <t>CanPres</t>
  </si>
  <si>
    <t>Pres</t>
  </si>
  <si>
    <t>ImpPres</t>
  </si>
  <si>
    <t>SÑ</t>
  </si>
  <si>
    <t>Capítulo</t>
  </si>
  <si>
    <t/>
  </si>
  <si>
    <t>SEÑALÉTICA</t>
  </si>
  <si>
    <t>SÑM</t>
  </si>
  <si>
    <t>MATERIALES</t>
  </si>
  <si>
    <t>SÑM.01</t>
  </si>
  <si>
    <t>LAMAS</t>
  </si>
  <si>
    <t>SÑM.01.940_NN.01</t>
  </si>
  <si>
    <t>Partida</t>
  </si>
  <si>
    <t>ud</t>
  </si>
  <si>
    <t>Lama estratificada de 0 - 70 mm</t>
  </si>
  <si>
    <t>Lama estándar 940 mm de ancho y de 0 mm a 70 mm de alto inclusive,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</si>
  <si>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SÑM.01.940_NN.02</t>
  </si>
  <si>
    <t>Lama estratificada de 71 - 140 mm</t>
  </si>
  <si>
    <t>Lama estándar 940 mm de ancho y de 71 mm a 140 mm de alto inclusive,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</si>
  <si>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SÑM.01.940_NN.06</t>
  </si>
  <si>
    <t>Lama estratificada de 401 - 600 mm</t>
  </si>
  <si>
    <t>Lama estándar 940 mm de ancho y de 401 mm a 600 mm de alto inclusive,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</si>
  <si>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SÑM.01.940_NN.10</t>
  </si>
  <si>
    <t>Lama estratificada de 700 x 650 mm</t>
  </si>
  <si>
    <t>Lama estándar 700 mm de ancho y 650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</si>
  <si>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SÑM.01.940_NN.11</t>
  </si>
  <si>
    <t>Lama estratificada de 730 x 825 mm</t>
  </si>
  <si>
    <t>Lama estándar 730 mm de ancho y 825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</si>
  <si>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SÑM.01.940_NN.12</t>
  </si>
  <si>
    <t>Lama estratificada de 350 x 250 mm</t>
  </si>
  <si>
    <t>Lama estándar 350 mm de ancho y 250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</si>
  <si>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SÑM.01.940_NN.13</t>
  </si>
  <si>
    <t>Lama estratificada de 1880 x 90 mm</t>
  </si>
  <si>
    <t>Lama estándar 1880 mm de ancho y 90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</si>
  <si>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SÑM.01.940_NN.14</t>
  </si>
  <si>
    <t>Lama estratificada de 1880 x 250 mm</t>
  </si>
  <si>
    <t>Lama estándar 1880 mm de ancho y 250 mm de alto,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</si>
  <si>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SÑM.01.940_NN.15</t>
  </si>
  <si>
    <t>Remate X1</t>
  </si>
  <si>
    <t>Remate tipo X1, estándar 940, de dimensiones 940 de ancho hasta un máximo de 200 mm de alto inclusive, (verde, azul, gris, blanca)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</si>
  <si>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SÑM.01.940_NN.16</t>
  </si>
  <si>
    <t>Remate X2</t>
  </si>
  <si>
    <t>Remate tipo X2, estándar 940, de dimensiones 940 de ancho y de más de 201 mm de alto inclusive, (verde, azul, gris, blanca) con 5 mm de espesor, compuesta por placas estratificadas con núcleo fenólico y superficie impresa protegida por recubrimiento melamínico, con un fresado circular en cada canto longitudinal, al eje de la lama, de diámetro 40 mm, profundidad 10 mm y espesor 1,7 mm, situado a 1,7 mm de cada cara impresa, según PCT. Totalmente terminada.</t>
  </si>
  <si>
    <t>Total SÑM.01</t>
  </si>
  <si>
    <t>SÑM.02</t>
  </si>
  <si>
    <t>VINILOS Y MATERIALES PLÁSTICOS</t>
  </si>
  <si>
    <t>SÑM.02.01</t>
  </si>
  <si>
    <t>Frontis ascensor (vinilo)</t>
  </si>
  <si>
    <t>Frontis de ascensor, realizado en vinilo adhesivo, para impresión en digital, con la información a aportar al viajero por Metro de Madrid, de dimensiones 1680 x 340 mm, según PCT. Totalmente terminado.</t>
  </si>
  <si>
    <t>SÑM.02.02</t>
  </si>
  <si>
    <t>Rombos templetes (vinilo a dos caras)</t>
  </si>
  <si>
    <t>PVC blanco y transparente, para imprimir en digital (las AAFF serán facilitadas por los Técnicos de Señalética). Dimensiones 1035 mm x 620 mm. Puede llevar diferentes tipos de adhesivos: permanente, súper permanente o removible. A doble cara con laminado de protección en la cara exterior y troquelado. El material cumplirá todas aquellas condiciones especificadas en los Pliegos de Condiciones Técnicas de Metro de Madrid.</t>
  </si>
  <si>
    <t>SÑM.02.03</t>
  </si>
  <si>
    <t>Banderas templetes (vinilo a dos caras)</t>
  </si>
  <si>
    <t>PVC blanco y transparente, para imprimir en digital (las AAFF serán facilitadas por los Técnicos de Señalética). Dimensiones 620 mm x 620 mm. Puede llevar diferentes tipos de adhesivos: permanente, súper permanente o removible. A doble cara con laminado de protección en la cara exterior y troquelado. El material cumplirá todas aquellas condiciones especificadas en los Pliegos de Condiciones Técnicas de Metro de Madrid.</t>
  </si>
  <si>
    <t>SÑM.02.04</t>
  </si>
  <si>
    <t>Prohibido fumar (vinilo a dos caras)</t>
  </si>
  <si>
    <t>PVC blanco y transparente, para imprimir en digital (las AAFF serán facilitadas por los Técnicos de Señalética). Dimensiones 300 mm x 300 mm. Puede llevar diferentes tipos de adhesivos: permanente, súper permanente o removible. A doble cara con laminado de protección en la cara exterior. El material cumplirá todas aquellas condiciones especificadas en los Pliegos de Condiciones Técnicas de Metro de Madrid.</t>
  </si>
  <si>
    <t>SÑM.02.05</t>
  </si>
  <si>
    <t>Madrid Excelente (vinilo a dos caras)</t>
  </si>
  <si>
    <t>SÑM.02.06</t>
  </si>
  <si>
    <t>Prohibido globos (vinilo a dos caras)</t>
  </si>
  <si>
    <t>SÑM.02.07</t>
  </si>
  <si>
    <t>Entrada(azul)/No pasar (vinilo a dos caras)</t>
  </si>
  <si>
    <t>PVC blanco y transparente, para imprimir en digital (las AAFF serán facilitadas por los Técnicos de Señalética). Dimensiones 800 mm x 120 mm. Puede llevar diferentes tipos de adhesivos: permanente, súper permanente o removible. A doble cara con laminado de protección en la cara exterior. El material cumplirá todas aquellas condiciones especificadas en los Pliegos de Condiciones Técnicas de Metro de Madrid.</t>
  </si>
  <si>
    <t>SÑM.02.08</t>
  </si>
  <si>
    <t>Salida(verde)/No pasar (vinilo a dos caras)</t>
  </si>
  <si>
    <t>SÑM.02.09</t>
  </si>
  <si>
    <t>Cámaras de Vigilancia (vinilo a dos caras)</t>
  </si>
  <si>
    <t>SÑM.02.10</t>
  </si>
  <si>
    <t>Normas ascensores (vinilo a una cara)</t>
  </si>
  <si>
    <t>PVC blanco y transparente, para imprimir en digital (las AAFF serán facilitadas por los Técnicos de Señalética). Dimensiones aproximadas 900 mm x 200 mm. Puede llevar diferentes tipos de adhesivos: permanente, súper permanente o removible. A una cara con laminado de protección en la cara exterior. El material cumplirá todas aquellas condiciones especificadas en los Pliegos de Condiciones Técnicas de Metro de Madrid.</t>
  </si>
  <si>
    <t>SÑM.02.11</t>
  </si>
  <si>
    <t>Normas EEMM horizontal</t>
  </si>
  <si>
    <t>Cartel de normas de uso de escalera mecánica, pasillo rodante o rampa, de espesor 4 mm y dimensiones 570 mm x 280 mm, realizado en PVC blanco y transparente, para imprimir en digital (las AAFF serán facilitadas por los Técnicos de Señalética). Puede llevar diferentes tipos de adhesivos: permanente, súper permanente o removible. A una cara con laminado de protección en la cara exterior. El material cumplirá todas aquellas condiciones especificadas en los Pliegos de Condiciones Técnicas de Metro de Madrid. Totalmente terminado.</t>
  </si>
  <si>
    <t>SÑM.02.12</t>
  </si>
  <si>
    <t>Normas EEMM vertical</t>
  </si>
  <si>
    <t>Cartel de normas de uso de escalera mecánica, pasillo rodante o rampa, de espesor 4 mm y dimensiones 350 mm x 430 mm, realizado en PVC blanco y transparente, para imprimir en digital (las AAFF serán facilitadas por los Técnicos de Señalética). Puede llevar diferentes tipos de adhesivos: permanente, súper permanente o removible. A una cara con laminado de protección en la cara exterior. El material cumplirá todas aquellas condiciones especificadas en los Pliegos de Condiciones Técnicas de Metro de Madrid. Totalmente terminado.</t>
  </si>
  <si>
    <t>Total SÑM.02</t>
  </si>
  <si>
    <t>SÑM.03</t>
  </si>
  <si>
    <t>CARTELES METÁLICOS Y PANELES SÁNDWICH</t>
  </si>
  <si>
    <t>SÑM.03.01</t>
  </si>
  <si>
    <t>Frontis acceso (1680 x 340 mm)</t>
  </si>
  <si>
    <t>Frontis de acceso de estación, realizado en panel sándwich (composite + aluminio) decorado con la información a aportar al viajero por Metro de Madrid, para ir alojadas en un marco especial de aluminio o acero que es el que se fija al paramento, de espesor 4 mm y dimensiones 1680 x 340 mm, según PCT. Totalmente terminado.</t>
  </si>
  <si>
    <t>SÑM.03.02</t>
  </si>
  <si>
    <t>Frontis acceso (4200 x 850 mm)</t>
  </si>
  <si>
    <t>Frontis de acceso de estación, realizado en panel sándwich (composite + aluminio) decorado con la información a aportar al viajero por Metro de Madrid, para ir alojadas en un marco especial de aluminio o acero que es el que se fija al paramento, de espesor 4 mm y dimensiones 4200 x 850 mm, según PCT. Totalmente terminado.</t>
  </si>
  <si>
    <t>SÑM.03.03</t>
  </si>
  <si>
    <t>Normas de escaleras, horizontal (570 x 280 mm)</t>
  </si>
  <si>
    <t>Cartel de normas de uso de escalera mecánica, pasillo rodante o rampa, de espesor 4 mm y dimensiones 570 mm x 280 mm, realizado en panel sándwich (composite + aluminio) decorado con la información a aportar al viajero por Metro de Madrid y material adhesivo para fijación en su cara no vista. La superficie de terminación será antirreflejos, con los vértices serán redondeados y no presentarán aristas cortantes. El material usado como adhesivo de fijación será de alta resistencia a la tracción (resistencia a la tracción ≥ 1,5 Mpa y elongación a rotura ≥ 400 %), rápido curado (velocidad de curado ≥ 3 mm en 24 h y tiempo de formación de piel ≤ 40 min) y adecuado a los materiales que ha adherir (metal-metal) permitiendo una perfecta adhesión del cartel al elemento portante. El material cumplirá todas aquellas condiciones especificadas en los Pliegos de Condiciones Técnicas de Metro de Madrid. Totalmente terminado.</t>
  </si>
  <si>
    <t>SÑM.03.04</t>
  </si>
  <si>
    <t>Normas escaleras, vertical (350 x 430 mm)</t>
  </si>
  <si>
    <t>Cartel de normas de uso de escalera mecánica, pasillo rodante o rampa, de espesor 4 mm y dimensiones 350 mm x 430 mm, realizado en panel sándwich (composite + aluminio) decorado con la información a aportar al viajero por Metro de Madrid y material adhesivo para fijación en su cara no vista. La superficie de terminación será antirreflejos, con los vértices serán redondeados y no presentarán aristas cortantes. El material usado como adhesivo de fijación será de alta resistencia a la tracción (resistencia a la tracción ≥ 1,5 Mpa y elongación a rotura ≥ 400 %), rápido curado (velocidad de curado ≥ 3 mm en 24 h y tiempo de formación de piel ≤ 40 min) y adecuado a los materiales que ha adherir (metal-metal) permitiendo una perfecta adhesión del cartel al elemento portante. El material cumplirá todas aquellas condiciones especificadas en los Pliegos de Condiciones Técnicas de Metro de Madrid. Totalmente terminado.</t>
  </si>
  <si>
    <t>SÑM.03.05</t>
  </si>
  <si>
    <t>Cartel prohibido fumar de frontis (290 x 340 mm)</t>
  </si>
  <si>
    <t>Cartel de prohibido fumar para colocar en el frontis del acceso, realizado en panel sándwich (composite + aluminio) decorado con la información a aportar al viajero por Metro de Madrid, para ir alojadas en un marco especial de aluminio o acero que es el que se fija al paramento, de espesor 4 mm y dimensiones 340 x 290 mm, según PCT. Totalmente terminado.</t>
  </si>
  <si>
    <t>SÑM.03.06</t>
  </si>
  <si>
    <t>Cartel chapa de aluminio "PROHIBIDO BAJAR A LA VÍA" (1400 x 160 mm)</t>
  </si>
  <si>
    <t>Cartel realizado en panel sándwich (composite + aluminio) decorado con mensaje de advertencia de "PROHIBIDO BAJAR A LA VÍA", impreso por sistema digital y con lámina protectora mate, con propiedades antigrafiti/antirayado que ofrecerá la garantía que no habrá pérdida de color apreciable durante toda su exposición. Las dimensiones máximas de los carteles serían 1400 x 160 mm, según características facilitadas por el Servico de Obras. Para la producción se facilitará el AAFF correspondiente. Totalmente terminado.</t>
  </si>
  <si>
    <t>Total SÑM.03</t>
  </si>
  <si>
    <t>SÑM.04</t>
  </si>
  <si>
    <t>MARCOS</t>
  </si>
  <si>
    <t>SÑM.04.940</t>
  </si>
  <si>
    <t>Marcos aluminio de 940 mm</t>
  </si>
  <si>
    <t>SÑM.04.940.002</t>
  </si>
  <si>
    <t>Marco aluminio de 940 x (61 - 140 mm)</t>
  </si>
  <si>
    <t>Marco de 940 mm de ancho y de entre 61 mm a 140 mm de alto ambos inclusive, compuesto por bastidor de aluminio y perfiles laterales tipo "F" de aluminio anodizado en plata de entre 15 y 25 micras de espesor, según requerimientos del Pliego. Totalmente terminado.</t>
  </si>
  <si>
    <t>SÑM.04.940.003</t>
  </si>
  <si>
    <t>Marco aluminio de 940 x (141 - 200 mm)</t>
  </si>
  <si>
    <t>Marco de 940 mm de ancho y de entre 141 mm a 200 mm de alto ambos inclusive, compuesto por bastidor de aluminio y perfiles laterales tipo "F" de aluminio anodizado en plata de entre 15 y 25 micras de espesor, según requerimientos del Pliego. Totalmente terminado.</t>
  </si>
  <si>
    <t>SÑM.04.940.004</t>
  </si>
  <si>
    <t>Marco aluminio de 940 x (201 - 300 mm)</t>
  </si>
  <si>
    <t>Marco de 940 mm de ancho y de entre 201 mm a 300 mm de alto ambos inclusive, compuesto por bastidor de aluminio y perfiles laterales tipo "F" de aluminio anodizado en plata de entre 15 y 25 micras de espesor, según requerimientos del Pliego. Totalmente terminado.</t>
  </si>
  <si>
    <t>SÑM.04.940.005</t>
  </si>
  <si>
    <t>Marco aluminio de 940 x (301 - 400 mm)</t>
  </si>
  <si>
    <t>Marco de 940 mm de ancho y de entre 301 mm a 400 mm de alto ambos inclusive, compuesto por bastidor de aluminio y perfiles laterales tipo "F" de aluminio anodizado en plata de entre 15 y 25 micras de espesor, según requerimientos del Pliego. Totalmente terminado.</t>
  </si>
  <si>
    <t>SÑM.04.940.006</t>
  </si>
  <si>
    <t>Marco aluminio de 940 x (401 - 600 mm)</t>
  </si>
  <si>
    <t>Marco de 940 mm de ancho y de entre 401 mm a 600 mm de alto ambos inclusive, compuesto por bastidor de aluminio y perfiles laterales tipo "F" de aluminio anodizado en plata de entre 15 y 25 micras de espesor, según requerimientos del Pliego. Totalmente terminado.</t>
  </si>
  <si>
    <t>SÑM.04.940.007</t>
  </si>
  <si>
    <t>Marco aluminio de 940 x (601 - 1000 mm)</t>
  </si>
  <si>
    <t>Marco de 940 mm de ancho y de entre 601 mm a 1000 mm de alto ambos inclusive, compuesto por bastidor de aluminio y perfiles laterales tipo "F" de aluminio anodizado en plata de entre 15 y 25 micras de espesor, según requerimientos del Pliego. Totalmente terminado.</t>
  </si>
  <si>
    <t>SÑM.04.940.008</t>
  </si>
  <si>
    <t>Marco aluminio de 940 x (&gt;1001 mm)</t>
  </si>
  <si>
    <t>Marco de 940 mm de ancho y mayor de 1001 mm inclusive, compuesto por bastidor de aluminio y perfiles laterales tipo "F" de aluminio anodizado en plata de entre 15 y 25 micras de espesor, según requerimientos del Pliego. Totalmente terminado.</t>
  </si>
  <si>
    <t>Total SÑM.04.940</t>
  </si>
  <si>
    <t>SÑM.04.1880</t>
  </si>
  <si>
    <t>Marcos aluminio de 1880 mm</t>
  </si>
  <si>
    <t>SÑM.04.1880.002</t>
  </si>
  <si>
    <t>Marco aluminio de 1880 x (101 - 200 mm)</t>
  </si>
  <si>
    <t>Marco de 1880 mm de ancho y de entre 101 mm a 200 mm de alto ambos inclusive, compuesto por bastidor de aluminio y perfiles laterales tipo "F" de aluminio anodizado en plata de entre 15 y 25 micras, con perfil "H" intermedio, según requerimientos del Pliego. Totalmente terminado.</t>
  </si>
  <si>
    <t>SÑM.04.1880.003</t>
  </si>
  <si>
    <t>Marco aluminio de 1880 x (201 - 300 mm)</t>
  </si>
  <si>
    <t>Marco de 1880 mm de ancho y de entre 201 mm a 300 mm de alto ambos inclusive, compuesto por bastidor de aluminio y perfiles laterales tipo "F" de aluminio anodizado en plata de entre 15 y 25 micras, con perfil "H" intermedio, según requerimientos del Pliego. Totalmente terminado.</t>
  </si>
  <si>
    <t>SÑM.04.1880.004</t>
  </si>
  <si>
    <t>Marco aluminio de 1880 x (301 - 400 mm)</t>
  </si>
  <si>
    <t>Marco de 1880 mm de ancho y de entre 301 mm a 400 mm de alto ambos inclusive, compuesto por bastidor de aluminio y perfiles laterales tipo "F" de aluminio anodizado en plata de entre 15 y 25 micras, con perfil "H" intermedio, según requerimientos del Pliego. Totalmente terminado.</t>
  </si>
  <si>
    <t>SÑM.04.1880.005</t>
  </si>
  <si>
    <t>Marco aluminio de 1880 x (401 - 500 mm)</t>
  </si>
  <si>
    <t>Marco de 1880 mm de ancho y de entre 401 mm a 500 mm de alto ambos inclusive, compuesto por bastidor de aluminio y perfiles laterales tipo "F" de aluminio anodizado en plata de entre 15 y 25 micras, con perfil "H" intermedio, según requerimientos del Pliego. Totalmente terminado.</t>
  </si>
  <si>
    <t>SÑM.04.1880.006</t>
  </si>
  <si>
    <t>Marco aluminio de 1880 x (501 - 600 mm)</t>
  </si>
  <si>
    <t>Marco de 1880 mm de ancho y de entre 501 mm a 600 mm de alto ambos inclusive, compuesto por bastidor de aluminio y perfiles laterales tipo "F" de aluminio anodizado en plata de entre 15 y 25 micras, con perfil "H" intermedio, según requerimientos del Pliego. Totalmente terminado.</t>
  </si>
  <si>
    <t>SÑM.04.1880.007</t>
  </si>
  <si>
    <t>Marco aluminio de 1880 x (601 - 700 mm)</t>
  </si>
  <si>
    <t>Marco de 1880 mm de ancho y de entre 601 mm a 700 mm de alto ambos inclusive, compuesto por bastidor de aluminio y perfiles laterales tipo "F" de aluminio anodizado en plata de entre 15 y 25 micras, con perfil "H" intermedio, según requerimientos del Pliego. Totalmente terminado.</t>
  </si>
  <si>
    <t>SÑM.04.1880.008</t>
  </si>
  <si>
    <t>Marco aluminio de 1880 x (701 - 800 mm)</t>
  </si>
  <si>
    <t>Marco de 1880 mm de ancho y de entre 701 mm a 800 mm de alto ambos inclusive, compuesto por bastidor de aluminio y perfiles laterales tipo "F" de aluminio anodizado en plata de entre 15 y 25 micras, con perfil "H" intermedio, según requerimientos del Pliego. Totalmente terminado.</t>
  </si>
  <si>
    <t>SÑM.04.1880.009</t>
  </si>
  <si>
    <t>Marco aluminio de 1880 x (&gt; 800 mm)</t>
  </si>
  <si>
    <t>Marco de 1880 mm de ancho y mayor de 801 mm de alto inclusive, compuesto por bastidor de aluminio y perfiles laterales tipo "F" de aluminio anodizado en plata de entre 15 y 25 micras, con perfil "H" intermedio, según requerimientos del Pliego. Totalmente terminado.</t>
  </si>
  <si>
    <t>Total SÑM.04.1880</t>
  </si>
  <si>
    <t>Total SÑM.04</t>
  </si>
  <si>
    <t>SÑM.05</t>
  </si>
  <si>
    <t>FLECHAS EXTERIORES</t>
  </si>
  <si>
    <t>SÑM.05.01</t>
  </si>
  <si>
    <t>Flechas exteriores</t>
  </si>
  <si>
    <t>El composite estará compuesto por dos capas de aleación de aluminio y magnesio 5005 (AlMg1), de 0,5 mm de espesor, y un núcleo de resina termoplástico, normalmente polietileno de baja densidad (PEBD), de espesor total 6 mm. El acabado se realiza mediante lacado al horno en color sólido, mediante laca PVDF especialmente resistente a la intemperie. El composite es rígido, resistente a los golpes, a la rotura y a la presión. El material cumplirá todas aquellas condiciones especificadas en los Pliegos de Condiciones Técnicas de Metro de Madrid.</t>
  </si>
  <si>
    <t>SÑM.05.02</t>
  </si>
  <si>
    <t>Flechas exteriores (con estructura)</t>
  </si>
  <si>
    <t>Estructura perimetral realizada con perfil "T", de acero inoxidable en caliente EN 10055. Perfil T30, de dimensiones ala = 30 mm, alma = 30 mm y e = 4 mm. Al perfil "T" se le sueldan dos medias abrazaderas para el anclaje a farola, poste o similar. Las dos medias abrazaderas se unen mediante varilla de 8 mm, tuerca y contratuercas a las otras medias abrazaderas para hacer presión. El composite estará compuesto por dos capas de aleación de aluminio y maganesio 5005 8AlMg1), de 0,5 mm de espesor y núcleo de resina termoplástico, normalmente polietileno de baja densidad (PEBD), de espesor total 6 mm. El acabado se realizará mediante lacado al horno en color sólido, mediante laca PVDF, especialmente resistente a la inteperie. El composite es rígido, resistente a los golpes, a la rotura y a la presión. Todo el material cumplirá todas aquellas condiciones especificadas en los Pliegos de Condiciones Técnicas de Metro de Madrid.</t>
  </si>
  <si>
    <t>Total SÑM.05</t>
  </si>
  <si>
    <t>SÑM.06</t>
  </si>
  <si>
    <t>AUXILIAR</t>
  </si>
  <si>
    <t>SÑM.06.02</t>
  </si>
  <si>
    <t>Carteles plásticos auxiliares</t>
  </si>
  <si>
    <t>Carteles plásticos axiliares, gerenalmente de PVC espumado que consistirán en una placa extrusionada rígida, a base de PVC expandido, según características del PCT. Totalmente terminado.</t>
  </si>
  <si>
    <t>SÑM.06.10</t>
  </si>
  <si>
    <t>Cartel presentación</t>
  </si>
  <si>
    <t>Cartel realizado FOAM de 10 mm de dimensiones máximas 1200 mm x 900 mm, para presentación y/o exposición de obra, impreso mediante impresión digital. Totalmente terminado.</t>
  </si>
  <si>
    <t>Total SÑM.06</t>
  </si>
  <si>
    <t>SÑM.08</t>
  </si>
  <si>
    <t>POSTES DE ACERO</t>
  </si>
  <si>
    <t>SÑM.08.001</t>
  </si>
  <si>
    <t>POSTES DE ACERO 2000 mm</t>
  </si>
  <si>
    <t>Postes realizados en tubo circular de 84 mm de diámetro exterior y 2 mm de espesor de acero inoxidable calidad AISI 304 y acabado pulido espejo. Acabados en la parte inferior en una placa base de acero inoxidable calidad AISI 304, pulido espejo, de 200 mm de diámetro y 10 mm de espesor, que servirá de anclaje al suelo. En la parte superior se suelda una tapa de acero inoxidable. Las uniones de tubo vertical con horizontal, se ejecutarán cortando el tubo horizontal, siguiendo la forma de la generatriz intersección de los dos cilindros. Se soldarán en cordón continuo debidamente repasado y pulido.
El material cumplirá todas aquellas condiciones especificadas en los Pliegos de Condiciones Técnicas de Metro de Madrid. Unidad de medición: por pareja de postes (2 unidades).</t>
  </si>
  <si>
    <t>Total SÑM.08</t>
  </si>
  <si>
    <t>SÑM.09</t>
  </si>
  <si>
    <t>CANALETAS</t>
  </si>
  <si>
    <t>SÑM.09.01</t>
  </si>
  <si>
    <t>Canaletas con nombre de estación</t>
  </si>
  <si>
    <t>Suministro de tapa de canaleta realizadas en acero vitrificado que cierran las canaletas de cables de los andenes. Tendrán unas dimensiones máximas de 2000 mm x 390 mm y llevarán incorporado en nombre de estación en la parte superior y el andén en la parte inferior con su correspondiente traducción al inglés, según PCT. Para la fabricación de las mismas, el grupo de Señalética facilitará las AAFF de las mismas, ya sea para andén 1, para andén 2 o sin andén. Totalmente terminado.</t>
  </si>
  <si>
    <t>Total SÑM.09</t>
  </si>
  <si>
    <t>Total SÑM</t>
  </si>
  <si>
    <t>SÑT</t>
  </si>
  <si>
    <t>MONTAJES / DESMONTAJES</t>
  </si>
  <si>
    <t>SÑT.01</t>
  </si>
  <si>
    <t>Sustitución frontis</t>
  </si>
  <si>
    <t>Frontis: sustitución de placas en bastidor de frontis colocado en estación (frontis+no fumar) por las nuevas placas que se definan (frontis+no fumar), incluso desmontaje y retirada del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</si>
  <si>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SÑT.02</t>
  </si>
  <si>
    <t>Sustitución frontis ascensor</t>
  </si>
  <si>
    <t>Frontis ascensor: colocación/sustitución de vinilo de frontis de ascensor colocado en estación,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frontis.</t>
  </si>
  <si>
    <t>SÑT.03</t>
  </si>
  <si>
    <t>Sustitución de adhesivos puertas mampara</t>
  </si>
  <si>
    <t>Puertas mampara: sustitución de vinilos adhesivos de puertas de mampara,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juego completo de pegatinas de cada una de las puertas mampara.</t>
  </si>
  <si>
    <t>SÑT.04</t>
  </si>
  <si>
    <t>Colocación vinilo en paramento vertical</t>
  </si>
  <si>
    <t>Vinilo en paramento vertical: colocación y posterior retirada (a la finalización de las obras si procede), de vinilo en paramento vertical en estación (normas de ascensores, normas de escaleras, vinilos de información de obras,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vinilo.</t>
  </si>
  <si>
    <t>SÑT.05</t>
  </si>
  <si>
    <t>Colocación vinilos en templetes</t>
  </si>
  <si>
    <t>Vinilos en templetes: sustitución de vinilos de rombos y banderas adhesivos en templete, incluso desmontaje y retirada de los actualmente existentes, incluyendo limpieza y preparación de superficies.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templete.</t>
  </si>
  <si>
    <t>SÑT.06</t>
  </si>
  <si>
    <t>Montaje y colocación cartel de pared simple</t>
  </si>
  <si>
    <t>Cartel de pared simple: montaje de cartel nuevo en pared simple (940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</si>
  <si>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SÑT.07</t>
  </si>
  <si>
    <t>Montaje y colocación cartel de pared doble</t>
  </si>
  <si>
    <t>Cartel de pared doble: montaje de cartel nuevo en pared simple (1880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trabajo.Precio por cartel.</t>
  </si>
  <si>
    <t>SÑT.09</t>
  </si>
  <si>
    <t>Montaje y colocación cartel colgado simple</t>
  </si>
  <si>
    <t>Cartel colgado simple: Montaje de cartel colgado simple (940 mm de ancho), incluyendo premontaje en almacén y montaje en la estación, queda incluido la recogida del material en Canillejas o lugar a definir por el Grupo de Señalética, desplazamientos hasta la estación, desmontaje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en los carteles colgados su montaje requiere andamio y trabajo en horario fuera de servicio. Precio por cartel (dos marcos por cartel).</t>
  </si>
  <si>
    <t>SÑT.10</t>
  </si>
  <si>
    <t>Montaje y colocación cartel colgado doble</t>
  </si>
  <si>
    <t>Cartel colgado doble: montaje de cartel colgado doble (1880 mm de ancho), incluyendo premontaje en almacén y montaje en la estación, queda incluido la recogida del material en Canillejas o lugar a definir por el Grupo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en los carteles colgados su montaje requiere andamio y trabajo en horario fuera de servicio. Precio por cartel (dos marcos por cartel).</t>
  </si>
  <si>
    <t>SÑT.11</t>
  </si>
  <si>
    <t>Montaje y colocación cartel simple en postes</t>
  </si>
  <si>
    <t>Cartel simple en postes: montaje de cartel simple (940 mm de ancho) incluido el montaje y la instalación de nuevos postes, a dos caras, incluyendo premontaje en almacén, cajeado y montaje en la estación, incluyendo retirada y posterior recolocación de bancos o papeleras cuando fuera necesario; queda incluido la recogida del material en Canillejas o lugar a definir por el Responsable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o lugar a definir por el Responsable de Señalética el material no aprovechable, incluyendo medios auxiliares, pequeño material necesario y medio de transporte,incluso recepción por parte del Resposable de la Empresa Adjudicataria del aviso correspondiente, visita a la zona afectada y organización del trabajo. Precio por cartel (dos marcos por cartel)</t>
  </si>
  <si>
    <t>SÑT.12</t>
  </si>
  <si>
    <t>Montaje y colocación cartel doble en postes</t>
  </si>
  <si>
    <t>Cartel doble en postes: montaje de cartel doble (1880 mm de ancho) incluido el montaje y la instalación de nuevos postes, a dos caras, incluyendo premontaje en almacén, cajeado y montaje en la estación, incluyendo retirada y posterior recolocación de bancos o papeleras cuando fuera necesario; queda incluido la recogida del material en Canillejas o lugar a definir por el Responsable de Señalética, desplazamientos hasta la estación, incluso desmontaje y retirada del cartel actualmente existente, traslado a almacén de Canillejas y separación del mismo en marco y lamas, colocando cada elemento en su ubicación ordenada dentro del almacén, retirando a vertedero o lugar a definir por el Responsable de Señalética el material no aprovechable, incluyendo medios auxiliares, pequeño material necesario y medio de transporte,incluso recepción por parte del Resposable de la Empresa Adjudicataria del aviso correspondiente, visita a la zona afectada y organización del trabajo. Precio por cartel (dos marcos por cartel)</t>
  </si>
  <si>
    <t>SÑT.13</t>
  </si>
  <si>
    <t>Colocación cartel en piñones</t>
  </si>
  <si>
    <t>Cartel "No Pasar/Prohibido cruzar las vías" en piñones: montaje de carteles de "No pasar y/o prohibido cruzar las vías" en piñones de andenes, queda incluido la recogida del material en Canillejas o lugar a definir por el Grupo de Señalética, desplazamientos hasta la estación, incluso desmontaje y retirada del cartel actualmente existente, traslado a almacén de Canillejas, colocando cada elemento en su ubicación ordenada dentro del almacén, retirando a vertedero el material no aprovechable, incluyendo medios auxiliares, pequeño material necesario y medio de transporte, incluyendo visita a la zona afectada y organización del trabajo. Téngase en cuenta que para la colocación de estos carteles se debe realizar el trabajo en horario fuera de servicio y con los protocolos que ello conlleva. Precio por cartel. En horario fuera de explotación.</t>
  </si>
  <si>
    <t>SÑT.14</t>
  </si>
  <si>
    <t>Montaje y colocación de flechas exteriores</t>
  </si>
  <si>
    <t>Flechas exteriores: montaje y colocación de flechas de señalización exterior sobre flechas existentes, incluso desmontaje y retirada de la actual, queda incluido la recogida del material en Canillejas o lugar a definir por el Responsable de Señalética, desplazamientos hasta la estación, recogida del material sobrante y traslado del mismo a vertedero o lugar a definir por el Responsable de Señalética, incluyendo medios auxiliares, pequeño material necesario y medio de transporte. Precio por flecha (dos planchas por flecha).</t>
  </si>
  <si>
    <t>SÑT.18</t>
  </si>
  <si>
    <t>Colocación de carteles de obra</t>
  </si>
  <si>
    <t>Carteles de obra: colocación de carteles y posterior retirada (a la finalización de las obras), en paramento vertical en estación, vallas, cerramientos,... (información de obras, direccionamiento de viajeros, precautorios, etc..), incluso desmontaje y retirada de los actualmente existentes,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Precio por cartel.</t>
  </si>
  <si>
    <t>SÑT.23</t>
  </si>
  <si>
    <t>Montaje y colocación de canaleta</t>
  </si>
  <si>
    <t>Tapa canaleta: montaje y colocación/sustitución de tapa de canaleta, en andenes o en vestibulo según indicaciones de la Dirección de Obra, incluso desmontaje y retirada de la anterior, queda incluido la recogida del material en Canillejas o lugar a definir por el Responsable de Señalética, desplazamientos hasta la estación, recogida del material sobrante y traslado del mismo a vertedero o lugar a definir por el Grupo de Señalética, incluyendo medios auxiliares, pequeño material necesario y medio de transporte, visita a la zona afectada y organización del trabajo. Totalmente terminado y limpia la zona de actuación. Precio por canaleta realizado en horario nocturno.</t>
  </si>
  <si>
    <t>Total SÑT</t>
  </si>
  <si>
    <t>Total SÑ</t>
  </si>
  <si>
    <t>Total 0</t>
  </si>
  <si>
    <t>Nombre de Empresa</t>
  </si>
  <si>
    <t>Domicilio Fiscal</t>
  </si>
  <si>
    <t>CIF:</t>
  </si>
  <si>
    <t>Fecha:</t>
  </si>
  <si>
    <t>Sello</t>
  </si>
  <si>
    <t>Firma</t>
  </si>
  <si>
    <t>PROYECTO</t>
  </si>
  <si>
    <t>OFERTA</t>
  </si>
  <si>
    <t>IVA</t>
  </si>
  <si>
    <t>Oferta con IVA</t>
  </si>
  <si>
    <t>NOTA 2:  Ningún precio unitario ofertado podrá ser superior al precio unitario de referencia.</t>
  </si>
  <si>
    <t>NOTA 1: todos los importes incluyen G.G. y B.I.,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</si>
</sst>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4"/>
      <color theme="1"/>
      <name val="Calibri"/>
      <family val="2"/>
      <scheme val="minor"/>
    </font>
    <font>
      <b/>
      <sz val="9"/>
      <color indexed="81"/>
      <name val="Tahoma"/>
      <family val="2"/>
    </font>
    <font>
      <b/>
      <i/>
      <sz val="11"/>
      <color theme="1"/>
      <name val="Calibri"/>
      <family val="2"/>
      <scheme val="minor"/>
    </font>
    <font>
      <b/>
      <i/>
      <sz val="10"/>
      <color theme="1"/>
      <name val="Calibri"/>
      <family val="2"/>
      <scheme val="minor"/>
    </font>
    <font>
      <b/>
      <sz val="8"/>
      <color theme="1"/>
      <name val="Calibri"/>
      <family val="2"/>
      <scheme val="minor"/>
    </font>
    <font>
      <b/>
      <sz val="8"/>
      <color rgb="FFFF00FF"/>
      <name val="Calibri"/>
      <family val="2"/>
      <scheme val="minor"/>
    </font>
    <font>
      <b/>
      <sz val="8"/>
      <color rgb="FF0000FF"/>
      <name val="Calibri"/>
      <family val="2"/>
      <scheme val="minor"/>
    </font>
    <font>
      <sz val="8"/>
      <color theme="1"/>
      <name val="Calibri"/>
      <family val="2"/>
      <scheme val="minor"/>
    </font>
    <font>
      <sz val="8"/>
      <color rgb="FFFF8080"/>
      <name val="Calibri"/>
      <family val="2"/>
      <scheme val="minor"/>
    </font>
    <font>
      <sz val="8"/>
      <color rgb="FFFF00FF"/>
      <name val="Calibri"/>
      <family val="2"/>
      <scheme val="minor"/>
    </font>
    <font>
      <b/>
      <sz val="10"/>
      <name val="Calibri"/>
      <family val="2"/>
      <scheme val="minor"/>
    </font>
    <font>
      <sz val="8"/>
      <name val="Calibri"/>
      <family val="2"/>
      <scheme val="minor"/>
    </font>
    <font>
      <b/>
      <sz val="12"/>
      <color theme="1"/>
      <name val="Calibri"/>
      <family val="2"/>
      <scheme val="minor"/>
    </font>
    <font>
      <sz val="10"/>
      <color theme="1"/>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
      <patternFill patternType="solid">
        <fgColor theme="4" tint="0.59999389629810485"/>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04">
    <xf numFmtId="0" fontId="0" fillId="0" borderId="0" xfId="0"/>
    <xf numFmtId="0" fontId="0" fillId="0" borderId="0" xfId="0" applyAlignment="1">
      <alignment vertical="top"/>
    </xf>
    <xf numFmtId="0" fontId="1"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9" fontId="5"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49" fontId="7" fillId="4" borderId="0" xfId="0" applyNumberFormat="1" applyFont="1" applyFill="1" applyAlignment="1">
      <alignment vertical="top"/>
    </xf>
    <xf numFmtId="4" fontId="6" fillId="4" borderId="0" xfId="0" applyNumberFormat="1" applyFont="1" applyFill="1" applyAlignment="1">
      <alignment vertical="top"/>
    </xf>
    <xf numFmtId="49" fontId="8" fillId="5" borderId="0" xfId="0" applyNumberFormat="1" applyFont="1" applyFill="1" applyAlignment="1">
      <alignment vertical="top"/>
    </xf>
    <xf numFmtId="49" fontId="9" fillId="0" borderId="0" xfId="0" applyNumberFormat="1" applyFont="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0" fontId="8" fillId="0" borderId="0" xfId="0" applyFont="1" applyAlignment="1">
      <alignment vertical="top"/>
    </xf>
    <xf numFmtId="0" fontId="8" fillId="6" borderId="0" xfId="0" applyFont="1" applyFill="1" applyAlignment="1">
      <alignment vertical="top"/>
    </xf>
    <xf numFmtId="49" fontId="5" fillId="7" borderId="0" xfId="0" applyNumberFormat="1" applyFont="1" applyFill="1" applyAlignment="1">
      <alignment vertical="top"/>
    </xf>
    <xf numFmtId="4" fontId="6" fillId="7" borderId="0" xfId="0" applyNumberFormat="1" applyFont="1" applyFill="1" applyAlignment="1">
      <alignment vertical="top"/>
    </xf>
    <xf numFmtId="49" fontId="8" fillId="0" borderId="0" xfId="0" applyNumberFormat="1" applyFont="1" applyAlignment="1">
      <alignment vertical="top" wrapText="1"/>
    </xf>
    <xf numFmtId="3" fontId="8"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8" fillId="6" borderId="0" xfId="0" applyFont="1" applyFill="1" applyAlignment="1">
      <alignment vertical="top" wrapText="1"/>
    </xf>
    <xf numFmtId="49" fontId="5" fillId="7" borderId="0" xfId="0" applyNumberFormat="1" applyFont="1" applyFill="1" applyAlignment="1">
      <alignment vertical="top" wrapText="1"/>
    </xf>
    <xf numFmtId="0" fontId="0" fillId="0" borderId="0" xfId="0" applyAlignment="1" applyProtection="1">
      <alignment wrapText="1"/>
    </xf>
    <xf numFmtId="0" fontId="4" fillId="0" borderId="12" xfId="0" applyFont="1" applyBorder="1" applyAlignment="1">
      <alignment vertical="top"/>
    </xf>
    <xf numFmtId="0" fontId="4" fillId="0" borderId="0" xfId="0" applyFont="1" applyBorder="1" applyAlignment="1">
      <alignment vertical="top"/>
    </xf>
    <xf numFmtId="0" fontId="4" fillId="0" borderId="13" xfId="0" applyFont="1" applyBorder="1" applyAlignment="1">
      <alignment vertical="top"/>
    </xf>
    <xf numFmtId="3" fontId="6" fillId="2" borderId="12" xfId="0" applyNumberFormat="1" applyFont="1" applyFill="1" applyBorder="1" applyAlignment="1">
      <alignment vertical="top"/>
    </xf>
    <xf numFmtId="4" fontId="6" fillId="2" borderId="0" xfId="0" applyNumberFormat="1" applyFont="1" applyFill="1" applyBorder="1" applyAlignment="1">
      <alignment vertical="top"/>
    </xf>
    <xf numFmtId="4" fontId="6" fillId="2" borderId="13" xfId="0" applyNumberFormat="1" applyFont="1" applyFill="1" applyBorder="1" applyAlignment="1">
      <alignment vertical="top"/>
    </xf>
    <xf numFmtId="4" fontId="6" fillId="3" borderId="12" xfId="0" applyNumberFormat="1" applyFont="1" applyFill="1" applyBorder="1" applyAlignment="1">
      <alignment vertical="top"/>
    </xf>
    <xf numFmtId="4" fontId="6" fillId="3" borderId="0" xfId="0" applyNumberFormat="1" applyFont="1" applyFill="1" applyBorder="1" applyAlignment="1">
      <alignment vertical="top"/>
    </xf>
    <xf numFmtId="4" fontId="6" fillId="3" borderId="13" xfId="0" applyNumberFormat="1" applyFont="1" applyFill="1" applyBorder="1" applyAlignment="1">
      <alignment vertical="top"/>
    </xf>
    <xf numFmtId="4" fontId="6" fillId="4" borderId="12" xfId="0" applyNumberFormat="1" applyFont="1" applyFill="1" applyBorder="1" applyAlignment="1">
      <alignment vertical="top"/>
    </xf>
    <xf numFmtId="4" fontId="6" fillId="4" borderId="0" xfId="0" applyNumberFormat="1" applyFont="1" applyFill="1" applyBorder="1" applyAlignment="1">
      <alignment vertical="top"/>
    </xf>
    <xf numFmtId="4" fontId="6" fillId="4" borderId="13" xfId="0" applyNumberFormat="1" applyFont="1" applyFill="1" applyBorder="1" applyAlignment="1">
      <alignment vertical="top"/>
    </xf>
    <xf numFmtId="4" fontId="8" fillId="0" borderId="12" xfId="0" applyNumberFormat="1" applyFont="1" applyBorder="1" applyAlignment="1">
      <alignment vertical="top"/>
    </xf>
    <xf numFmtId="4" fontId="8" fillId="0" borderId="0" xfId="0" applyNumberFormat="1" applyFont="1" applyBorder="1" applyAlignment="1">
      <alignment vertical="top"/>
    </xf>
    <xf numFmtId="4" fontId="10" fillId="0" borderId="13" xfId="0" applyNumberFormat="1" applyFont="1" applyBorder="1" applyAlignment="1">
      <alignment vertical="top"/>
    </xf>
    <xf numFmtId="0" fontId="8" fillId="0" borderId="12" xfId="0" applyFont="1" applyBorder="1" applyAlignment="1">
      <alignment vertical="top"/>
    </xf>
    <xf numFmtId="0" fontId="8" fillId="0" borderId="0" xfId="0" applyFont="1" applyBorder="1" applyAlignment="1">
      <alignment vertical="top"/>
    </xf>
    <xf numFmtId="0" fontId="8" fillId="0" borderId="13" xfId="0" applyFont="1" applyBorder="1" applyAlignment="1">
      <alignment vertical="top"/>
    </xf>
    <xf numFmtId="4" fontId="6" fillId="0" borderId="0" xfId="0" applyNumberFormat="1" applyFont="1" applyBorder="1" applyAlignment="1">
      <alignment vertical="top"/>
    </xf>
    <xf numFmtId="4" fontId="6" fillId="0" borderId="13" xfId="0" applyNumberFormat="1" applyFont="1" applyBorder="1" applyAlignment="1">
      <alignment vertical="top"/>
    </xf>
    <xf numFmtId="0" fontId="8" fillId="6" borderId="12" xfId="0" applyFont="1" applyFill="1" applyBorder="1" applyAlignment="1">
      <alignment vertical="top"/>
    </xf>
    <xf numFmtId="0" fontId="8" fillId="6" borderId="0" xfId="0" applyFont="1" applyFill="1" applyBorder="1" applyAlignment="1">
      <alignment vertical="top"/>
    </xf>
    <xf numFmtId="0" fontId="8" fillId="6" borderId="13" xfId="0" applyFont="1" applyFill="1" applyBorder="1" applyAlignment="1">
      <alignment vertical="top"/>
    </xf>
    <xf numFmtId="4" fontId="6" fillId="7" borderId="12" xfId="0" applyNumberFormat="1" applyFont="1" applyFill="1" applyBorder="1" applyAlignment="1">
      <alignment vertical="top"/>
    </xf>
    <xf numFmtId="4" fontId="6" fillId="7" borderId="0" xfId="0" applyNumberFormat="1" applyFont="1" applyFill="1" applyBorder="1" applyAlignment="1">
      <alignment vertical="top"/>
    </xf>
    <xf numFmtId="4" fontId="6" fillId="7" borderId="13" xfId="0" applyNumberFormat="1" applyFont="1" applyFill="1" applyBorder="1" applyAlignment="1">
      <alignment vertical="top"/>
    </xf>
    <xf numFmtId="3" fontId="8" fillId="0" borderId="12" xfId="0" applyNumberFormat="1" applyFont="1" applyBorder="1" applyAlignment="1">
      <alignment vertical="top"/>
    </xf>
    <xf numFmtId="3" fontId="8" fillId="0" borderId="14" xfId="0" applyNumberFormat="1" applyFont="1" applyBorder="1" applyAlignment="1">
      <alignment vertical="top"/>
    </xf>
    <xf numFmtId="4" fontId="6" fillId="0" borderId="15" xfId="0" applyNumberFormat="1" applyFont="1" applyBorder="1" applyAlignment="1">
      <alignment vertical="top"/>
    </xf>
    <xf numFmtId="4" fontId="6" fillId="0" borderId="16" xfId="0" applyNumberFormat="1" applyFont="1" applyBorder="1" applyAlignment="1">
      <alignment vertical="top"/>
    </xf>
    <xf numFmtId="0" fontId="4" fillId="0" borderId="17" xfId="0" applyFont="1" applyBorder="1" applyAlignment="1">
      <alignment vertical="top"/>
    </xf>
    <xf numFmtId="0" fontId="4" fillId="0" borderId="18" xfId="0" applyFont="1" applyBorder="1" applyAlignment="1">
      <alignment vertical="top"/>
    </xf>
    <xf numFmtId="4" fontId="6" fillId="2" borderId="12" xfId="0" applyNumberFormat="1" applyFont="1" applyFill="1" applyBorder="1" applyAlignment="1">
      <alignment vertical="top"/>
    </xf>
    <xf numFmtId="4" fontId="8" fillId="0" borderId="12" xfId="0" applyNumberFormat="1" applyFont="1" applyBorder="1" applyAlignment="1" applyProtection="1">
      <alignment vertical="top"/>
      <protection locked="0"/>
    </xf>
    <xf numFmtId="4" fontId="6" fillId="0" borderId="12" xfId="0" applyNumberFormat="1" applyFont="1" applyBorder="1" applyAlignment="1">
      <alignment vertical="top"/>
    </xf>
    <xf numFmtId="4" fontId="6" fillId="0" borderId="14" xfId="0" applyNumberFormat="1" applyFont="1" applyBorder="1" applyAlignment="1">
      <alignment vertical="top"/>
    </xf>
    <xf numFmtId="4" fontId="14" fillId="0" borderId="0" xfId="0" applyNumberFormat="1" applyFont="1" applyBorder="1" applyAlignment="1" applyProtection="1">
      <alignment vertical="center" wrapText="1"/>
      <protection locked="0"/>
    </xf>
    <xf numFmtId="0" fontId="13" fillId="0" borderId="0" xfId="0" applyFont="1" applyFill="1" applyBorder="1" applyAlignment="1">
      <alignment vertical="center" wrapText="1"/>
    </xf>
    <xf numFmtId="0" fontId="4" fillId="0" borderId="12" xfId="0" applyFont="1" applyFill="1" applyBorder="1" applyAlignment="1">
      <alignment vertical="top"/>
    </xf>
    <xf numFmtId="0" fontId="4" fillId="0" borderId="13" xfId="0" applyFont="1" applyFill="1" applyBorder="1" applyAlignment="1">
      <alignment vertical="top"/>
    </xf>
    <xf numFmtId="9" fontId="8" fillId="0" borderId="12" xfId="0" applyNumberFormat="1" applyFont="1" applyBorder="1"/>
    <xf numFmtId="0" fontId="0" fillId="0" borderId="12" xfId="0" applyBorder="1"/>
    <xf numFmtId="0" fontId="0" fillId="0" borderId="13" xfId="0" applyBorder="1"/>
    <xf numFmtId="9" fontId="8" fillId="0" borderId="14" xfId="0" applyNumberFormat="1" applyFont="1" applyBorder="1"/>
    <xf numFmtId="4" fontId="10" fillId="0" borderId="16" xfId="0" applyNumberFormat="1" applyFont="1" applyBorder="1" applyAlignment="1">
      <alignment vertical="top"/>
    </xf>
    <xf numFmtId="0" fontId="13" fillId="8" borderId="9"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3" fillId="8" borderId="11" xfId="0" applyFont="1" applyFill="1" applyBorder="1" applyAlignment="1">
      <alignment horizontal="center" vertical="center" wrapText="1"/>
    </xf>
    <xf numFmtId="0" fontId="11" fillId="0" borderId="1" xfId="0" applyFont="1" applyFill="1" applyBorder="1" applyAlignment="1" applyProtection="1">
      <alignment horizontal="left" wrapText="1"/>
      <protection locked="0"/>
    </xf>
    <xf numFmtId="0" fontId="11" fillId="0" borderId="2" xfId="0" applyFont="1" applyFill="1" applyBorder="1" applyAlignment="1" applyProtection="1">
      <alignment horizontal="left" wrapText="1"/>
      <protection locked="0"/>
    </xf>
    <xf numFmtId="0" fontId="11" fillId="0" borderId="3" xfId="0" applyFont="1" applyFill="1" applyBorder="1" applyAlignment="1" applyProtection="1">
      <alignment horizontal="left" wrapText="1"/>
      <protection locked="0"/>
    </xf>
    <xf numFmtId="0" fontId="11" fillId="0" borderId="4" xfId="0" applyFont="1" applyFill="1" applyBorder="1" applyAlignment="1" applyProtection="1">
      <alignment horizontal="left" wrapText="1"/>
      <protection locked="0"/>
    </xf>
    <xf numFmtId="0" fontId="11" fillId="0" borderId="5" xfId="0" applyFont="1" applyFill="1" applyBorder="1" applyAlignment="1" applyProtection="1">
      <alignment horizontal="left" wrapText="1"/>
      <protection locked="0"/>
    </xf>
    <xf numFmtId="0" fontId="11" fillId="0" borderId="6" xfId="0" applyFont="1" applyFill="1" applyBorder="1" applyAlignment="1" applyProtection="1">
      <alignment horizontal="left" wrapText="1"/>
      <protection locked="0"/>
    </xf>
    <xf numFmtId="0" fontId="11" fillId="0" borderId="1" xfId="0" applyFont="1" applyBorder="1" applyAlignment="1" applyProtection="1">
      <alignment horizontal="left" wrapText="1"/>
      <protection locked="0"/>
    </xf>
    <xf numFmtId="0" fontId="11" fillId="0" borderId="2" xfId="0" applyFont="1" applyBorder="1" applyAlignment="1" applyProtection="1">
      <alignment horizontal="left" wrapText="1"/>
      <protection locked="0"/>
    </xf>
    <xf numFmtId="0" fontId="11" fillId="0" borderId="3" xfId="0" applyFont="1" applyBorder="1" applyAlignment="1" applyProtection="1">
      <alignment horizontal="left" wrapText="1"/>
      <protection locked="0"/>
    </xf>
    <xf numFmtId="0" fontId="11" fillId="0" borderId="8" xfId="0" applyFont="1" applyBorder="1" applyAlignment="1" applyProtection="1">
      <alignment horizontal="left" wrapText="1"/>
      <protection locked="0"/>
    </xf>
    <xf numFmtId="0" fontId="11" fillId="0" borderId="0" xfId="0" applyFont="1" applyBorder="1" applyAlignment="1" applyProtection="1">
      <alignment horizontal="left" wrapText="1"/>
      <protection locked="0"/>
    </xf>
    <xf numFmtId="0" fontId="11" fillId="0" borderId="7" xfId="0" applyFont="1" applyBorder="1" applyAlignment="1" applyProtection="1">
      <alignment horizontal="left" wrapText="1"/>
      <protection locked="0"/>
    </xf>
    <xf numFmtId="0" fontId="11" fillId="0" borderId="4" xfId="0" applyFont="1" applyBorder="1" applyAlignment="1" applyProtection="1">
      <alignment horizontal="left" wrapText="1"/>
      <protection locked="0"/>
    </xf>
    <xf numFmtId="0" fontId="11" fillId="0" borderId="5" xfId="0" applyFont="1" applyBorder="1" applyAlignment="1" applyProtection="1">
      <alignment horizontal="left" wrapText="1"/>
      <protection locked="0"/>
    </xf>
    <xf numFmtId="0" fontId="11" fillId="0" borderId="6" xfId="0" applyFont="1" applyBorder="1" applyAlignment="1" applyProtection="1">
      <alignment horizontal="left" wrapText="1"/>
      <protection locked="0"/>
    </xf>
    <xf numFmtId="0" fontId="11" fillId="0" borderId="1" xfId="0" applyFont="1" applyFill="1" applyBorder="1" applyAlignment="1" applyProtection="1">
      <alignment horizontal="center" wrapText="1"/>
    </xf>
    <xf numFmtId="0" fontId="11" fillId="0" borderId="4" xfId="0" applyFont="1" applyFill="1" applyBorder="1" applyAlignment="1" applyProtection="1">
      <alignment horizontal="center" wrapText="1"/>
    </xf>
    <xf numFmtId="0" fontId="12" fillId="0" borderId="1" xfId="0" applyFont="1" applyFill="1" applyBorder="1" applyAlignment="1" applyProtection="1">
      <alignment horizontal="center" wrapText="1"/>
      <protection locked="0"/>
    </xf>
    <xf numFmtId="0" fontId="12" fillId="0" borderId="2" xfId="0" applyFont="1" applyFill="1" applyBorder="1" applyAlignment="1" applyProtection="1">
      <alignment horizontal="center" wrapText="1"/>
      <protection locked="0"/>
    </xf>
    <xf numFmtId="0" fontId="12" fillId="0" borderId="3" xfId="0" applyFont="1" applyFill="1" applyBorder="1" applyAlignment="1" applyProtection="1">
      <alignment horizontal="center" wrapText="1"/>
      <protection locked="0"/>
    </xf>
    <xf numFmtId="0" fontId="12" fillId="0" borderId="4" xfId="0" applyFont="1" applyFill="1" applyBorder="1" applyAlignment="1" applyProtection="1">
      <alignment horizontal="center" wrapText="1"/>
      <protection locked="0"/>
    </xf>
    <xf numFmtId="0" fontId="12" fillId="0" borderId="5" xfId="0" applyFont="1" applyFill="1" applyBorder="1" applyAlignment="1" applyProtection="1">
      <alignment horizontal="center" wrapText="1"/>
      <protection locked="0"/>
    </xf>
    <xf numFmtId="0" fontId="12" fillId="0" borderId="6" xfId="0" applyFont="1" applyFill="1" applyBorder="1" applyAlignment="1" applyProtection="1">
      <alignment horizontal="center" wrapText="1"/>
      <protection locked="0"/>
    </xf>
    <xf numFmtId="0" fontId="11" fillId="0" borderId="1" xfId="0" applyFont="1" applyFill="1" applyBorder="1" applyAlignment="1" applyProtection="1">
      <alignment horizontal="left" wrapText="1"/>
    </xf>
    <xf numFmtId="0" fontId="11" fillId="0" borderId="4" xfId="0" applyFont="1" applyFill="1" applyBorder="1" applyAlignment="1" applyProtection="1">
      <alignment horizontal="left" wrapText="1"/>
    </xf>
    <xf numFmtId="0" fontId="3" fillId="0" borderId="0" xfId="0" applyFont="1" applyAlignment="1">
      <alignment horizontal="left" vertical="center" wrapText="1"/>
    </xf>
    <xf numFmtId="0" fontId="3" fillId="0" borderId="0" xfId="0" applyFont="1" applyAlignment="1" applyProtection="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7"/>
  <sheetViews>
    <sheetView tabSelected="1" zoomScaleNormal="100" workbookViewId="0">
      <pane xSplit="4" ySplit="3" topLeftCell="E4" activePane="bottomRight" state="frozen"/>
      <selection pane="topRight" activeCell="E1" sqref="E1"/>
      <selection pane="bottomLeft" activeCell="A4" sqref="A4"/>
      <selection pane="bottomRight" activeCell="I7" sqref="I7"/>
    </sheetView>
  </sheetViews>
  <sheetFormatPr baseColWidth="10" defaultRowHeight="15" x14ac:dyDescent="0.25"/>
  <cols>
    <col min="1" max="1" width="14" bestFit="1" customWidth="1"/>
    <col min="2" max="2" width="6.5703125" customWidth="1"/>
    <col min="3" max="3" width="3.7109375" customWidth="1"/>
    <col min="4" max="4" width="41.42578125" customWidth="1"/>
    <col min="5" max="5" width="7.85546875" bestFit="1" customWidth="1"/>
    <col min="6" max="7" width="8.7109375" customWidth="1"/>
    <col min="8" max="8" width="7.85546875" hidden="1" customWidth="1"/>
    <col min="9" max="10" width="8.7109375" customWidth="1"/>
    <col min="12" max="12" width="13" bestFit="1" customWidth="1"/>
  </cols>
  <sheetData>
    <row r="1" spans="1:13" ht="15.75" thickBot="1" x14ac:dyDescent="0.3">
      <c r="A1" s="1"/>
      <c r="B1" s="1"/>
      <c r="C1" s="1"/>
      <c r="D1" s="1"/>
      <c r="E1" s="1"/>
      <c r="F1" s="1"/>
      <c r="G1" s="1"/>
      <c r="H1" s="1"/>
      <c r="I1" s="1"/>
      <c r="J1" s="1"/>
    </row>
    <row r="2" spans="1:13" ht="19.5" thickBot="1" x14ac:dyDescent="0.3">
      <c r="A2" s="2" t="s">
        <v>0</v>
      </c>
      <c r="B2" s="1"/>
      <c r="C2" s="1"/>
      <c r="D2" s="1"/>
      <c r="E2" s="74" t="s">
        <v>246</v>
      </c>
      <c r="F2" s="75"/>
      <c r="G2" s="76"/>
      <c r="H2" s="75" t="s">
        <v>247</v>
      </c>
      <c r="I2" s="75"/>
      <c r="J2" s="76"/>
      <c r="K2" s="74" t="s">
        <v>247</v>
      </c>
      <c r="L2" s="76"/>
      <c r="M2" s="66"/>
    </row>
    <row r="3" spans="1:13" x14ac:dyDescent="0.25">
      <c r="A3" s="3" t="s">
        <v>1</v>
      </c>
      <c r="B3" s="3" t="s">
        <v>2</v>
      </c>
      <c r="C3" s="3" t="s">
        <v>3</v>
      </c>
      <c r="D3" s="21" t="s">
        <v>4</v>
      </c>
      <c r="E3" s="29" t="s">
        <v>5</v>
      </c>
      <c r="F3" s="30" t="s">
        <v>6</v>
      </c>
      <c r="G3" s="31" t="s">
        <v>7</v>
      </c>
      <c r="H3" s="3" t="s">
        <v>5</v>
      </c>
      <c r="I3" s="59" t="s">
        <v>6</v>
      </c>
      <c r="J3" s="60" t="s">
        <v>7</v>
      </c>
      <c r="K3" s="67" t="s">
        <v>248</v>
      </c>
      <c r="L3" s="68" t="s">
        <v>249</v>
      </c>
    </row>
    <row r="4" spans="1:13" x14ac:dyDescent="0.25">
      <c r="A4" s="4" t="s">
        <v>8</v>
      </c>
      <c r="B4" s="4" t="s">
        <v>9</v>
      </c>
      <c r="C4" s="4" t="s">
        <v>10</v>
      </c>
      <c r="D4" s="22" t="s">
        <v>11</v>
      </c>
      <c r="E4" s="32">
        <f t="shared" ref="E4:J4" si="0">E169</f>
        <v>1</v>
      </c>
      <c r="F4" s="33">
        <f t="shared" si="0"/>
        <v>595112.65</v>
      </c>
      <c r="G4" s="34">
        <f t="shared" si="0"/>
        <v>595112.65</v>
      </c>
      <c r="H4" s="5">
        <f t="shared" si="0"/>
        <v>1</v>
      </c>
      <c r="I4" s="61">
        <f t="shared" si="0"/>
        <v>0</v>
      </c>
      <c r="J4" s="34">
        <f t="shared" si="0"/>
        <v>0</v>
      </c>
      <c r="K4" s="69">
        <v>0.21</v>
      </c>
      <c r="L4" s="34">
        <f>J4*1.21</f>
        <v>0</v>
      </c>
    </row>
    <row r="5" spans="1:13" x14ac:dyDescent="0.25">
      <c r="A5" s="6" t="s">
        <v>12</v>
      </c>
      <c r="B5" s="6" t="s">
        <v>9</v>
      </c>
      <c r="C5" s="6" t="s">
        <v>10</v>
      </c>
      <c r="D5" s="23" t="s">
        <v>13</v>
      </c>
      <c r="E5" s="35">
        <f t="shared" ref="E5:J5" si="1">E134</f>
        <v>1</v>
      </c>
      <c r="F5" s="36">
        <f t="shared" si="1"/>
        <v>447418.7</v>
      </c>
      <c r="G5" s="37">
        <f t="shared" si="1"/>
        <v>447418.7</v>
      </c>
      <c r="H5" s="7">
        <f t="shared" si="1"/>
        <v>1</v>
      </c>
      <c r="I5" s="35">
        <f t="shared" si="1"/>
        <v>0</v>
      </c>
      <c r="J5" s="37">
        <f t="shared" si="1"/>
        <v>0</v>
      </c>
      <c r="K5" s="69">
        <v>0.21</v>
      </c>
      <c r="L5" s="34">
        <f t="shared" ref="L5:L6" si="2">J5*1.21</f>
        <v>0</v>
      </c>
    </row>
    <row r="6" spans="1:13" x14ac:dyDescent="0.25">
      <c r="A6" s="8" t="s">
        <v>14</v>
      </c>
      <c r="B6" s="9" t="s">
        <v>9</v>
      </c>
      <c r="C6" s="8" t="s">
        <v>10</v>
      </c>
      <c r="D6" s="24" t="s">
        <v>15</v>
      </c>
      <c r="E6" s="38">
        <f t="shared" ref="E6:J6" si="3">E27</f>
        <v>1</v>
      </c>
      <c r="F6" s="39">
        <f t="shared" si="3"/>
        <v>247390</v>
      </c>
      <c r="G6" s="40">
        <f t="shared" si="3"/>
        <v>247390</v>
      </c>
      <c r="H6" s="10">
        <f t="shared" si="3"/>
        <v>1</v>
      </c>
      <c r="I6" s="38">
        <f t="shared" si="3"/>
        <v>0</v>
      </c>
      <c r="J6" s="40">
        <f t="shared" si="3"/>
        <v>0</v>
      </c>
      <c r="K6" s="69">
        <v>0.21</v>
      </c>
      <c r="L6" s="34">
        <f t="shared" si="2"/>
        <v>0</v>
      </c>
    </row>
    <row r="7" spans="1:13" x14ac:dyDescent="0.25">
      <c r="A7" s="11" t="s">
        <v>16</v>
      </c>
      <c r="B7" s="12" t="s">
        <v>17</v>
      </c>
      <c r="C7" s="13" t="s">
        <v>18</v>
      </c>
      <c r="D7" s="19" t="s">
        <v>19</v>
      </c>
      <c r="E7" s="41">
        <v>11600</v>
      </c>
      <c r="F7" s="42">
        <v>16</v>
      </c>
      <c r="G7" s="43">
        <f>ROUND(E7*F7,2)</f>
        <v>185600</v>
      </c>
      <c r="H7" s="14">
        <v>11600</v>
      </c>
      <c r="I7" s="62"/>
      <c r="J7" s="43">
        <f>ROUND(H7*I7,2)</f>
        <v>0</v>
      </c>
      <c r="K7" s="69">
        <v>0.21</v>
      </c>
      <c r="L7" s="43">
        <f>J7*1.21</f>
        <v>0</v>
      </c>
    </row>
    <row r="8" spans="1:13" ht="90" x14ac:dyDescent="0.25">
      <c r="A8" s="15"/>
      <c r="B8" s="15"/>
      <c r="C8" s="15"/>
      <c r="D8" s="19" t="s">
        <v>20</v>
      </c>
      <c r="E8" s="44"/>
      <c r="F8" s="45"/>
      <c r="G8" s="46"/>
      <c r="H8" s="15"/>
      <c r="I8" s="44"/>
      <c r="J8" s="46"/>
      <c r="K8" s="70"/>
      <c r="L8" s="71"/>
    </row>
    <row r="9" spans="1:13" x14ac:dyDescent="0.25">
      <c r="A9" s="11" t="s">
        <v>21</v>
      </c>
      <c r="B9" s="12" t="s">
        <v>17</v>
      </c>
      <c r="C9" s="13" t="s">
        <v>18</v>
      </c>
      <c r="D9" s="19" t="s">
        <v>22</v>
      </c>
      <c r="E9" s="41">
        <v>2500</v>
      </c>
      <c r="F9" s="42">
        <v>19</v>
      </c>
      <c r="G9" s="43">
        <f>ROUND(E9*F9,2)</f>
        <v>47500</v>
      </c>
      <c r="H9" s="14">
        <v>2500</v>
      </c>
      <c r="I9" s="62"/>
      <c r="J9" s="43">
        <f>ROUND(H9*I9,2)</f>
        <v>0</v>
      </c>
      <c r="K9" s="69">
        <v>0.21</v>
      </c>
      <c r="L9" s="43">
        <f>J9*1.21</f>
        <v>0</v>
      </c>
    </row>
    <row r="10" spans="1:13" ht="90" x14ac:dyDescent="0.25">
      <c r="A10" s="15"/>
      <c r="B10" s="15"/>
      <c r="C10" s="15"/>
      <c r="D10" s="19" t="s">
        <v>23</v>
      </c>
      <c r="E10" s="44"/>
      <c r="F10" s="45"/>
      <c r="G10" s="46"/>
      <c r="H10" s="15"/>
      <c r="I10" s="44"/>
      <c r="J10" s="46"/>
      <c r="K10" s="70"/>
      <c r="L10" s="71"/>
    </row>
    <row r="11" spans="1:13" x14ac:dyDescent="0.25">
      <c r="A11" s="11" t="s">
        <v>24</v>
      </c>
      <c r="B11" s="12" t="s">
        <v>17</v>
      </c>
      <c r="C11" s="13" t="s">
        <v>18</v>
      </c>
      <c r="D11" s="19" t="s">
        <v>25</v>
      </c>
      <c r="E11" s="41">
        <v>50</v>
      </c>
      <c r="F11" s="42">
        <v>40</v>
      </c>
      <c r="G11" s="43">
        <f>ROUND(E11*F11,2)</f>
        <v>2000</v>
      </c>
      <c r="H11" s="14">
        <v>50</v>
      </c>
      <c r="I11" s="62"/>
      <c r="J11" s="43">
        <f>ROUND(H11*I11,2)</f>
        <v>0</v>
      </c>
      <c r="K11" s="69">
        <v>0.21</v>
      </c>
      <c r="L11" s="43">
        <f>J11*1.21</f>
        <v>0</v>
      </c>
    </row>
    <row r="12" spans="1:13" ht="90" x14ac:dyDescent="0.25">
      <c r="A12" s="15"/>
      <c r="B12" s="15"/>
      <c r="C12" s="15"/>
      <c r="D12" s="19" t="s">
        <v>26</v>
      </c>
      <c r="E12" s="44"/>
      <c r="F12" s="45"/>
      <c r="G12" s="46"/>
      <c r="H12" s="15"/>
      <c r="I12" s="44"/>
      <c r="J12" s="46"/>
      <c r="K12" s="70"/>
      <c r="L12" s="71"/>
    </row>
    <row r="13" spans="1:13" x14ac:dyDescent="0.25">
      <c r="A13" s="11" t="s">
        <v>27</v>
      </c>
      <c r="B13" s="12" t="s">
        <v>17</v>
      </c>
      <c r="C13" s="13" t="s">
        <v>18</v>
      </c>
      <c r="D13" s="19" t="s">
        <v>28</v>
      </c>
      <c r="E13" s="41">
        <v>20</v>
      </c>
      <c r="F13" s="42">
        <v>50</v>
      </c>
      <c r="G13" s="43">
        <f>ROUND(E13*F13,2)</f>
        <v>1000</v>
      </c>
      <c r="H13" s="14">
        <v>20</v>
      </c>
      <c r="I13" s="62"/>
      <c r="J13" s="43">
        <f>ROUND(H13*I13,2)</f>
        <v>0</v>
      </c>
      <c r="K13" s="69">
        <v>0.21</v>
      </c>
      <c r="L13" s="43">
        <f>J13*1.21</f>
        <v>0</v>
      </c>
    </row>
    <row r="14" spans="1:13" ht="78.75" x14ac:dyDescent="0.25">
      <c r="A14" s="15"/>
      <c r="B14" s="15"/>
      <c r="C14" s="15"/>
      <c r="D14" s="19" t="s">
        <v>29</v>
      </c>
      <c r="E14" s="44"/>
      <c r="F14" s="45"/>
      <c r="G14" s="46"/>
      <c r="H14" s="15"/>
      <c r="I14" s="44"/>
      <c r="J14" s="46"/>
      <c r="K14" s="70"/>
      <c r="L14" s="71"/>
    </row>
    <row r="15" spans="1:13" x14ac:dyDescent="0.25">
      <c r="A15" s="11" t="s">
        <v>30</v>
      </c>
      <c r="B15" s="12" t="s">
        <v>17</v>
      </c>
      <c r="C15" s="13" t="s">
        <v>18</v>
      </c>
      <c r="D15" s="19" t="s">
        <v>31</v>
      </c>
      <c r="E15" s="41">
        <v>20</v>
      </c>
      <c r="F15" s="42">
        <v>50</v>
      </c>
      <c r="G15" s="43">
        <f>ROUND(E15*F15,2)</f>
        <v>1000</v>
      </c>
      <c r="H15" s="14">
        <v>20</v>
      </c>
      <c r="I15" s="62"/>
      <c r="J15" s="43">
        <f>ROUND(H15*I15,2)</f>
        <v>0</v>
      </c>
      <c r="K15" s="69">
        <v>0.21</v>
      </c>
      <c r="L15" s="43">
        <f>J15*1.21</f>
        <v>0</v>
      </c>
    </row>
    <row r="16" spans="1:13" ht="78.75" x14ac:dyDescent="0.25">
      <c r="A16" s="15"/>
      <c r="B16" s="15"/>
      <c r="C16" s="15"/>
      <c r="D16" s="19" t="s">
        <v>32</v>
      </c>
      <c r="E16" s="44"/>
      <c r="F16" s="45"/>
      <c r="G16" s="46"/>
      <c r="H16" s="15"/>
      <c r="I16" s="44"/>
      <c r="J16" s="46"/>
      <c r="K16" s="70"/>
      <c r="L16" s="71"/>
    </row>
    <row r="17" spans="1:12" x14ac:dyDescent="0.25">
      <c r="A17" s="11" t="s">
        <v>33</v>
      </c>
      <c r="B17" s="12" t="s">
        <v>17</v>
      </c>
      <c r="C17" s="13" t="s">
        <v>18</v>
      </c>
      <c r="D17" s="19" t="s">
        <v>34</v>
      </c>
      <c r="E17" s="41">
        <v>190</v>
      </c>
      <c r="F17" s="42">
        <v>15</v>
      </c>
      <c r="G17" s="43">
        <f>ROUND(E17*F17,2)</f>
        <v>2850</v>
      </c>
      <c r="H17" s="14">
        <v>190</v>
      </c>
      <c r="I17" s="62"/>
      <c r="J17" s="43">
        <f>ROUND(H17*I17,2)</f>
        <v>0</v>
      </c>
      <c r="K17" s="69">
        <v>0.21</v>
      </c>
      <c r="L17" s="43">
        <f>J17*1.21</f>
        <v>0</v>
      </c>
    </row>
    <row r="18" spans="1:12" ht="78.75" x14ac:dyDescent="0.25">
      <c r="A18" s="15"/>
      <c r="B18" s="15"/>
      <c r="C18" s="15"/>
      <c r="D18" s="19" t="s">
        <v>35</v>
      </c>
      <c r="E18" s="44"/>
      <c r="F18" s="45"/>
      <c r="G18" s="46"/>
      <c r="H18" s="15"/>
      <c r="I18" s="44"/>
      <c r="J18" s="46"/>
      <c r="K18" s="70"/>
      <c r="L18" s="71"/>
    </row>
    <row r="19" spans="1:12" x14ac:dyDescent="0.25">
      <c r="A19" s="11" t="s">
        <v>36</v>
      </c>
      <c r="B19" s="12" t="s">
        <v>17</v>
      </c>
      <c r="C19" s="13" t="s">
        <v>18</v>
      </c>
      <c r="D19" s="19" t="s">
        <v>37</v>
      </c>
      <c r="E19" s="41">
        <v>48</v>
      </c>
      <c r="F19" s="42">
        <v>27</v>
      </c>
      <c r="G19" s="43">
        <f>ROUND(E19*F19,2)</f>
        <v>1296</v>
      </c>
      <c r="H19" s="14">
        <v>48</v>
      </c>
      <c r="I19" s="62"/>
      <c r="J19" s="43">
        <f>ROUND(H19*I19,2)</f>
        <v>0</v>
      </c>
      <c r="K19" s="69">
        <v>0.21</v>
      </c>
      <c r="L19" s="43">
        <f>J19*1.21</f>
        <v>0</v>
      </c>
    </row>
    <row r="20" spans="1:12" ht="78.75" x14ac:dyDescent="0.25">
      <c r="A20" s="15"/>
      <c r="B20" s="15"/>
      <c r="C20" s="15"/>
      <c r="D20" s="19" t="s">
        <v>38</v>
      </c>
      <c r="E20" s="44"/>
      <c r="F20" s="45"/>
      <c r="G20" s="46"/>
      <c r="H20" s="15"/>
      <c r="I20" s="44"/>
      <c r="J20" s="46"/>
      <c r="K20" s="70"/>
      <c r="L20" s="71"/>
    </row>
    <row r="21" spans="1:12" x14ac:dyDescent="0.25">
      <c r="A21" s="11" t="s">
        <v>39</v>
      </c>
      <c r="B21" s="12" t="s">
        <v>17</v>
      </c>
      <c r="C21" s="13" t="s">
        <v>18</v>
      </c>
      <c r="D21" s="19" t="s">
        <v>40</v>
      </c>
      <c r="E21" s="41">
        <v>48</v>
      </c>
      <c r="F21" s="42">
        <v>53</v>
      </c>
      <c r="G21" s="43">
        <f>ROUND(E21*F21,2)</f>
        <v>2544</v>
      </c>
      <c r="H21" s="14">
        <v>48</v>
      </c>
      <c r="I21" s="62"/>
      <c r="J21" s="43">
        <f>ROUND(H21*I21,2)</f>
        <v>0</v>
      </c>
      <c r="K21" s="69">
        <v>0.21</v>
      </c>
      <c r="L21" s="43">
        <f>J21*1.21</f>
        <v>0</v>
      </c>
    </row>
    <row r="22" spans="1:12" ht="78.75" x14ac:dyDescent="0.25">
      <c r="A22" s="15"/>
      <c r="B22" s="15"/>
      <c r="C22" s="15"/>
      <c r="D22" s="19" t="s">
        <v>41</v>
      </c>
      <c r="E22" s="44"/>
      <c r="F22" s="45"/>
      <c r="G22" s="46"/>
      <c r="H22" s="15"/>
      <c r="I22" s="44"/>
      <c r="J22" s="46"/>
      <c r="K22" s="70"/>
      <c r="L22" s="71"/>
    </row>
    <row r="23" spans="1:12" x14ac:dyDescent="0.25">
      <c r="A23" s="11" t="s">
        <v>42</v>
      </c>
      <c r="B23" s="12" t="s">
        <v>17</v>
      </c>
      <c r="C23" s="13" t="s">
        <v>18</v>
      </c>
      <c r="D23" s="19" t="s">
        <v>43</v>
      </c>
      <c r="E23" s="41">
        <v>180</v>
      </c>
      <c r="F23" s="42">
        <v>15</v>
      </c>
      <c r="G23" s="43">
        <f>ROUND(E23*F23,2)</f>
        <v>2700</v>
      </c>
      <c r="H23" s="14">
        <v>180</v>
      </c>
      <c r="I23" s="65"/>
      <c r="J23" s="43">
        <f>ROUND(H23*I23,2)</f>
        <v>0</v>
      </c>
      <c r="K23" s="69">
        <v>0.21</v>
      </c>
      <c r="L23" s="43">
        <f>J23*1.21</f>
        <v>0</v>
      </c>
    </row>
    <row r="24" spans="1:12" ht="101.25" x14ac:dyDescent="0.25">
      <c r="A24" s="15"/>
      <c r="B24" s="15"/>
      <c r="C24" s="15"/>
      <c r="D24" s="19" t="s">
        <v>44</v>
      </c>
      <c r="E24" s="44"/>
      <c r="F24" s="45"/>
      <c r="G24" s="46"/>
      <c r="H24" s="15"/>
      <c r="I24" s="44"/>
      <c r="J24" s="46"/>
      <c r="K24" s="70"/>
      <c r="L24" s="71"/>
    </row>
    <row r="25" spans="1:12" x14ac:dyDescent="0.25">
      <c r="A25" s="11" t="s">
        <v>45</v>
      </c>
      <c r="B25" s="12" t="s">
        <v>17</v>
      </c>
      <c r="C25" s="13" t="s">
        <v>18</v>
      </c>
      <c r="D25" s="19" t="s">
        <v>46</v>
      </c>
      <c r="E25" s="41">
        <v>30</v>
      </c>
      <c r="F25" s="42">
        <v>30</v>
      </c>
      <c r="G25" s="43">
        <f>ROUND(E25*F25,2)</f>
        <v>900</v>
      </c>
      <c r="H25" s="14">
        <v>30</v>
      </c>
      <c r="I25" s="62"/>
      <c r="J25" s="43">
        <f>ROUND(H25*I25,2)</f>
        <v>0</v>
      </c>
      <c r="K25" s="69">
        <v>0.21</v>
      </c>
      <c r="L25" s="43">
        <f>J25*1.21</f>
        <v>0</v>
      </c>
    </row>
    <row r="26" spans="1:12" ht="101.25" x14ac:dyDescent="0.25">
      <c r="A26" s="15"/>
      <c r="B26" s="15"/>
      <c r="C26" s="15"/>
      <c r="D26" s="19" t="s">
        <v>47</v>
      </c>
      <c r="E26" s="44"/>
      <c r="F26" s="45"/>
      <c r="G26" s="46"/>
      <c r="H26" s="15"/>
      <c r="I26" s="44"/>
      <c r="J26" s="46"/>
      <c r="K26" s="70"/>
      <c r="L26" s="71"/>
    </row>
    <row r="27" spans="1:12" x14ac:dyDescent="0.25">
      <c r="A27" s="15"/>
      <c r="B27" s="15"/>
      <c r="C27" s="15"/>
      <c r="D27" s="25" t="s">
        <v>48</v>
      </c>
      <c r="E27" s="41">
        <v>1</v>
      </c>
      <c r="F27" s="47">
        <f>G7+G9+G11+G13+G15+G17+G19+G21+G23+G25</f>
        <v>247390</v>
      </c>
      <c r="G27" s="48">
        <f>ROUND(E27*F27,2)</f>
        <v>247390</v>
      </c>
      <c r="H27" s="14">
        <v>1</v>
      </c>
      <c r="I27" s="63">
        <f>J7+J9+J11+J13+J15+J17+J19+J21+J23+J25</f>
        <v>0</v>
      </c>
      <c r="J27" s="48">
        <f>ROUND(H27*I27,2)</f>
        <v>0</v>
      </c>
      <c r="K27" s="69">
        <v>0.21</v>
      </c>
      <c r="L27" s="43">
        <f t="shared" ref="L27:L30" si="4">J27*1.21</f>
        <v>0</v>
      </c>
    </row>
    <row r="28" spans="1:12" ht="0.95" customHeight="1" x14ac:dyDescent="0.25">
      <c r="A28" s="16"/>
      <c r="B28" s="16"/>
      <c r="C28" s="16"/>
      <c r="D28" s="26"/>
      <c r="E28" s="49"/>
      <c r="F28" s="50"/>
      <c r="G28" s="51"/>
      <c r="H28" s="16"/>
      <c r="I28" s="49"/>
      <c r="J28" s="51"/>
      <c r="K28" s="70"/>
      <c r="L28" s="43">
        <f t="shared" si="4"/>
        <v>0</v>
      </c>
    </row>
    <row r="29" spans="1:12" x14ac:dyDescent="0.25">
      <c r="A29" s="8" t="s">
        <v>49</v>
      </c>
      <c r="B29" s="9" t="s">
        <v>9</v>
      </c>
      <c r="C29" s="8" t="s">
        <v>10</v>
      </c>
      <c r="D29" s="24" t="s">
        <v>50</v>
      </c>
      <c r="E29" s="38">
        <f t="shared" ref="E29:J29" si="5">E54</f>
        <v>1</v>
      </c>
      <c r="F29" s="39">
        <f t="shared" si="5"/>
        <v>10827</v>
      </c>
      <c r="G29" s="40">
        <f t="shared" si="5"/>
        <v>10827</v>
      </c>
      <c r="H29" s="10">
        <f t="shared" si="5"/>
        <v>1</v>
      </c>
      <c r="I29" s="38">
        <f t="shared" si="5"/>
        <v>0</v>
      </c>
      <c r="J29" s="40">
        <f t="shared" si="5"/>
        <v>0</v>
      </c>
      <c r="K29" s="69">
        <v>0.21</v>
      </c>
      <c r="L29" s="43">
        <f t="shared" si="4"/>
        <v>0</v>
      </c>
    </row>
    <row r="30" spans="1:12" x14ac:dyDescent="0.25">
      <c r="A30" s="11" t="s">
        <v>51</v>
      </c>
      <c r="B30" s="12" t="s">
        <v>17</v>
      </c>
      <c r="C30" s="13" t="s">
        <v>18</v>
      </c>
      <c r="D30" s="19" t="s">
        <v>52</v>
      </c>
      <c r="E30" s="41">
        <v>8</v>
      </c>
      <c r="F30" s="42">
        <v>15</v>
      </c>
      <c r="G30" s="43">
        <f>ROUND(E30*F30,2)</f>
        <v>120</v>
      </c>
      <c r="H30" s="14">
        <v>8</v>
      </c>
      <c r="I30" s="62"/>
      <c r="J30" s="43">
        <f>ROUND(H30*I30,2)</f>
        <v>0</v>
      </c>
      <c r="K30" s="69">
        <v>0.21</v>
      </c>
      <c r="L30" s="43">
        <f t="shared" si="4"/>
        <v>0</v>
      </c>
    </row>
    <row r="31" spans="1:12" ht="45" x14ac:dyDescent="0.25">
      <c r="A31" s="15"/>
      <c r="B31" s="15"/>
      <c r="C31" s="15"/>
      <c r="D31" s="19" t="s">
        <v>53</v>
      </c>
      <c r="E31" s="44"/>
      <c r="F31" s="45"/>
      <c r="G31" s="46"/>
      <c r="H31" s="15"/>
      <c r="I31" s="44"/>
      <c r="J31" s="46"/>
      <c r="K31" s="70"/>
      <c r="L31" s="71"/>
    </row>
    <row r="32" spans="1:12" x14ac:dyDescent="0.25">
      <c r="A32" s="11" t="s">
        <v>54</v>
      </c>
      <c r="B32" s="12" t="s">
        <v>17</v>
      </c>
      <c r="C32" s="13" t="s">
        <v>18</v>
      </c>
      <c r="D32" s="19" t="s">
        <v>55</v>
      </c>
      <c r="E32" s="41">
        <v>100</v>
      </c>
      <c r="F32" s="42">
        <v>23.5</v>
      </c>
      <c r="G32" s="43">
        <f>ROUND(E32*F32,2)</f>
        <v>2350</v>
      </c>
      <c r="H32" s="14">
        <v>100</v>
      </c>
      <c r="I32" s="62"/>
      <c r="J32" s="43">
        <f>ROUND(H32*I32,2)</f>
        <v>0</v>
      </c>
      <c r="K32" s="69">
        <v>0.21</v>
      </c>
      <c r="L32" s="43">
        <f>J32*1.21</f>
        <v>0</v>
      </c>
    </row>
    <row r="33" spans="1:12" ht="90" x14ac:dyDescent="0.25">
      <c r="A33" s="15"/>
      <c r="B33" s="15"/>
      <c r="C33" s="15"/>
      <c r="D33" s="19" t="s">
        <v>56</v>
      </c>
      <c r="E33" s="44"/>
      <c r="F33" s="45"/>
      <c r="G33" s="46"/>
      <c r="H33" s="15"/>
      <c r="I33" s="44"/>
      <c r="J33" s="46"/>
      <c r="K33" s="70"/>
      <c r="L33" s="71"/>
    </row>
    <row r="34" spans="1:12" x14ac:dyDescent="0.25">
      <c r="A34" s="11" t="s">
        <v>57</v>
      </c>
      <c r="B34" s="12" t="s">
        <v>17</v>
      </c>
      <c r="C34" s="13" t="s">
        <v>18</v>
      </c>
      <c r="D34" s="19" t="s">
        <v>58</v>
      </c>
      <c r="E34" s="41">
        <v>4</v>
      </c>
      <c r="F34" s="42">
        <v>15</v>
      </c>
      <c r="G34" s="43">
        <f>ROUND(E34*F34,2)</f>
        <v>60</v>
      </c>
      <c r="H34" s="14">
        <v>4</v>
      </c>
      <c r="I34" s="62"/>
      <c r="J34" s="43">
        <f>ROUND(H34*I34,2)</f>
        <v>0</v>
      </c>
      <c r="K34" s="69">
        <v>0.21</v>
      </c>
      <c r="L34" s="43">
        <f>J34*1.21</f>
        <v>0</v>
      </c>
    </row>
    <row r="35" spans="1:12" ht="90" x14ac:dyDescent="0.25">
      <c r="A35" s="15"/>
      <c r="B35" s="15"/>
      <c r="C35" s="15"/>
      <c r="D35" s="19" t="s">
        <v>59</v>
      </c>
      <c r="E35" s="44"/>
      <c r="F35" s="45"/>
      <c r="G35" s="46"/>
      <c r="H35" s="15"/>
      <c r="I35" s="44"/>
      <c r="J35" s="46"/>
      <c r="K35" s="70"/>
      <c r="L35" s="71"/>
    </row>
    <row r="36" spans="1:12" x14ac:dyDescent="0.25">
      <c r="A36" s="11" t="s">
        <v>60</v>
      </c>
      <c r="B36" s="12" t="s">
        <v>17</v>
      </c>
      <c r="C36" s="13" t="s">
        <v>18</v>
      </c>
      <c r="D36" s="19" t="s">
        <v>61</v>
      </c>
      <c r="E36" s="41">
        <v>200</v>
      </c>
      <c r="F36" s="42">
        <v>4</v>
      </c>
      <c r="G36" s="43">
        <f>ROUND(E36*F36,2)</f>
        <v>800</v>
      </c>
      <c r="H36" s="14">
        <v>200</v>
      </c>
      <c r="I36" s="62"/>
      <c r="J36" s="43">
        <f>ROUND(H36*I36,2)</f>
        <v>0</v>
      </c>
      <c r="K36" s="69">
        <v>0.21</v>
      </c>
      <c r="L36" s="43">
        <f>J36*1.21</f>
        <v>0</v>
      </c>
    </row>
    <row r="37" spans="1:12" ht="90" x14ac:dyDescent="0.25">
      <c r="A37" s="15"/>
      <c r="B37" s="15"/>
      <c r="C37" s="15"/>
      <c r="D37" s="19" t="s">
        <v>62</v>
      </c>
      <c r="E37" s="44"/>
      <c r="F37" s="45"/>
      <c r="G37" s="46"/>
      <c r="H37" s="15"/>
      <c r="I37" s="44"/>
      <c r="J37" s="46"/>
      <c r="K37" s="70"/>
      <c r="L37" s="71"/>
    </row>
    <row r="38" spans="1:12" x14ac:dyDescent="0.25">
      <c r="A38" s="11" t="s">
        <v>63</v>
      </c>
      <c r="B38" s="12" t="s">
        <v>17</v>
      </c>
      <c r="C38" s="13" t="s">
        <v>18</v>
      </c>
      <c r="D38" s="19" t="s">
        <v>64</v>
      </c>
      <c r="E38" s="41">
        <v>200</v>
      </c>
      <c r="F38" s="42">
        <v>4</v>
      </c>
      <c r="G38" s="43">
        <f>ROUND(E38*F38,2)</f>
        <v>800</v>
      </c>
      <c r="H38" s="14">
        <v>200</v>
      </c>
      <c r="I38" s="62"/>
      <c r="J38" s="43">
        <f>ROUND(H38*I38,2)</f>
        <v>0</v>
      </c>
      <c r="K38" s="69">
        <v>0.21</v>
      </c>
      <c r="L38" s="43">
        <f>J38*1.21</f>
        <v>0</v>
      </c>
    </row>
    <row r="39" spans="1:12" ht="90" x14ac:dyDescent="0.25">
      <c r="A39" s="15"/>
      <c r="B39" s="15"/>
      <c r="C39" s="15"/>
      <c r="D39" s="19" t="s">
        <v>62</v>
      </c>
      <c r="E39" s="44"/>
      <c r="F39" s="45"/>
      <c r="G39" s="46"/>
      <c r="H39" s="15"/>
      <c r="I39" s="44"/>
      <c r="J39" s="46"/>
      <c r="K39" s="70"/>
      <c r="L39" s="71"/>
    </row>
    <row r="40" spans="1:12" x14ac:dyDescent="0.25">
      <c r="A40" s="11" t="s">
        <v>65</v>
      </c>
      <c r="B40" s="12" t="s">
        <v>17</v>
      </c>
      <c r="C40" s="13" t="s">
        <v>18</v>
      </c>
      <c r="D40" s="19" t="s">
        <v>66</v>
      </c>
      <c r="E40" s="41">
        <v>100</v>
      </c>
      <c r="F40" s="42">
        <v>4</v>
      </c>
      <c r="G40" s="43">
        <f>ROUND(E40*F40,2)</f>
        <v>400</v>
      </c>
      <c r="H40" s="14">
        <v>100</v>
      </c>
      <c r="I40" s="62"/>
      <c r="J40" s="43">
        <f>ROUND(H40*I40,2)</f>
        <v>0</v>
      </c>
      <c r="K40" s="69">
        <v>0.21</v>
      </c>
      <c r="L40" s="43">
        <f>J40*1.21</f>
        <v>0</v>
      </c>
    </row>
    <row r="41" spans="1:12" ht="90" x14ac:dyDescent="0.25">
      <c r="A41" s="15"/>
      <c r="B41" s="15"/>
      <c r="C41" s="15"/>
      <c r="D41" s="19" t="s">
        <v>62</v>
      </c>
      <c r="E41" s="44"/>
      <c r="F41" s="45"/>
      <c r="G41" s="46"/>
      <c r="H41" s="15"/>
      <c r="I41" s="44"/>
      <c r="J41" s="46"/>
      <c r="K41" s="70"/>
      <c r="L41" s="71"/>
    </row>
    <row r="42" spans="1:12" x14ac:dyDescent="0.25">
      <c r="A42" s="11" t="s">
        <v>67</v>
      </c>
      <c r="B42" s="12" t="s">
        <v>17</v>
      </c>
      <c r="C42" s="13" t="s">
        <v>18</v>
      </c>
      <c r="D42" s="19" t="s">
        <v>68</v>
      </c>
      <c r="E42" s="41">
        <v>225</v>
      </c>
      <c r="F42" s="42">
        <v>4</v>
      </c>
      <c r="G42" s="43">
        <f>ROUND(E42*F42,2)</f>
        <v>900</v>
      </c>
      <c r="H42" s="14">
        <v>225</v>
      </c>
      <c r="I42" s="62"/>
      <c r="J42" s="43">
        <f>ROUND(H42*I42,2)</f>
        <v>0</v>
      </c>
      <c r="K42" s="69">
        <v>0.21</v>
      </c>
      <c r="L42" s="43">
        <f>J42*1.21</f>
        <v>0</v>
      </c>
    </row>
    <row r="43" spans="1:12" ht="90" x14ac:dyDescent="0.25">
      <c r="A43" s="15"/>
      <c r="B43" s="15"/>
      <c r="C43" s="15"/>
      <c r="D43" s="19" t="s">
        <v>69</v>
      </c>
      <c r="E43" s="44"/>
      <c r="F43" s="45"/>
      <c r="G43" s="46"/>
      <c r="H43" s="15"/>
      <c r="I43" s="44"/>
      <c r="J43" s="46"/>
      <c r="K43" s="70"/>
      <c r="L43" s="71"/>
    </row>
    <row r="44" spans="1:12" x14ac:dyDescent="0.25">
      <c r="A44" s="11" t="s">
        <v>70</v>
      </c>
      <c r="B44" s="12" t="s">
        <v>17</v>
      </c>
      <c r="C44" s="13" t="s">
        <v>18</v>
      </c>
      <c r="D44" s="19" t="s">
        <v>71</v>
      </c>
      <c r="E44" s="41">
        <v>225</v>
      </c>
      <c r="F44" s="42">
        <v>4</v>
      </c>
      <c r="G44" s="43">
        <f>ROUND(E44*F44,2)</f>
        <v>900</v>
      </c>
      <c r="H44" s="14">
        <v>225</v>
      </c>
      <c r="I44" s="62"/>
      <c r="J44" s="43">
        <f>ROUND(H44*I44,2)</f>
        <v>0</v>
      </c>
      <c r="K44" s="69">
        <v>0.21</v>
      </c>
      <c r="L44" s="43">
        <f>J44*1.21</f>
        <v>0</v>
      </c>
    </row>
    <row r="45" spans="1:12" ht="90" x14ac:dyDescent="0.25">
      <c r="A45" s="15"/>
      <c r="B45" s="15"/>
      <c r="C45" s="15"/>
      <c r="D45" s="19" t="s">
        <v>69</v>
      </c>
      <c r="E45" s="44"/>
      <c r="F45" s="45"/>
      <c r="G45" s="46"/>
      <c r="H45" s="15"/>
      <c r="I45" s="44"/>
      <c r="J45" s="46"/>
      <c r="K45" s="70"/>
      <c r="L45" s="71"/>
    </row>
    <row r="46" spans="1:12" x14ac:dyDescent="0.25">
      <c r="A46" s="11" t="s">
        <v>72</v>
      </c>
      <c r="B46" s="12" t="s">
        <v>17</v>
      </c>
      <c r="C46" s="13" t="s">
        <v>18</v>
      </c>
      <c r="D46" s="19" t="s">
        <v>73</v>
      </c>
      <c r="E46" s="41">
        <v>450</v>
      </c>
      <c r="F46" s="42">
        <v>4</v>
      </c>
      <c r="G46" s="43">
        <f>ROUND(E46*F46,2)</f>
        <v>1800</v>
      </c>
      <c r="H46" s="14">
        <v>450</v>
      </c>
      <c r="I46" s="62"/>
      <c r="J46" s="43">
        <f>ROUND(H46*I46,2)</f>
        <v>0</v>
      </c>
      <c r="K46" s="69">
        <v>0.21</v>
      </c>
      <c r="L46" s="43">
        <f>J46*1.21</f>
        <v>0</v>
      </c>
    </row>
    <row r="47" spans="1:12" ht="90" x14ac:dyDescent="0.25">
      <c r="A47" s="15"/>
      <c r="B47" s="15"/>
      <c r="C47" s="15"/>
      <c r="D47" s="19" t="s">
        <v>69</v>
      </c>
      <c r="E47" s="44"/>
      <c r="F47" s="45"/>
      <c r="G47" s="46"/>
      <c r="H47" s="15"/>
      <c r="I47" s="44"/>
      <c r="J47" s="46"/>
      <c r="K47" s="70"/>
      <c r="L47" s="71"/>
    </row>
    <row r="48" spans="1:12" x14ac:dyDescent="0.25">
      <c r="A48" s="11" t="s">
        <v>74</v>
      </c>
      <c r="B48" s="12" t="s">
        <v>17</v>
      </c>
      <c r="C48" s="13" t="s">
        <v>18</v>
      </c>
      <c r="D48" s="19" t="s">
        <v>75</v>
      </c>
      <c r="E48" s="41">
        <v>10</v>
      </c>
      <c r="F48" s="42">
        <v>4.7</v>
      </c>
      <c r="G48" s="43">
        <f>ROUND(E48*F48,2)</f>
        <v>47</v>
      </c>
      <c r="H48" s="14">
        <v>10</v>
      </c>
      <c r="I48" s="62"/>
      <c r="J48" s="43">
        <f>ROUND(H48*I48,2)</f>
        <v>0</v>
      </c>
      <c r="K48" s="69">
        <v>0.21</v>
      </c>
      <c r="L48" s="43">
        <f>J48*1.21</f>
        <v>0</v>
      </c>
    </row>
    <row r="49" spans="1:12" ht="90" x14ac:dyDescent="0.25">
      <c r="A49" s="15"/>
      <c r="B49" s="15"/>
      <c r="C49" s="15"/>
      <c r="D49" s="19" t="s">
        <v>76</v>
      </c>
      <c r="E49" s="44"/>
      <c r="F49" s="45"/>
      <c r="G49" s="46"/>
      <c r="H49" s="15"/>
      <c r="I49" s="44"/>
      <c r="J49" s="46"/>
      <c r="K49" s="70"/>
      <c r="L49" s="71"/>
    </row>
    <row r="50" spans="1:12" x14ac:dyDescent="0.25">
      <c r="A50" s="11" t="s">
        <v>77</v>
      </c>
      <c r="B50" s="12" t="s">
        <v>17</v>
      </c>
      <c r="C50" s="13" t="s">
        <v>18</v>
      </c>
      <c r="D50" s="19" t="s">
        <v>78</v>
      </c>
      <c r="E50" s="41">
        <v>250</v>
      </c>
      <c r="F50" s="42">
        <v>9</v>
      </c>
      <c r="G50" s="43">
        <f>ROUND(E50*F50,2)</f>
        <v>2250</v>
      </c>
      <c r="H50" s="14">
        <v>250</v>
      </c>
      <c r="I50" s="62"/>
      <c r="J50" s="43">
        <f>ROUND(H50*I50,2)</f>
        <v>0</v>
      </c>
      <c r="K50" s="69">
        <v>0.21</v>
      </c>
      <c r="L50" s="43">
        <f>J50*1.21</f>
        <v>0</v>
      </c>
    </row>
    <row r="51" spans="1:12" ht="112.5" x14ac:dyDescent="0.25">
      <c r="A51" s="15"/>
      <c r="B51" s="15"/>
      <c r="C51" s="15"/>
      <c r="D51" s="19" t="s">
        <v>79</v>
      </c>
      <c r="E51" s="44"/>
      <c r="F51" s="45"/>
      <c r="G51" s="46"/>
      <c r="H51" s="15"/>
      <c r="I51" s="44"/>
      <c r="J51" s="46"/>
      <c r="K51" s="70"/>
      <c r="L51" s="71"/>
    </row>
    <row r="52" spans="1:12" x14ac:dyDescent="0.25">
      <c r="A52" s="11" t="s">
        <v>80</v>
      </c>
      <c r="B52" s="12" t="s">
        <v>17</v>
      </c>
      <c r="C52" s="13" t="s">
        <v>18</v>
      </c>
      <c r="D52" s="19" t="s">
        <v>81</v>
      </c>
      <c r="E52" s="41">
        <v>50</v>
      </c>
      <c r="F52" s="42">
        <v>8</v>
      </c>
      <c r="G52" s="43">
        <f>ROUND(E52*F52,2)</f>
        <v>400</v>
      </c>
      <c r="H52" s="14">
        <v>50</v>
      </c>
      <c r="I52" s="62"/>
      <c r="J52" s="43">
        <f>ROUND(H52*I52,2)</f>
        <v>0</v>
      </c>
      <c r="K52" s="69">
        <v>0.21</v>
      </c>
      <c r="L52" s="43">
        <f>J52*1.21</f>
        <v>0</v>
      </c>
    </row>
    <row r="53" spans="1:12" ht="112.5" x14ac:dyDescent="0.25">
      <c r="A53" s="15"/>
      <c r="B53" s="15"/>
      <c r="C53" s="15"/>
      <c r="D53" s="19" t="s">
        <v>82</v>
      </c>
      <c r="E53" s="44"/>
      <c r="F53" s="45"/>
      <c r="G53" s="46"/>
      <c r="H53" s="15"/>
      <c r="I53" s="44"/>
      <c r="J53" s="46"/>
      <c r="K53" s="70"/>
      <c r="L53" s="71"/>
    </row>
    <row r="54" spans="1:12" x14ac:dyDescent="0.25">
      <c r="A54" s="15"/>
      <c r="B54" s="15"/>
      <c r="C54" s="15"/>
      <c r="D54" s="25" t="s">
        <v>83</v>
      </c>
      <c r="E54" s="41">
        <v>1</v>
      </c>
      <c r="F54" s="47">
        <f>G30+G32+G34+G36+G38+G40+G42+G44+G46+G48+G50+G52</f>
        <v>10827</v>
      </c>
      <c r="G54" s="48">
        <f>ROUND(E54*F54,2)</f>
        <v>10827</v>
      </c>
      <c r="H54" s="14">
        <v>1</v>
      </c>
      <c r="I54" s="63">
        <f>J30+J32+J34+J36+J38+J40+J42+J44+J46+J48+J50+J52</f>
        <v>0</v>
      </c>
      <c r="J54" s="48">
        <f>ROUND(H54*I54,2)</f>
        <v>0</v>
      </c>
      <c r="K54" s="69">
        <v>0.21</v>
      </c>
      <c r="L54" s="43">
        <f t="shared" ref="L54:L57" si="6">J54*1.21</f>
        <v>0</v>
      </c>
    </row>
    <row r="55" spans="1:12" ht="0.95" customHeight="1" x14ac:dyDescent="0.25">
      <c r="A55" s="16"/>
      <c r="B55" s="16"/>
      <c r="C55" s="16"/>
      <c r="D55" s="26"/>
      <c r="E55" s="49"/>
      <c r="F55" s="50"/>
      <c r="G55" s="51"/>
      <c r="H55" s="16"/>
      <c r="I55" s="49"/>
      <c r="J55" s="51"/>
      <c r="K55" s="70"/>
      <c r="L55" s="43">
        <f t="shared" si="6"/>
        <v>0</v>
      </c>
    </row>
    <row r="56" spans="1:12" x14ac:dyDescent="0.25">
      <c r="A56" s="8" t="s">
        <v>84</v>
      </c>
      <c r="B56" s="9" t="s">
        <v>9</v>
      </c>
      <c r="C56" s="8" t="s">
        <v>10</v>
      </c>
      <c r="D56" s="24" t="s">
        <v>85</v>
      </c>
      <c r="E56" s="38">
        <f t="shared" ref="E56:J56" si="7">E69</f>
        <v>1</v>
      </c>
      <c r="F56" s="39">
        <f t="shared" si="7"/>
        <v>19049.5</v>
      </c>
      <c r="G56" s="40">
        <f t="shared" si="7"/>
        <v>19049.5</v>
      </c>
      <c r="H56" s="10">
        <f t="shared" si="7"/>
        <v>1</v>
      </c>
      <c r="I56" s="38">
        <f t="shared" si="7"/>
        <v>0</v>
      </c>
      <c r="J56" s="40">
        <f t="shared" si="7"/>
        <v>0</v>
      </c>
      <c r="K56" s="69">
        <v>0.21</v>
      </c>
      <c r="L56" s="43">
        <f t="shared" si="6"/>
        <v>0</v>
      </c>
    </row>
    <row r="57" spans="1:12" x14ac:dyDescent="0.25">
      <c r="A57" s="11" t="s">
        <v>86</v>
      </c>
      <c r="B57" s="12" t="s">
        <v>17</v>
      </c>
      <c r="C57" s="13" t="s">
        <v>18</v>
      </c>
      <c r="D57" s="19" t="s">
        <v>87</v>
      </c>
      <c r="E57" s="41">
        <v>100</v>
      </c>
      <c r="F57" s="42">
        <v>57</v>
      </c>
      <c r="G57" s="43">
        <f>ROUND(E57*F57,2)</f>
        <v>5700</v>
      </c>
      <c r="H57" s="14">
        <v>100</v>
      </c>
      <c r="I57" s="62"/>
      <c r="J57" s="43">
        <f>ROUND(H57*I57,2)</f>
        <v>0</v>
      </c>
      <c r="K57" s="69">
        <v>0.21</v>
      </c>
      <c r="L57" s="43">
        <f t="shared" si="6"/>
        <v>0</v>
      </c>
    </row>
    <row r="58" spans="1:12" ht="67.5" x14ac:dyDescent="0.25">
      <c r="A58" s="15"/>
      <c r="B58" s="15"/>
      <c r="C58" s="15"/>
      <c r="D58" s="19" t="s">
        <v>88</v>
      </c>
      <c r="E58" s="44"/>
      <c r="F58" s="45"/>
      <c r="G58" s="46"/>
      <c r="H58" s="15"/>
      <c r="I58" s="44"/>
      <c r="J58" s="46"/>
      <c r="K58" s="70"/>
      <c r="L58" s="71"/>
    </row>
    <row r="59" spans="1:12" x14ac:dyDescent="0.25">
      <c r="A59" s="11" t="s">
        <v>89</v>
      </c>
      <c r="B59" s="12" t="s">
        <v>17</v>
      </c>
      <c r="C59" s="13" t="s">
        <v>18</v>
      </c>
      <c r="D59" s="19" t="s">
        <v>90</v>
      </c>
      <c r="E59" s="41">
        <v>6</v>
      </c>
      <c r="F59" s="42">
        <v>200</v>
      </c>
      <c r="G59" s="43">
        <f>ROUND(E59*F59,2)</f>
        <v>1200</v>
      </c>
      <c r="H59" s="14">
        <v>6</v>
      </c>
      <c r="I59" s="62"/>
      <c r="J59" s="43">
        <f>ROUND(H59*I59,2)</f>
        <v>0</v>
      </c>
      <c r="K59" s="69">
        <v>0.21</v>
      </c>
      <c r="L59" s="43">
        <f>J59*1.21</f>
        <v>0</v>
      </c>
    </row>
    <row r="60" spans="1:12" ht="67.5" x14ac:dyDescent="0.25">
      <c r="A60" s="15"/>
      <c r="B60" s="15"/>
      <c r="C60" s="15"/>
      <c r="D60" s="19" t="s">
        <v>91</v>
      </c>
      <c r="E60" s="44"/>
      <c r="F60" s="45"/>
      <c r="G60" s="46"/>
      <c r="H60" s="15"/>
      <c r="I60" s="44"/>
      <c r="J60" s="46"/>
      <c r="K60" s="70"/>
      <c r="L60" s="71"/>
    </row>
    <row r="61" spans="1:12" x14ac:dyDescent="0.25">
      <c r="A61" s="11" t="s">
        <v>92</v>
      </c>
      <c r="B61" s="12" t="s">
        <v>17</v>
      </c>
      <c r="C61" s="13" t="s">
        <v>18</v>
      </c>
      <c r="D61" s="19" t="s">
        <v>93</v>
      </c>
      <c r="E61" s="41">
        <v>250</v>
      </c>
      <c r="F61" s="42">
        <v>16</v>
      </c>
      <c r="G61" s="43">
        <f>ROUND(E61*F61,2)</f>
        <v>4000</v>
      </c>
      <c r="H61" s="14">
        <v>250</v>
      </c>
      <c r="I61" s="62"/>
      <c r="J61" s="43">
        <f>ROUND(H61*I61,2)</f>
        <v>0</v>
      </c>
      <c r="K61" s="69">
        <v>0.21</v>
      </c>
      <c r="L61" s="43">
        <f>J61*1.21</f>
        <v>0</v>
      </c>
    </row>
    <row r="62" spans="1:12" ht="191.25" x14ac:dyDescent="0.25">
      <c r="A62" s="15"/>
      <c r="B62" s="15"/>
      <c r="C62" s="15"/>
      <c r="D62" s="19" t="s">
        <v>94</v>
      </c>
      <c r="E62" s="44"/>
      <c r="F62" s="45"/>
      <c r="G62" s="46"/>
      <c r="H62" s="15"/>
      <c r="I62" s="44"/>
      <c r="J62" s="46"/>
      <c r="K62" s="70"/>
      <c r="L62" s="71"/>
    </row>
    <row r="63" spans="1:12" x14ac:dyDescent="0.25">
      <c r="A63" s="11" t="s">
        <v>95</v>
      </c>
      <c r="B63" s="12" t="s">
        <v>17</v>
      </c>
      <c r="C63" s="13" t="s">
        <v>18</v>
      </c>
      <c r="D63" s="19" t="s">
        <v>96</v>
      </c>
      <c r="E63" s="41">
        <v>50</v>
      </c>
      <c r="F63" s="42">
        <v>15</v>
      </c>
      <c r="G63" s="43">
        <f>ROUND(E63*F63,2)</f>
        <v>750</v>
      </c>
      <c r="H63" s="14">
        <v>50</v>
      </c>
      <c r="I63" s="62"/>
      <c r="J63" s="43">
        <f>ROUND(H63*I63,2)</f>
        <v>0</v>
      </c>
      <c r="K63" s="69">
        <v>0.21</v>
      </c>
      <c r="L63" s="43">
        <f>J63*1.21</f>
        <v>0</v>
      </c>
    </row>
    <row r="64" spans="1:12" ht="191.25" x14ac:dyDescent="0.25">
      <c r="A64" s="15"/>
      <c r="B64" s="15"/>
      <c r="C64" s="15"/>
      <c r="D64" s="19" t="s">
        <v>97</v>
      </c>
      <c r="E64" s="44"/>
      <c r="F64" s="45"/>
      <c r="G64" s="46"/>
      <c r="H64" s="15"/>
      <c r="I64" s="44"/>
      <c r="J64" s="46"/>
      <c r="K64" s="70"/>
      <c r="L64" s="71"/>
    </row>
    <row r="65" spans="1:12" x14ac:dyDescent="0.25">
      <c r="A65" s="11" t="s">
        <v>98</v>
      </c>
      <c r="B65" s="12" t="s">
        <v>17</v>
      </c>
      <c r="C65" s="13" t="s">
        <v>18</v>
      </c>
      <c r="D65" s="19" t="s">
        <v>99</v>
      </c>
      <c r="E65" s="41">
        <v>106</v>
      </c>
      <c r="F65" s="42">
        <v>12</v>
      </c>
      <c r="G65" s="43">
        <f>ROUND(E65*F65,2)</f>
        <v>1272</v>
      </c>
      <c r="H65" s="14">
        <v>106</v>
      </c>
      <c r="I65" s="62"/>
      <c r="J65" s="43">
        <f>ROUND(H65*I65,2)</f>
        <v>0</v>
      </c>
      <c r="K65" s="69">
        <v>0.21</v>
      </c>
      <c r="L65" s="43">
        <f>J65*1.21</f>
        <v>0</v>
      </c>
    </row>
    <row r="66" spans="1:12" ht="78.75" x14ac:dyDescent="0.25">
      <c r="A66" s="15"/>
      <c r="B66" s="15"/>
      <c r="C66" s="15"/>
      <c r="D66" s="19" t="s">
        <v>100</v>
      </c>
      <c r="E66" s="44"/>
      <c r="F66" s="45"/>
      <c r="G66" s="46"/>
      <c r="H66" s="15"/>
      <c r="I66" s="44"/>
      <c r="J66" s="46"/>
      <c r="K66" s="70"/>
      <c r="L66" s="71"/>
    </row>
    <row r="67" spans="1:12" ht="22.5" x14ac:dyDescent="0.25">
      <c r="A67" s="11" t="s">
        <v>101</v>
      </c>
      <c r="B67" s="12" t="s">
        <v>17</v>
      </c>
      <c r="C67" s="13" t="s">
        <v>18</v>
      </c>
      <c r="D67" s="19" t="s">
        <v>102</v>
      </c>
      <c r="E67" s="41">
        <v>190</v>
      </c>
      <c r="F67" s="42">
        <v>32.25</v>
      </c>
      <c r="G67" s="43">
        <f>ROUND(E67*F67,2)</f>
        <v>6127.5</v>
      </c>
      <c r="H67" s="14">
        <v>190</v>
      </c>
      <c r="I67" s="62"/>
      <c r="J67" s="43">
        <f>ROUND(H67*I67,2)</f>
        <v>0</v>
      </c>
      <c r="K67" s="69">
        <v>0.21</v>
      </c>
      <c r="L67" s="43">
        <f>J67*1.21</f>
        <v>0</v>
      </c>
    </row>
    <row r="68" spans="1:12" ht="112.5" x14ac:dyDescent="0.25">
      <c r="A68" s="15"/>
      <c r="B68" s="15"/>
      <c r="C68" s="15"/>
      <c r="D68" s="19" t="s">
        <v>103</v>
      </c>
      <c r="E68" s="44"/>
      <c r="F68" s="45"/>
      <c r="G68" s="46"/>
      <c r="H68" s="15"/>
      <c r="I68" s="44"/>
      <c r="J68" s="46"/>
      <c r="K68" s="70"/>
      <c r="L68" s="71"/>
    </row>
    <row r="69" spans="1:12" x14ac:dyDescent="0.25">
      <c r="A69" s="15"/>
      <c r="B69" s="15"/>
      <c r="C69" s="15"/>
      <c r="D69" s="25" t="s">
        <v>104</v>
      </c>
      <c r="E69" s="41">
        <v>1</v>
      </c>
      <c r="F69" s="47">
        <f>G57+G59+G61+G63+G65+G67</f>
        <v>19049.5</v>
      </c>
      <c r="G69" s="48">
        <f>ROUND(E69*F69,2)</f>
        <v>19049.5</v>
      </c>
      <c r="H69" s="14">
        <v>1</v>
      </c>
      <c r="I69" s="63">
        <f>J57+J59+J61+J63+J65+J67</f>
        <v>0</v>
      </c>
      <c r="J69" s="48">
        <f>ROUND(H69*I69,2)</f>
        <v>0</v>
      </c>
      <c r="K69" s="69">
        <v>0.21</v>
      </c>
      <c r="L69" s="43">
        <f t="shared" ref="L69:L73" si="8">J69*1.21</f>
        <v>0</v>
      </c>
    </row>
    <row r="70" spans="1:12" ht="0.95" customHeight="1" x14ac:dyDescent="0.25">
      <c r="A70" s="16"/>
      <c r="B70" s="16"/>
      <c r="C70" s="16"/>
      <c r="D70" s="26"/>
      <c r="E70" s="49"/>
      <c r="F70" s="50"/>
      <c r="G70" s="51"/>
      <c r="H70" s="16"/>
      <c r="I70" s="49"/>
      <c r="J70" s="51"/>
      <c r="K70" s="69">
        <v>0.21</v>
      </c>
      <c r="L70" s="43">
        <f t="shared" si="8"/>
        <v>0</v>
      </c>
    </row>
    <row r="71" spans="1:12" x14ac:dyDescent="0.25">
      <c r="A71" s="8" t="s">
        <v>105</v>
      </c>
      <c r="B71" s="9" t="s">
        <v>9</v>
      </c>
      <c r="C71" s="8" t="s">
        <v>10</v>
      </c>
      <c r="D71" s="24" t="s">
        <v>106</v>
      </c>
      <c r="E71" s="38">
        <f t="shared" ref="E71:J71" si="9">E108</f>
        <v>1</v>
      </c>
      <c r="F71" s="39">
        <f t="shared" si="9"/>
        <v>112552</v>
      </c>
      <c r="G71" s="40">
        <f t="shared" si="9"/>
        <v>112552</v>
      </c>
      <c r="H71" s="10">
        <f t="shared" si="9"/>
        <v>1</v>
      </c>
      <c r="I71" s="38">
        <f t="shared" si="9"/>
        <v>0</v>
      </c>
      <c r="J71" s="40">
        <f t="shared" si="9"/>
        <v>0</v>
      </c>
      <c r="K71" s="69">
        <v>0.21</v>
      </c>
      <c r="L71" s="43">
        <f t="shared" si="8"/>
        <v>0</v>
      </c>
    </row>
    <row r="72" spans="1:12" x14ac:dyDescent="0.25">
      <c r="A72" s="17" t="s">
        <v>107</v>
      </c>
      <c r="B72" s="17" t="s">
        <v>9</v>
      </c>
      <c r="C72" s="17" t="s">
        <v>10</v>
      </c>
      <c r="D72" s="27" t="s">
        <v>108</v>
      </c>
      <c r="E72" s="52">
        <f t="shared" ref="E72:J72" si="10">E87</f>
        <v>1</v>
      </c>
      <c r="F72" s="53">
        <f t="shared" si="10"/>
        <v>81570</v>
      </c>
      <c r="G72" s="54">
        <f t="shared" si="10"/>
        <v>81570</v>
      </c>
      <c r="H72" s="18">
        <f t="shared" si="10"/>
        <v>1</v>
      </c>
      <c r="I72" s="52">
        <f t="shared" si="10"/>
        <v>0</v>
      </c>
      <c r="J72" s="54">
        <f t="shared" si="10"/>
        <v>0</v>
      </c>
      <c r="K72" s="69">
        <v>0.21</v>
      </c>
      <c r="L72" s="43">
        <f t="shared" si="8"/>
        <v>0</v>
      </c>
    </row>
    <row r="73" spans="1:12" x14ac:dyDescent="0.25">
      <c r="A73" s="11" t="s">
        <v>109</v>
      </c>
      <c r="B73" s="12" t="s">
        <v>17</v>
      </c>
      <c r="C73" s="13" t="s">
        <v>18</v>
      </c>
      <c r="D73" s="19" t="s">
        <v>110</v>
      </c>
      <c r="E73" s="41">
        <v>600</v>
      </c>
      <c r="F73" s="42">
        <v>37</v>
      </c>
      <c r="G73" s="43">
        <f>ROUND(E73*F73,2)</f>
        <v>22200</v>
      </c>
      <c r="H73" s="14">
        <v>600</v>
      </c>
      <c r="I73" s="62"/>
      <c r="J73" s="43">
        <f>ROUND(H73*I73,2)</f>
        <v>0</v>
      </c>
      <c r="K73" s="69">
        <v>0.21</v>
      </c>
      <c r="L73" s="43">
        <f t="shared" si="8"/>
        <v>0</v>
      </c>
    </row>
    <row r="74" spans="1:12" ht="56.25" x14ac:dyDescent="0.25">
      <c r="A74" s="15"/>
      <c r="B74" s="15"/>
      <c r="C74" s="15"/>
      <c r="D74" s="19" t="s">
        <v>111</v>
      </c>
      <c r="E74" s="44"/>
      <c r="F74" s="45"/>
      <c r="G74" s="46"/>
      <c r="H74" s="15"/>
      <c r="I74" s="44"/>
      <c r="J74" s="46"/>
      <c r="K74" s="70"/>
      <c r="L74" s="71"/>
    </row>
    <row r="75" spans="1:12" x14ac:dyDescent="0.25">
      <c r="A75" s="11" t="s">
        <v>112</v>
      </c>
      <c r="B75" s="12" t="s">
        <v>17</v>
      </c>
      <c r="C75" s="13" t="s">
        <v>18</v>
      </c>
      <c r="D75" s="19" t="s">
        <v>113</v>
      </c>
      <c r="E75" s="41">
        <v>10</v>
      </c>
      <c r="F75" s="42">
        <v>45</v>
      </c>
      <c r="G75" s="43">
        <f>ROUND(E75*F75,2)</f>
        <v>450</v>
      </c>
      <c r="H75" s="14">
        <v>10</v>
      </c>
      <c r="I75" s="62"/>
      <c r="J75" s="43">
        <f>ROUND(H75*I75,2)</f>
        <v>0</v>
      </c>
      <c r="K75" s="69">
        <v>0.21</v>
      </c>
      <c r="L75" s="43">
        <f>J75*1.21</f>
        <v>0</v>
      </c>
    </row>
    <row r="76" spans="1:12" ht="56.25" x14ac:dyDescent="0.25">
      <c r="A76" s="15"/>
      <c r="B76" s="15"/>
      <c r="C76" s="15"/>
      <c r="D76" s="19" t="s">
        <v>114</v>
      </c>
      <c r="E76" s="44"/>
      <c r="F76" s="45"/>
      <c r="G76" s="46"/>
      <c r="H76" s="15"/>
      <c r="I76" s="44"/>
      <c r="J76" s="46"/>
      <c r="K76" s="70"/>
      <c r="L76" s="71"/>
    </row>
    <row r="77" spans="1:12" x14ac:dyDescent="0.25">
      <c r="A77" s="11" t="s">
        <v>115</v>
      </c>
      <c r="B77" s="12" t="s">
        <v>17</v>
      </c>
      <c r="C77" s="13" t="s">
        <v>18</v>
      </c>
      <c r="D77" s="19" t="s">
        <v>116</v>
      </c>
      <c r="E77" s="41">
        <v>500</v>
      </c>
      <c r="F77" s="42">
        <v>49</v>
      </c>
      <c r="G77" s="43">
        <f>ROUND(E77*F77,2)</f>
        <v>24500</v>
      </c>
      <c r="H77" s="14">
        <v>500</v>
      </c>
      <c r="I77" s="62"/>
      <c r="J77" s="43">
        <f>ROUND(H77*I77,2)</f>
        <v>0</v>
      </c>
      <c r="K77" s="69">
        <v>0.21</v>
      </c>
      <c r="L77" s="43">
        <f>J77*1.21</f>
        <v>0</v>
      </c>
    </row>
    <row r="78" spans="1:12" ht="56.25" x14ac:dyDescent="0.25">
      <c r="A78" s="15"/>
      <c r="B78" s="15"/>
      <c r="C78" s="15"/>
      <c r="D78" s="19" t="s">
        <v>117</v>
      </c>
      <c r="E78" s="44"/>
      <c r="F78" s="45"/>
      <c r="G78" s="46"/>
      <c r="H78" s="15"/>
      <c r="I78" s="44"/>
      <c r="J78" s="46"/>
      <c r="K78" s="70"/>
      <c r="L78" s="71"/>
    </row>
    <row r="79" spans="1:12" x14ac:dyDescent="0.25">
      <c r="A79" s="11" t="s">
        <v>118</v>
      </c>
      <c r="B79" s="12" t="s">
        <v>17</v>
      </c>
      <c r="C79" s="13" t="s">
        <v>18</v>
      </c>
      <c r="D79" s="19" t="s">
        <v>119</v>
      </c>
      <c r="E79" s="41">
        <v>325</v>
      </c>
      <c r="F79" s="42">
        <v>52</v>
      </c>
      <c r="G79" s="43">
        <f>ROUND(E79*F79,2)</f>
        <v>16900</v>
      </c>
      <c r="H79" s="14">
        <v>325</v>
      </c>
      <c r="I79" s="62"/>
      <c r="J79" s="43">
        <f>ROUND(H79*I79,2)</f>
        <v>0</v>
      </c>
      <c r="K79" s="69">
        <v>0.21</v>
      </c>
      <c r="L79" s="43">
        <f>J79*1.21</f>
        <v>0</v>
      </c>
    </row>
    <row r="80" spans="1:12" ht="56.25" x14ac:dyDescent="0.25">
      <c r="A80" s="15"/>
      <c r="B80" s="15"/>
      <c r="C80" s="15"/>
      <c r="D80" s="19" t="s">
        <v>120</v>
      </c>
      <c r="E80" s="44"/>
      <c r="F80" s="45"/>
      <c r="G80" s="46"/>
      <c r="H80" s="15"/>
      <c r="I80" s="44"/>
      <c r="J80" s="46"/>
      <c r="K80" s="70"/>
      <c r="L80" s="71"/>
    </row>
    <row r="81" spans="1:12" x14ac:dyDescent="0.25">
      <c r="A81" s="11" t="s">
        <v>121</v>
      </c>
      <c r="B81" s="12" t="s">
        <v>17</v>
      </c>
      <c r="C81" s="13" t="s">
        <v>18</v>
      </c>
      <c r="D81" s="19" t="s">
        <v>122</v>
      </c>
      <c r="E81" s="41">
        <v>80</v>
      </c>
      <c r="F81" s="42">
        <v>59</v>
      </c>
      <c r="G81" s="43">
        <f>ROUND(E81*F81,2)</f>
        <v>4720</v>
      </c>
      <c r="H81" s="14">
        <v>80</v>
      </c>
      <c r="I81" s="62"/>
      <c r="J81" s="43">
        <f>ROUND(H81*I81,2)</f>
        <v>0</v>
      </c>
      <c r="K81" s="69">
        <v>0.21</v>
      </c>
      <c r="L81" s="43">
        <f>J81*1.21</f>
        <v>0</v>
      </c>
    </row>
    <row r="82" spans="1:12" ht="56.25" x14ac:dyDescent="0.25">
      <c r="A82" s="15"/>
      <c r="B82" s="15"/>
      <c r="C82" s="15"/>
      <c r="D82" s="19" t="s">
        <v>123</v>
      </c>
      <c r="E82" s="44"/>
      <c r="F82" s="45"/>
      <c r="G82" s="46"/>
      <c r="H82" s="15"/>
      <c r="I82" s="44"/>
      <c r="J82" s="46"/>
      <c r="K82" s="70"/>
      <c r="L82" s="71"/>
    </row>
    <row r="83" spans="1:12" x14ac:dyDescent="0.25">
      <c r="A83" s="11" t="s">
        <v>124</v>
      </c>
      <c r="B83" s="12" t="s">
        <v>17</v>
      </c>
      <c r="C83" s="13" t="s">
        <v>18</v>
      </c>
      <c r="D83" s="19" t="s">
        <v>125</v>
      </c>
      <c r="E83" s="41">
        <v>80</v>
      </c>
      <c r="F83" s="42">
        <v>70</v>
      </c>
      <c r="G83" s="43">
        <f>ROUND(E83*F83,2)</f>
        <v>5600</v>
      </c>
      <c r="H83" s="14">
        <v>80</v>
      </c>
      <c r="I83" s="62"/>
      <c r="J83" s="43">
        <f>ROUND(H83*I83,2)</f>
        <v>0</v>
      </c>
      <c r="K83" s="69">
        <v>0.21</v>
      </c>
      <c r="L83" s="43">
        <f>J83*1.21</f>
        <v>0</v>
      </c>
    </row>
    <row r="84" spans="1:12" ht="56.25" x14ac:dyDescent="0.25">
      <c r="A84" s="15"/>
      <c r="B84" s="15"/>
      <c r="C84" s="15"/>
      <c r="D84" s="19" t="s">
        <v>126</v>
      </c>
      <c r="E84" s="44"/>
      <c r="F84" s="45"/>
      <c r="G84" s="46"/>
      <c r="H84" s="15"/>
      <c r="I84" s="44"/>
      <c r="J84" s="46"/>
      <c r="K84" s="70"/>
      <c r="L84" s="71"/>
    </row>
    <row r="85" spans="1:12" x14ac:dyDescent="0.25">
      <c r="A85" s="11" t="s">
        <v>127</v>
      </c>
      <c r="B85" s="12" t="s">
        <v>17</v>
      </c>
      <c r="C85" s="13" t="s">
        <v>18</v>
      </c>
      <c r="D85" s="19" t="s">
        <v>128</v>
      </c>
      <c r="E85" s="41">
        <v>80</v>
      </c>
      <c r="F85" s="42">
        <v>90</v>
      </c>
      <c r="G85" s="43">
        <f>ROUND(E85*F85,2)</f>
        <v>7200</v>
      </c>
      <c r="H85" s="14">
        <v>80</v>
      </c>
      <c r="I85" s="62"/>
      <c r="J85" s="43">
        <f>ROUND(H85*I85,2)</f>
        <v>0</v>
      </c>
      <c r="K85" s="69">
        <v>0.21</v>
      </c>
      <c r="L85" s="43">
        <f>J85*1.21</f>
        <v>0</v>
      </c>
    </row>
    <row r="86" spans="1:12" ht="56.25" x14ac:dyDescent="0.25">
      <c r="A86" s="15"/>
      <c r="B86" s="15"/>
      <c r="C86" s="15"/>
      <c r="D86" s="19" t="s">
        <v>129</v>
      </c>
      <c r="E86" s="44"/>
      <c r="F86" s="45"/>
      <c r="G86" s="46"/>
      <c r="H86" s="15"/>
      <c r="I86" s="44"/>
      <c r="J86" s="46"/>
      <c r="K86" s="70"/>
      <c r="L86" s="71"/>
    </row>
    <row r="87" spans="1:12" x14ac:dyDescent="0.25">
      <c r="A87" s="15"/>
      <c r="B87" s="15"/>
      <c r="C87" s="15"/>
      <c r="D87" s="25" t="s">
        <v>130</v>
      </c>
      <c r="E87" s="41">
        <v>1</v>
      </c>
      <c r="F87" s="47">
        <f>G73+G75+G77+G79+G81+G83+G85</f>
        <v>81570</v>
      </c>
      <c r="G87" s="48">
        <f>ROUND(E87*F87,2)</f>
        <v>81570</v>
      </c>
      <c r="H87" s="14">
        <v>1</v>
      </c>
      <c r="I87" s="63">
        <f>J73+J75+J77+J79+J81+J83+J85</f>
        <v>0</v>
      </c>
      <c r="J87" s="48">
        <f>ROUND(H87*I87,2)</f>
        <v>0</v>
      </c>
      <c r="K87" s="69">
        <v>0.21</v>
      </c>
      <c r="L87" s="43">
        <f t="shared" ref="L87:L90" si="11">J87*1.21</f>
        <v>0</v>
      </c>
    </row>
    <row r="88" spans="1:12" ht="0.95" customHeight="1" x14ac:dyDescent="0.25">
      <c r="A88" s="16"/>
      <c r="B88" s="16"/>
      <c r="C88" s="16"/>
      <c r="D88" s="26"/>
      <c r="E88" s="49"/>
      <c r="F88" s="50"/>
      <c r="G88" s="51"/>
      <c r="H88" s="16"/>
      <c r="I88" s="49"/>
      <c r="J88" s="51"/>
      <c r="K88" s="69">
        <v>0.21</v>
      </c>
      <c r="L88" s="43">
        <f t="shared" si="11"/>
        <v>0</v>
      </c>
    </row>
    <row r="89" spans="1:12" x14ac:dyDescent="0.25">
      <c r="A89" s="17" t="s">
        <v>131</v>
      </c>
      <c r="B89" s="17" t="s">
        <v>9</v>
      </c>
      <c r="C89" s="17" t="s">
        <v>10</v>
      </c>
      <c r="D89" s="27" t="s">
        <v>132</v>
      </c>
      <c r="E89" s="52">
        <f t="shared" ref="E89:J89" si="12">E106</f>
        <v>1</v>
      </c>
      <c r="F89" s="53">
        <f t="shared" si="12"/>
        <v>30982</v>
      </c>
      <c r="G89" s="54">
        <f t="shared" si="12"/>
        <v>30982</v>
      </c>
      <c r="H89" s="18">
        <f t="shared" si="12"/>
        <v>1</v>
      </c>
      <c r="I89" s="52">
        <f t="shared" si="12"/>
        <v>0</v>
      </c>
      <c r="J89" s="54">
        <f t="shared" si="12"/>
        <v>0</v>
      </c>
      <c r="K89" s="69">
        <v>0.21</v>
      </c>
      <c r="L89" s="43">
        <f t="shared" si="11"/>
        <v>0</v>
      </c>
    </row>
    <row r="90" spans="1:12" x14ac:dyDescent="0.25">
      <c r="A90" s="11" t="s">
        <v>133</v>
      </c>
      <c r="B90" s="12" t="s">
        <v>17</v>
      </c>
      <c r="C90" s="13" t="s">
        <v>18</v>
      </c>
      <c r="D90" s="19" t="s">
        <v>134</v>
      </c>
      <c r="E90" s="41">
        <v>4</v>
      </c>
      <c r="F90" s="42">
        <v>55.5</v>
      </c>
      <c r="G90" s="43">
        <f>ROUND(E90*F90,2)</f>
        <v>222</v>
      </c>
      <c r="H90" s="14">
        <v>4</v>
      </c>
      <c r="I90" s="62"/>
      <c r="J90" s="43">
        <f>ROUND(H90*I90,2)</f>
        <v>0</v>
      </c>
      <c r="K90" s="69">
        <v>0.21</v>
      </c>
      <c r="L90" s="43">
        <f t="shared" si="11"/>
        <v>0</v>
      </c>
    </row>
    <row r="91" spans="1:12" ht="56.25" x14ac:dyDescent="0.25">
      <c r="A91" s="15"/>
      <c r="B91" s="15"/>
      <c r="C91" s="15"/>
      <c r="D91" s="19" t="s">
        <v>135</v>
      </c>
      <c r="E91" s="44"/>
      <c r="F91" s="45"/>
      <c r="G91" s="46"/>
      <c r="H91" s="15"/>
      <c r="I91" s="44"/>
      <c r="J91" s="46"/>
      <c r="K91" s="70"/>
      <c r="L91" s="71"/>
    </row>
    <row r="92" spans="1:12" x14ac:dyDescent="0.25">
      <c r="A92" s="11" t="s">
        <v>136</v>
      </c>
      <c r="B92" s="12" t="s">
        <v>17</v>
      </c>
      <c r="C92" s="13" t="s">
        <v>18</v>
      </c>
      <c r="D92" s="19" t="s">
        <v>137</v>
      </c>
      <c r="E92" s="41">
        <v>3</v>
      </c>
      <c r="F92" s="42">
        <v>67.5</v>
      </c>
      <c r="G92" s="43">
        <f>ROUND(E92*F92,2)</f>
        <v>202.5</v>
      </c>
      <c r="H92" s="14">
        <v>3</v>
      </c>
      <c r="I92" s="62"/>
      <c r="J92" s="43">
        <f>ROUND(H92*I92,2)</f>
        <v>0</v>
      </c>
      <c r="K92" s="69">
        <v>0.21</v>
      </c>
      <c r="L92" s="43">
        <f>J92*1.21</f>
        <v>0</v>
      </c>
    </row>
    <row r="93" spans="1:12" ht="56.25" x14ac:dyDescent="0.25">
      <c r="A93" s="15"/>
      <c r="B93" s="15"/>
      <c r="C93" s="15"/>
      <c r="D93" s="19" t="s">
        <v>138</v>
      </c>
      <c r="E93" s="44"/>
      <c r="F93" s="45"/>
      <c r="G93" s="46"/>
      <c r="H93" s="15"/>
      <c r="I93" s="44"/>
      <c r="J93" s="46"/>
      <c r="K93" s="70"/>
      <c r="L93" s="71"/>
    </row>
    <row r="94" spans="1:12" x14ac:dyDescent="0.25">
      <c r="A94" s="11" t="s">
        <v>139</v>
      </c>
      <c r="B94" s="12" t="s">
        <v>17</v>
      </c>
      <c r="C94" s="13" t="s">
        <v>18</v>
      </c>
      <c r="D94" s="19" t="s">
        <v>140</v>
      </c>
      <c r="E94" s="41">
        <v>3</v>
      </c>
      <c r="F94" s="42">
        <v>72.5</v>
      </c>
      <c r="G94" s="43">
        <f>ROUND(E94*F94,2)</f>
        <v>217.5</v>
      </c>
      <c r="H94" s="14">
        <v>3</v>
      </c>
      <c r="I94" s="62"/>
      <c r="J94" s="43">
        <f>ROUND(H94*I94,2)</f>
        <v>0</v>
      </c>
      <c r="K94" s="69">
        <v>0.21</v>
      </c>
      <c r="L94" s="43">
        <f>J94*1.21</f>
        <v>0</v>
      </c>
    </row>
    <row r="95" spans="1:12" ht="56.25" x14ac:dyDescent="0.25">
      <c r="A95" s="15"/>
      <c r="B95" s="15"/>
      <c r="C95" s="15"/>
      <c r="D95" s="19" t="s">
        <v>141</v>
      </c>
      <c r="E95" s="44"/>
      <c r="F95" s="45"/>
      <c r="G95" s="46"/>
      <c r="H95" s="15"/>
      <c r="I95" s="44"/>
      <c r="J95" s="46"/>
      <c r="K95" s="70"/>
      <c r="L95" s="71"/>
    </row>
    <row r="96" spans="1:12" x14ac:dyDescent="0.25">
      <c r="A96" s="11" t="s">
        <v>142</v>
      </c>
      <c r="B96" s="12" t="s">
        <v>17</v>
      </c>
      <c r="C96" s="13" t="s">
        <v>18</v>
      </c>
      <c r="D96" s="19" t="s">
        <v>143</v>
      </c>
      <c r="E96" s="41">
        <v>5</v>
      </c>
      <c r="F96" s="42">
        <v>78</v>
      </c>
      <c r="G96" s="43">
        <f>ROUND(E96*F96,2)</f>
        <v>390</v>
      </c>
      <c r="H96" s="14">
        <v>5</v>
      </c>
      <c r="I96" s="62"/>
      <c r="J96" s="43">
        <f>ROUND(H96*I96,2)</f>
        <v>0</v>
      </c>
      <c r="K96" s="69">
        <v>0.21</v>
      </c>
      <c r="L96" s="43">
        <f>J96*1.21</f>
        <v>0</v>
      </c>
    </row>
    <row r="97" spans="1:12" ht="56.25" x14ac:dyDescent="0.25">
      <c r="A97" s="15"/>
      <c r="B97" s="15"/>
      <c r="C97" s="15"/>
      <c r="D97" s="19" t="s">
        <v>144</v>
      </c>
      <c r="E97" s="44"/>
      <c r="F97" s="45"/>
      <c r="G97" s="46"/>
      <c r="H97" s="15"/>
      <c r="I97" s="44"/>
      <c r="J97" s="46"/>
      <c r="K97" s="70"/>
      <c r="L97" s="71"/>
    </row>
    <row r="98" spans="1:12" x14ac:dyDescent="0.25">
      <c r="A98" s="11" t="s">
        <v>145</v>
      </c>
      <c r="B98" s="12" t="s">
        <v>17</v>
      </c>
      <c r="C98" s="13" t="s">
        <v>18</v>
      </c>
      <c r="D98" s="19" t="s">
        <v>146</v>
      </c>
      <c r="E98" s="41">
        <v>70</v>
      </c>
      <c r="F98" s="42">
        <v>88.5</v>
      </c>
      <c r="G98" s="43">
        <f>ROUND(E98*F98,2)</f>
        <v>6195</v>
      </c>
      <c r="H98" s="14">
        <v>70</v>
      </c>
      <c r="I98" s="62"/>
      <c r="J98" s="43">
        <f>ROUND(H98*I98,2)</f>
        <v>0</v>
      </c>
      <c r="K98" s="69">
        <v>0.21</v>
      </c>
      <c r="L98" s="43">
        <f>J98*1.21</f>
        <v>0</v>
      </c>
    </row>
    <row r="99" spans="1:12" ht="56.25" x14ac:dyDescent="0.25">
      <c r="A99" s="15"/>
      <c r="B99" s="15"/>
      <c r="C99" s="15"/>
      <c r="D99" s="19" t="s">
        <v>147</v>
      </c>
      <c r="E99" s="44"/>
      <c r="F99" s="45"/>
      <c r="G99" s="46"/>
      <c r="H99" s="15"/>
      <c r="I99" s="44"/>
      <c r="J99" s="46"/>
      <c r="K99" s="70"/>
      <c r="L99" s="71"/>
    </row>
    <row r="100" spans="1:12" x14ac:dyDescent="0.25">
      <c r="A100" s="11" t="s">
        <v>148</v>
      </c>
      <c r="B100" s="12" t="s">
        <v>17</v>
      </c>
      <c r="C100" s="13" t="s">
        <v>18</v>
      </c>
      <c r="D100" s="19" t="s">
        <v>149</v>
      </c>
      <c r="E100" s="41">
        <v>20</v>
      </c>
      <c r="F100" s="42">
        <v>96.5</v>
      </c>
      <c r="G100" s="43">
        <f>ROUND(E100*F100,2)</f>
        <v>1930</v>
      </c>
      <c r="H100" s="14">
        <v>20</v>
      </c>
      <c r="I100" s="62"/>
      <c r="J100" s="43">
        <f>ROUND(H100*I100,2)</f>
        <v>0</v>
      </c>
      <c r="K100" s="69">
        <v>0.21</v>
      </c>
      <c r="L100" s="43">
        <f>J100*1.21</f>
        <v>0</v>
      </c>
    </row>
    <row r="101" spans="1:12" ht="56.25" x14ac:dyDescent="0.25">
      <c r="A101" s="15"/>
      <c r="B101" s="15"/>
      <c r="C101" s="15"/>
      <c r="D101" s="19" t="s">
        <v>150</v>
      </c>
      <c r="E101" s="44"/>
      <c r="F101" s="45"/>
      <c r="G101" s="46"/>
      <c r="H101" s="15"/>
      <c r="I101" s="44"/>
      <c r="J101" s="46"/>
      <c r="K101" s="70"/>
      <c r="L101" s="71"/>
    </row>
    <row r="102" spans="1:12" x14ac:dyDescent="0.25">
      <c r="A102" s="11" t="s">
        <v>151</v>
      </c>
      <c r="B102" s="12" t="s">
        <v>17</v>
      </c>
      <c r="C102" s="13" t="s">
        <v>18</v>
      </c>
      <c r="D102" s="19" t="s">
        <v>152</v>
      </c>
      <c r="E102" s="41">
        <v>15</v>
      </c>
      <c r="F102" s="42">
        <v>105</v>
      </c>
      <c r="G102" s="43">
        <f>ROUND(E102*F102,2)</f>
        <v>1575</v>
      </c>
      <c r="H102" s="14">
        <v>15</v>
      </c>
      <c r="I102" s="62"/>
      <c r="J102" s="43">
        <f>ROUND(H102*I102,2)</f>
        <v>0</v>
      </c>
      <c r="K102" s="69">
        <v>0.21</v>
      </c>
      <c r="L102" s="43">
        <f>J102*1.21</f>
        <v>0</v>
      </c>
    </row>
    <row r="103" spans="1:12" ht="56.25" x14ac:dyDescent="0.25">
      <c r="A103" s="15"/>
      <c r="B103" s="15"/>
      <c r="C103" s="15"/>
      <c r="D103" s="19" t="s">
        <v>153</v>
      </c>
      <c r="E103" s="44"/>
      <c r="F103" s="45"/>
      <c r="G103" s="46"/>
      <c r="H103" s="15"/>
      <c r="I103" s="44"/>
      <c r="J103" s="46"/>
      <c r="K103" s="70"/>
      <c r="L103" s="71"/>
    </row>
    <row r="104" spans="1:12" x14ac:dyDescent="0.25">
      <c r="A104" s="11" t="s">
        <v>154</v>
      </c>
      <c r="B104" s="12" t="s">
        <v>17</v>
      </c>
      <c r="C104" s="13" t="s">
        <v>18</v>
      </c>
      <c r="D104" s="19" t="s">
        <v>155</v>
      </c>
      <c r="E104" s="41">
        <v>150</v>
      </c>
      <c r="F104" s="42">
        <v>135</v>
      </c>
      <c r="G104" s="43">
        <f>ROUND(E104*F104,2)</f>
        <v>20250</v>
      </c>
      <c r="H104" s="14">
        <v>150</v>
      </c>
      <c r="I104" s="62"/>
      <c r="J104" s="43">
        <f>ROUND(H104*I104,2)</f>
        <v>0</v>
      </c>
      <c r="K104" s="69">
        <v>0.21</v>
      </c>
      <c r="L104" s="43">
        <f>J104*1.21</f>
        <v>0</v>
      </c>
    </row>
    <row r="105" spans="1:12" ht="56.25" x14ac:dyDescent="0.25">
      <c r="A105" s="15"/>
      <c r="B105" s="15"/>
      <c r="C105" s="15"/>
      <c r="D105" s="19" t="s">
        <v>156</v>
      </c>
      <c r="E105" s="44"/>
      <c r="F105" s="45"/>
      <c r="G105" s="46"/>
      <c r="H105" s="15"/>
      <c r="I105" s="44"/>
      <c r="J105" s="46"/>
      <c r="K105" s="70"/>
      <c r="L105" s="71"/>
    </row>
    <row r="106" spans="1:12" x14ac:dyDescent="0.25">
      <c r="A106" s="15"/>
      <c r="B106" s="15"/>
      <c r="C106" s="15"/>
      <c r="D106" s="25" t="s">
        <v>157</v>
      </c>
      <c r="E106" s="41">
        <v>1</v>
      </c>
      <c r="F106" s="47">
        <f>G90+G92+G94+G96+G98+G100+G102+G104</f>
        <v>30982</v>
      </c>
      <c r="G106" s="48">
        <f>ROUND(E106*F106,2)</f>
        <v>30982</v>
      </c>
      <c r="H106" s="14">
        <v>1</v>
      </c>
      <c r="I106" s="63">
        <f>J90+J92+J94+J96+J98+J100+J102+J104</f>
        <v>0</v>
      </c>
      <c r="J106" s="48">
        <f>ROUND(H106*I106,2)</f>
        <v>0</v>
      </c>
      <c r="K106" s="69">
        <v>0.21</v>
      </c>
      <c r="L106" s="43">
        <f t="shared" ref="L106:L111" si="13">J106*1.21</f>
        <v>0</v>
      </c>
    </row>
    <row r="107" spans="1:12" ht="0.95" customHeight="1" x14ac:dyDescent="0.25">
      <c r="A107" s="16"/>
      <c r="B107" s="16"/>
      <c r="C107" s="16"/>
      <c r="D107" s="26"/>
      <c r="E107" s="49"/>
      <c r="F107" s="50"/>
      <c r="G107" s="51"/>
      <c r="H107" s="16"/>
      <c r="I107" s="49"/>
      <c r="J107" s="51"/>
      <c r="K107" s="69">
        <v>0.21</v>
      </c>
      <c r="L107" s="43">
        <f t="shared" si="13"/>
        <v>0</v>
      </c>
    </row>
    <row r="108" spans="1:12" x14ac:dyDescent="0.25">
      <c r="A108" s="15"/>
      <c r="B108" s="15"/>
      <c r="C108" s="15"/>
      <c r="D108" s="25" t="s">
        <v>158</v>
      </c>
      <c r="E108" s="41">
        <v>1</v>
      </c>
      <c r="F108" s="47">
        <f>G72+G89</f>
        <v>112552</v>
      </c>
      <c r="G108" s="48">
        <f>ROUND(E108*F108,2)</f>
        <v>112552</v>
      </c>
      <c r="H108" s="14">
        <v>1</v>
      </c>
      <c r="I108" s="63">
        <f>J72+J89</f>
        <v>0</v>
      </c>
      <c r="J108" s="48">
        <f>ROUND(H108*I108,2)</f>
        <v>0</v>
      </c>
      <c r="K108" s="69">
        <v>0.21</v>
      </c>
      <c r="L108" s="43">
        <f t="shared" si="13"/>
        <v>0</v>
      </c>
    </row>
    <row r="109" spans="1:12" ht="0.95" customHeight="1" x14ac:dyDescent="0.25">
      <c r="A109" s="16"/>
      <c r="B109" s="16"/>
      <c r="C109" s="16"/>
      <c r="D109" s="26"/>
      <c r="E109" s="49"/>
      <c r="F109" s="50"/>
      <c r="G109" s="51"/>
      <c r="H109" s="16"/>
      <c r="I109" s="49"/>
      <c r="J109" s="51"/>
      <c r="K109" s="69">
        <v>0.21</v>
      </c>
      <c r="L109" s="43">
        <f t="shared" si="13"/>
        <v>0</v>
      </c>
    </row>
    <row r="110" spans="1:12" x14ac:dyDescent="0.25">
      <c r="A110" s="8" t="s">
        <v>159</v>
      </c>
      <c r="B110" s="9" t="s">
        <v>9</v>
      </c>
      <c r="C110" s="8" t="s">
        <v>10</v>
      </c>
      <c r="D110" s="24" t="s">
        <v>160</v>
      </c>
      <c r="E110" s="38">
        <f t="shared" ref="E110:J110" si="14">E115</f>
        <v>1</v>
      </c>
      <c r="F110" s="39">
        <f t="shared" si="14"/>
        <v>33775.199999999997</v>
      </c>
      <c r="G110" s="40">
        <f t="shared" si="14"/>
        <v>33775.199999999997</v>
      </c>
      <c r="H110" s="10">
        <f t="shared" si="14"/>
        <v>1</v>
      </c>
      <c r="I110" s="38">
        <f t="shared" si="14"/>
        <v>0</v>
      </c>
      <c r="J110" s="40">
        <f t="shared" si="14"/>
        <v>0</v>
      </c>
      <c r="K110" s="69">
        <v>0.21</v>
      </c>
      <c r="L110" s="43">
        <f t="shared" si="13"/>
        <v>0</v>
      </c>
    </row>
    <row r="111" spans="1:12" x14ac:dyDescent="0.25">
      <c r="A111" s="11" t="s">
        <v>161</v>
      </c>
      <c r="B111" s="12" t="s">
        <v>17</v>
      </c>
      <c r="C111" s="13" t="s">
        <v>18</v>
      </c>
      <c r="D111" s="19" t="s">
        <v>162</v>
      </c>
      <c r="E111" s="41">
        <v>108</v>
      </c>
      <c r="F111" s="42">
        <v>78.400000000000006</v>
      </c>
      <c r="G111" s="43">
        <f>ROUND(E111*F111,2)</f>
        <v>8467.2000000000007</v>
      </c>
      <c r="H111" s="14">
        <v>108</v>
      </c>
      <c r="I111" s="62"/>
      <c r="J111" s="43">
        <f>ROUND(H111*I111,2)</f>
        <v>0</v>
      </c>
      <c r="K111" s="69">
        <v>0.21</v>
      </c>
      <c r="L111" s="43">
        <f t="shared" si="13"/>
        <v>0</v>
      </c>
    </row>
    <row r="112" spans="1:12" ht="123.75" x14ac:dyDescent="0.25">
      <c r="A112" s="15"/>
      <c r="B112" s="15"/>
      <c r="C112" s="15"/>
      <c r="D112" s="19" t="s">
        <v>163</v>
      </c>
      <c r="E112" s="44"/>
      <c r="F112" s="45"/>
      <c r="G112" s="46"/>
      <c r="H112" s="15"/>
      <c r="I112" s="44"/>
      <c r="J112" s="46"/>
      <c r="K112" s="70"/>
      <c r="L112" s="71"/>
    </row>
    <row r="113" spans="1:12" x14ac:dyDescent="0.25">
      <c r="A113" s="11" t="s">
        <v>164</v>
      </c>
      <c r="B113" s="12" t="s">
        <v>17</v>
      </c>
      <c r="C113" s="13" t="s">
        <v>18</v>
      </c>
      <c r="D113" s="19" t="s">
        <v>165</v>
      </c>
      <c r="E113" s="41">
        <v>222</v>
      </c>
      <c r="F113" s="42">
        <v>114</v>
      </c>
      <c r="G113" s="43">
        <f>ROUND(E113*F113,2)</f>
        <v>25308</v>
      </c>
      <c r="H113" s="14">
        <v>222</v>
      </c>
      <c r="I113" s="62"/>
      <c r="J113" s="43">
        <f>ROUND(H113*I113,2)</f>
        <v>0</v>
      </c>
      <c r="K113" s="69">
        <v>0.21</v>
      </c>
      <c r="L113" s="43">
        <f>J113*1.21</f>
        <v>0</v>
      </c>
    </row>
    <row r="114" spans="1:12" ht="202.5" x14ac:dyDescent="0.25">
      <c r="A114" s="15"/>
      <c r="B114" s="15"/>
      <c r="C114" s="15"/>
      <c r="D114" s="19" t="s">
        <v>166</v>
      </c>
      <c r="E114" s="44"/>
      <c r="F114" s="45"/>
      <c r="G114" s="46"/>
      <c r="H114" s="15"/>
      <c r="I114" s="44"/>
      <c r="J114" s="46"/>
      <c r="K114" s="70"/>
      <c r="L114" s="71"/>
    </row>
    <row r="115" spans="1:12" x14ac:dyDescent="0.25">
      <c r="A115" s="15"/>
      <c r="B115" s="15"/>
      <c r="C115" s="15"/>
      <c r="D115" s="25" t="s">
        <v>167</v>
      </c>
      <c r="E115" s="41">
        <v>1</v>
      </c>
      <c r="F115" s="47">
        <f>G111+G113</f>
        <v>33775.199999999997</v>
      </c>
      <c r="G115" s="48">
        <f>ROUND(E115*F115,2)</f>
        <v>33775.199999999997</v>
      </c>
      <c r="H115" s="14">
        <v>1</v>
      </c>
      <c r="I115" s="63">
        <f>J111+J113</f>
        <v>0</v>
      </c>
      <c r="J115" s="48">
        <f>ROUND(H115*I115,2)</f>
        <v>0</v>
      </c>
      <c r="K115" s="69">
        <v>0.21</v>
      </c>
      <c r="L115" s="43">
        <f t="shared" ref="L115:L118" si="15">J115*1.21</f>
        <v>0</v>
      </c>
    </row>
    <row r="116" spans="1:12" ht="0.95" customHeight="1" x14ac:dyDescent="0.25">
      <c r="A116" s="16"/>
      <c r="B116" s="16"/>
      <c r="C116" s="16"/>
      <c r="D116" s="26"/>
      <c r="E116" s="49"/>
      <c r="F116" s="50"/>
      <c r="G116" s="51"/>
      <c r="H116" s="16"/>
      <c r="I116" s="49"/>
      <c r="J116" s="51"/>
      <c r="K116" s="69">
        <v>0.21</v>
      </c>
      <c r="L116" s="43">
        <f t="shared" si="15"/>
        <v>0</v>
      </c>
    </row>
    <row r="117" spans="1:12" x14ac:dyDescent="0.25">
      <c r="A117" s="8" t="s">
        <v>168</v>
      </c>
      <c r="B117" s="9" t="s">
        <v>9</v>
      </c>
      <c r="C117" s="8" t="s">
        <v>10</v>
      </c>
      <c r="D117" s="24" t="s">
        <v>169</v>
      </c>
      <c r="E117" s="38">
        <f t="shared" ref="E117:J117" si="16">E122</f>
        <v>1</v>
      </c>
      <c r="F117" s="39">
        <f t="shared" si="16"/>
        <v>3250</v>
      </c>
      <c r="G117" s="40">
        <f t="shared" si="16"/>
        <v>3250</v>
      </c>
      <c r="H117" s="10">
        <f t="shared" si="16"/>
        <v>1</v>
      </c>
      <c r="I117" s="38">
        <f t="shared" si="16"/>
        <v>0</v>
      </c>
      <c r="J117" s="40">
        <f t="shared" si="16"/>
        <v>0</v>
      </c>
      <c r="K117" s="69">
        <v>0.21</v>
      </c>
      <c r="L117" s="43">
        <f t="shared" si="15"/>
        <v>0</v>
      </c>
    </row>
    <row r="118" spans="1:12" x14ac:dyDescent="0.25">
      <c r="A118" s="11" t="s">
        <v>170</v>
      </c>
      <c r="B118" s="12" t="s">
        <v>17</v>
      </c>
      <c r="C118" s="13" t="s">
        <v>18</v>
      </c>
      <c r="D118" s="19" t="s">
        <v>171</v>
      </c>
      <c r="E118" s="41">
        <v>70</v>
      </c>
      <c r="F118" s="42">
        <v>40</v>
      </c>
      <c r="G118" s="43">
        <f>ROUND(E118*F118,2)</f>
        <v>2800</v>
      </c>
      <c r="H118" s="14">
        <v>70</v>
      </c>
      <c r="I118" s="62"/>
      <c r="J118" s="43">
        <f>ROUND(H118*I118,2)</f>
        <v>0</v>
      </c>
      <c r="K118" s="69">
        <v>0.21</v>
      </c>
      <c r="L118" s="43">
        <f t="shared" si="15"/>
        <v>0</v>
      </c>
    </row>
    <row r="119" spans="1:12" ht="45" x14ac:dyDescent="0.25">
      <c r="A119" s="15"/>
      <c r="B119" s="15"/>
      <c r="C119" s="15"/>
      <c r="D119" s="19" t="s">
        <v>172</v>
      </c>
      <c r="E119" s="44"/>
      <c r="F119" s="45"/>
      <c r="G119" s="46"/>
      <c r="H119" s="15"/>
      <c r="I119" s="44"/>
      <c r="J119" s="46"/>
      <c r="K119" s="70"/>
      <c r="L119" s="71"/>
    </row>
    <row r="120" spans="1:12" x14ac:dyDescent="0.25">
      <c r="A120" s="11" t="s">
        <v>173</v>
      </c>
      <c r="B120" s="12" t="s">
        <v>17</v>
      </c>
      <c r="C120" s="13" t="s">
        <v>18</v>
      </c>
      <c r="D120" s="19" t="s">
        <v>174</v>
      </c>
      <c r="E120" s="41">
        <v>5</v>
      </c>
      <c r="F120" s="42">
        <v>90</v>
      </c>
      <c r="G120" s="43">
        <f>ROUND(E120*F120,2)</f>
        <v>450</v>
      </c>
      <c r="H120" s="14">
        <v>5</v>
      </c>
      <c r="I120" s="62"/>
      <c r="J120" s="43">
        <f>ROUND(H120*I120,2)</f>
        <v>0</v>
      </c>
      <c r="K120" s="69">
        <v>0.21</v>
      </c>
      <c r="L120" s="43">
        <f>J120*1.21</f>
        <v>0</v>
      </c>
    </row>
    <row r="121" spans="1:12" ht="45" x14ac:dyDescent="0.25">
      <c r="A121" s="15"/>
      <c r="B121" s="15"/>
      <c r="C121" s="15"/>
      <c r="D121" s="19" t="s">
        <v>175</v>
      </c>
      <c r="E121" s="44"/>
      <c r="F121" s="45"/>
      <c r="G121" s="46"/>
      <c r="H121" s="15"/>
      <c r="I121" s="44"/>
      <c r="J121" s="46"/>
      <c r="K121" s="70"/>
      <c r="L121" s="71"/>
    </row>
    <row r="122" spans="1:12" x14ac:dyDescent="0.25">
      <c r="A122" s="15"/>
      <c r="B122" s="15"/>
      <c r="C122" s="15"/>
      <c r="D122" s="25" t="s">
        <v>176</v>
      </c>
      <c r="E122" s="41">
        <v>1</v>
      </c>
      <c r="F122" s="47">
        <f>G118+G120</f>
        <v>3250</v>
      </c>
      <c r="G122" s="48">
        <f>ROUND(E122*F122,2)</f>
        <v>3250</v>
      </c>
      <c r="H122" s="14">
        <v>1</v>
      </c>
      <c r="I122" s="63">
        <f>J118+J120</f>
        <v>0</v>
      </c>
      <c r="J122" s="48">
        <f>ROUND(H122*I122,2)</f>
        <v>0</v>
      </c>
      <c r="K122" s="69">
        <v>0.21</v>
      </c>
      <c r="L122" s="43">
        <f t="shared" ref="L122:L125" si="17">J122*1.21</f>
        <v>0</v>
      </c>
    </row>
    <row r="123" spans="1:12" ht="0.95" customHeight="1" x14ac:dyDescent="0.25">
      <c r="A123" s="16"/>
      <c r="B123" s="16"/>
      <c r="C123" s="16"/>
      <c r="D123" s="26"/>
      <c r="E123" s="49"/>
      <c r="F123" s="50"/>
      <c r="G123" s="51"/>
      <c r="H123" s="16"/>
      <c r="I123" s="49"/>
      <c r="J123" s="51"/>
      <c r="K123" s="69">
        <v>0.21</v>
      </c>
      <c r="L123" s="43">
        <f t="shared" si="17"/>
        <v>0</v>
      </c>
    </row>
    <row r="124" spans="1:12" x14ac:dyDescent="0.25">
      <c r="A124" s="8" t="s">
        <v>177</v>
      </c>
      <c r="B124" s="9" t="s">
        <v>9</v>
      </c>
      <c r="C124" s="8" t="s">
        <v>10</v>
      </c>
      <c r="D124" s="24" t="s">
        <v>178</v>
      </c>
      <c r="E124" s="38">
        <f t="shared" ref="E124:J124" si="18">E127</f>
        <v>1</v>
      </c>
      <c r="F124" s="39">
        <f t="shared" si="18"/>
        <v>9520</v>
      </c>
      <c r="G124" s="40">
        <f t="shared" si="18"/>
        <v>9520</v>
      </c>
      <c r="H124" s="10">
        <f t="shared" si="18"/>
        <v>1</v>
      </c>
      <c r="I124" s="38">
        <f t="shared" si="18"/>
        <v>0</v>
      </c>
      <c r="J124" s="40">
        <f t="shared" si="18"/>
        <v>0</v>
      </c>
      <c r="K124" s="69">
        <v>0.21</v>
      </c>
      <c r="L124" s="43">
        <f t="shared" si="17"/>
        <v>0</v>
      </c>
    </row>
    <row r="125" spans="1:12" x14ac:dyDescent="0.25">
      <c r="A125" s="11" t="s">
        <v>179</v>
      </c>
      <c r="B125" s="12" t="s">
        <v>17</v>
      </c>
      <c r="C125" s="13" t="s">
        <v>18</v>
      </c>
      <c r="D125" s="19" t="s">
        <v>180</v>
      </c>
      <c r="E125" s="41">
        <v>35</v>
      </c>
      <c r="F125" s="42">
        <v>272</v>
      </c>
      <c r="G125" s="43">
        <f>ROUND(E125*F125,2)</f>
        <v>9520</v>
      </c>
      <c r="H125" s="14">
        <v>35</v>
      </c>
      <c r="I125" s="62"/>
      <c r="J125" s="43">
        <f>ROUND(H125*I125,2)</f>
        <v>0</v>
      </c>
      <c r="K125" s="69">
        <v>0.21</v>
      </c>
      <c r="L125" s="43">
        <f t="shared" si="17"/>
        <v>0</v>
      </c>
    </row>
    <row r="126" spans="1:12" ht="168.75" x14ac:dyDescent="0.25">
      <c r="A126" s="15"/>
      <c r="B126" s="15"/>
      <c r="C126" s="15"/>
      <c r="D126" s="19" t="s">
        <v>181</v>
      </c>
      <c r="E126" s="44"/>
      <c r="F126" s="45"/>
      <c r="G126" s="46"/>
      <c r="H126" s="15"/>
      <c r="I126" s="44"/>
      <c r="J126" s="46"/>
      <c r="K126" s="70"/>
      <c r="L126" s="71"/>
    </row>
    <row r="127" spans="1:12" x14ac:dyDescent="0.25">
      <c r="A127" s="15"/>
      <c r="B127" s="15"/>
      <c r="C127" s="15"/>
      <c r="D127" s="25" t="s">
        <v>182</v>
      </c>
      <c r="E127" s="41">
        <v>1</v>
      </c>
      <c r="F127" s="47">
        <f>G125</f>
        <v>9520</v>
      </c>
      <c r="G127" s="48">
        <f>ROUND(E127*F127,2)</f>
        <v>9520</v>
      </c>
      <c r="H127" s="14">
        <v>1</v>
      </c>
      <c r="I127" s="63">
        <f>J125</f>
        <v>0</v>
      </c>
      <c r="J127" s="48">
        <f>ROUND(H127*I127,2)</f>
        <v>0</v>
      </c>
      <c r="K127" s="69">
        <v>0.21</v>
      </c>
      <c r="L127" s="43">
        <f t="shared" ref="L127:L130" si="19">J127*1.21</f>
        <v>0</v>
      </c>
    </row>
    <row r="128" spans="1:12" ht="0.95" customHeight="1" x14ac:dyDescent="0.25">
      <c r="A128" s="16"/>
      <c r="B128" s="16"/>
      <c r="C128" s="16"/>
      <c r="D128" s="26"/>
      <c r="E128" s="49"/>
      <c r="F128" s="50"/>
      <c r="G128" s="51"/>
      <c r="H128" s="16"/>
      <c r="I128" s="49"/>
      <c r="J128" s="51"/>
      <c r="K128" s="69">
        <v>0.21</v>
      </c>
      <c r="L128" s="43">
        <f t="shared" si="19"/>
        <v>0</v>
      </c>
    </row>
    <row r="129" spans="1:12" x14ac:dyDescent="0.25">
      <c r="A129" s="8" t="s">
        <v>183</v>
      </c>
      <c r="B129" s="9" t="s">
        <v>9</v>
      </c>
      <c r="C129" s="8" t="s">
        <v>10</v>
      </c>
      <c r="D129" s="24" t="s">
        <v>184</v>
      </c>
      <c r="E129" s="38">
        <f t="shared" ref="E129:J129" si="20">E132</f>
        <v>1</v>
      </c>
      <c r="F129" s="39">
        <f t="shared" si="20"/>
        <v>11055</v>
      </c>
      <c r="G129" s="40">
        <f t="shared" si="20"/>
        <v>11055</v>
      </c>
      <c r="H129" s="10">
        <f t="shared" si="20"/>
        <v>1</v>
      </c>
      <c r="I129" s="38">
        <f t="shared" si="20"/>
        <v>0</v>
      </c>
      <c r="J129" s="40">
        <f t="shared" si="20"/>
        <v>0</v>
      </c>
      <c r="K129" s="69">
        <v>0.21</v>
      </c>
      <c r="L129" s="43">
        <f t="shared" si="19"/>
        <v>0</v>
      </c>
    </row>
    <row r="130" spans="1:12" x14ac:dyDescent="0.25">
      <c r="A130" s="11" t="s">
        <v>185</v>
      </c>
      <c r="B130" s="12" t="s">
        <v>17</v>
      </c>
      <c r="C130" s="13" t="s">
        <v>18</v>
      </c>
      <c r="D130" s="19" t="s">
        <v>186</v>
      </c>
      <c r="E130" s="41">
        <v>67</v>
      </c>
      <c r="F130" s="42">
        <v>165</v>
      </c>
      <c r="G130" s="43">
        <f>ROUND(E130*F130,2)</f>
        <v>11055</v>
      </c>
      <c r="H130" s="14">
        <v>67</v>
      </c>
      <c r="I130" s="62"/>
      <c r="J130" s="43">
        <f>ROUND(H130*I130,2)</f>
        <v>0</v>
      </c>
      <c r="K130" s="69">
        <v>0.21</v>
      </c>
      <c r="L130" s="43">
        <f t="shared" si="19"/>
        <v>0</v>
      </c>
    </row>
    <row r="131" spans="1:12" ht="101.25" x14ac:dyDescent="0.25">
      <c r="A131" s="15"/>
      <c r="B131" s="15"/>
      <c r="C131" s="15"/>
      <c r="D131" s="19" t="s">
        <v>187</v>
      </c>
      <c r="E131" s="44"/>
      <c r="F131" s="45"/>
      <c r="G131" s="46"/>
      <c r="H131" s="15"/>
      <c r="I131" s="44"/>
      <c r="J131" s="46"/>
      <c r="K131" s="70"/>
      <c r="L131" s="71"/>
    </row>
    <row r="132" spans="1:12" x14ac:dyDescent="0.25">
      <c r="A132" s="15"/>
      <c r="B132" s="15"/>
      <c r="C132" s="15"/>
      <c r="D132" s="25" t="s">
        <v>188</v>
      </c>
      <c r="E132" s="41">
        <v>1</v>
      </c>
      <c r="F132" s="47">
        <f>G130</f>
        <v>11055</v>
      </c>
      <c r="G132" s="48">
        <f>ROUND(E132*F132,2)</f>
        <v>11055</v>
      </c>
      <c r="H132" s="14">
        <v>1</v>
      </c>
      <c r="I132" s="63">
        <f>J130</f>
        <v>0</v>
      </c>
      <c r="J132" s="48">
        <f>ROUND(H132*I132,2)</f>
        <v>0</v>
      </c>
      <c r="K132" s="69">
        <v>0.21</v>
      </c>
      <c r="L132" s="43">
        <f t="shared" ref="L132:L137" si="21">J132*1.21</f>
        <v>0</v>
      </c>
    </row>
    <row r="133" spans="1:12" ht="0.95" customHeight="1" x14ac:dyDescent="0.25">
      <c r="A133" s="16"/>
      <c r="B133" s="16"/>
      <c r="C133" s="16"/>
      <c r="D133" s="26"/>
      <c r="E133" s="49"/>
      <c r="F133" s="50"/>
      <c r="G133" s="51"/>
      <c r="H133" s="16"/>
      <c r="I133" s="49"/>
      <c r="J133" s="51"/>
      <c r="K133" s="69">
        <v>0.21</v>
      </c>
      <c r="L133" s="43">
        <f t="shared" si="21"/>
        <v>0</v>
      </c>
    </row>
    <row r="134" spans="1:12" x14ac:dyDescent="0.25">
      <c r="A134" s="15"/>
      <c r="B134" s="15"/>
      <c r="C134" s="15"/>
      <c r="D134" s="25" t="s">
        <v>189</v>
      </c>
      <c r="E134" s="41">
        <v>1</v>
      </c>
      <c r="F134" s="47">
        <f>G6+G29+G56+G71+G110+G117+G124+G129</f>
        <v>447418.7</v>
      </c>
      <c r="G134" s="48">
        <f>ROUND(E134*F134,2)</f>
        <v>447418.7</v>
      </c>
      <c r="H134" s="14">
        <v>1</v>
      </c>
      <c r="I134" s="63">
        <f>J6+J29+J56+J71+J110+J117+J124+J129</f>
        <v>0</v>
      </c>
      <c r="J134" s="48">
        <f>ROUND(H134*I134,2)</f>
        <v>0</v>
      </c>
      <c r="K134" s="69">
        <v>0.21</v>
      </c>
      <c r="L134" s="43">
        <f t="shared" si="21"/>
        <v>0</v>
      </c>
    </row>
    <row r="135" spans="1:12" ht="0.95" customHeight="1" x14ac:dyDescent="0.25">
      <c r="A135" s="16"/>
      <c r="B135" s="16"/>
      <c r="C135" s="16"/>
      <c r="D135" s="26"/>
      <c r="E135" s="49"/>
      <c r="F135" s="50"/>
      <c r="G135" s="51"/>
      <c r="H135" s="16"/>
      <c r="I135" s="49"/>
      <c r="J135" s="51"/>
      <c r="K135" s="69">
        <v>0.21</v>
      </c>
      <c r="L135" s="43">
        <f t="shared" si="21"/>
        <v>0</v>
      </c>
    </row>
    <row r="136" spans="1:12" x14ac:dyDescent="0.25">
      <c r="A136" s="6" t="s">
        <v>190</v>
      </c>
      <c r="B136" s="6" t="s">
        <v>9</v>
      </c>
      <c r="C136" s="6" t="s">
        <v>10</v>
      </c>
      <c r="D136" s="23" t="s">
        <v>191</v>
      </c>
      <c r="E136" s="35">
        <f t="shared" ref="E136:J136" si="22">E167</f>
        <v>1</v>
      </c>
      <c r="F136" s="36">
        <f t="shared" si="22"/>
        <v>147693.95000000001</v>
      </c>
      <c r="G136" s="37">
        <f t="shared" si="22"/>
        <v>147693.95000000001</v>
      </c>
      <c r="H136" s="7">
        <f t="shared" si="22"/>
        <v>1</v>
      </c>
      <c r="I136" s="35">
        <f t="shared" si="22"/>
        <v>0</v>
      </c>
      <c r="J136" s="37">
        <f t="shared" si="22"/>
        <v>0</v>
      </c>
      <c r="K136" s="69">
        <v>0.21</v>
      </c>
      <c r="L136" s="43">
        <f t="shared" si="21"/>
        <v>0</v>
      </c>
    </row>
    <row r="137" spans="1:12" x14ac:dyDescent="0.25">
      <c r="A137" s="11" t="s">
        <v>192</v>
      </c>
      <c r="B137" s="13" t="s">
        <v>17</v>
      </c>
      <c r="C137" s="13" t="s">
        <v>18</v>
      </c>
      <c r="D137" s="19" t="s">
        <v>193</v>
      </c>
      <c r="E137" s="41">
        <v>100</v>
      </c>
      <c r="F137" s="42">
        <v>61.12</v>
      </c>
      <c r="G137" s="43">
        <f>ROUND(E137*F137,2)</f>
        <v>6112</v>
      </c>
      <c r="H137" s="14">
        <v>100</v>
      </c>
      <c r="I137" s="62"/>
      <c r="J137" s="43">
        <f>ROUND(H137*I137,2)</f>
        <v>0</v>
      </c>
      <c r="K137" s="69">
        <v>0.21</v>
      </c>
      <c r="L137" s="43">
        <f t="shared" si="21"/>
        <v>0</v>
      </c>
    </row>
    <row r="138" spans="1:12" ht="135" x14ac:dyDescent="0.25">
      <c r="A138" s="15"/>
      <c r="B138" s="15"/>
      <c r="C138" s="15"/>
      <c r="D138" s="19" t="s">
        <v>194</v>
      </c>
      <c r="E138" s="44"/>
      <c r="F138" s="45"/>
      <c r="G138" s="46"/>
      <c r="H138" s="15"/>
      <c r="I138" s="44"/>
      <c r="J138" s="46"/>
      <c r="K138" s="70"/>
      <c r="L138" s="71"/>
    </row>
    <row r="139" spans="1:12" x14ac:dyDescent="0.25">
      <c r="A139" s="11" t="s">
        <v>195</v>
      </c>
      <c r="B139" s="13" t="s">
        <v>17</v>
      </c>
      <c r="C139" s="13" t="s">
        <v>18</v>
      </c>
      <c r="D139" s="19" t="s">
        <v>196</v>
      </c>
      <c r="E139" s="41">
        <v>8</v>
      </c>
      <c r="F139" s="42">
        <v>44.83</v>
      </c>
      <c r="G139" s="43">
        <f>ROUND(E139*F139,2)</f>
        <v>358.64</v>
      </c>
      <c r="H139" s="14">
        <v>8</v>
      </c>
      <c r="I139" s="62"/>
      <c r="J139" s="43">
        <f>ROUND(H139*I139,2)</f>
        <v>0</v>
      </c>
      <c r="K139" s="69">
        <v>0.21</v>
      </c>
      <c r="L139" s="43">
        <f>J139*1.21</f>
        <v>0</v>
      </c>
    </row>
    <row r="140" spans="1:12" ht="112.5" x14ac:dyDescent="0.25">
      <c r="A140" s="15"/>
      <c r="B140" s="15"/>
      <c r="C140" s="15"/>
      <c r="D140" s="19" t="s">
        <v>197</v>
      </c>
      <c r="E140" s="44"/>
      <c r="F140" s="45"/>
      <c r="G140" s="46"/>
      <c r="H140" s="15"/>
      <c r="I140" s="44"/>
      <c r="J140" s="46"/>
      <c r="K140" s="70"/>
      <c r="L140" s="71"/>
    </row>
    <row r="141" spans="1:12" x14ac:dyDescent="0.25">
      <c r="A141" s="11" t="s">
        <v>198</v>
      </c>
      <c r="B141" s="13" t="s">
        <v>17</v>
      </c>
      <c r="C141" s="13" t="s">
        <v>18</v>
      </c>
      <c r="D141" s="19" t="s">
        <v>199</v>
      </c>
      <c r="E141" s="41">
        <v>450</v>
      </c>
      <c r="F141" s="42">
        <v>15.3</v>
      </c>
      <c r="G141" s="43">
        <f>ROUND(E141*F141,2)</f>
        <v>6885</v>
      </c>
      <c r="H141" s="14">
        <v>450</v>
      </c>
      <c r="I141" s="62"/>
      <c r="J141" s="43">
        <f>ROUND(H141*I141,2)</f>
        <v>0</v>
      </c>
      <c r="K141" s="69">
        <v>0.21</v>
      </c>
      <c r="L141" s="43">
        <f>J141*1.21</f>
        <v>0</v>
      </c>
    </row>
    <row r="142" spans="1:12" ht="146.25" x14ac:dyDescent="0.25">
      <c r="A142" s="15"/>
      <c r="B142" s="15"/>
      <c r="C142" s="15"/>
      <c r="D142" s="19" t="s">
        <v>200</v>
      </c>
      <c r="E142" s="44"/>
      <c r="F142" s="45"/>
      <c r="G142" s="46"/>
      <c r="H142" s="15"/>
      <c r="I142" s="44"/>
      <c r="J142" s="46"/>
      <c r="K142" s="70"/>
      <c r="L142" s="71"/>
    </row>
    <row r="143" spans="1:12" x14ac:dyDescent="0.25">
      <c r="A143" s="11" t="s">
        <v>201</v>
      </c>
      <c r="B143" s="13" t="s">
        <v>17</v>
      </c>
      <c r="C143" s="13" t="s">
        <v>18</v>
      </c>
      <c r="D143" s="19" t="s">
        <v>202</v>
      </c>
      <c r="E143" s="41">
        <v>300</v>
      </c>
      <c r="F143" s="42">
        <v>15.3</v>
      </c>
      <c r="G143" s="43">
        <f>ROUND(E143*F143,2)</f>
        <v>4590</v>
      </c>
      <c r="H143" s="14">
        <v>300</v>
      </c>
      <c r="I143" s="62"/>
      <c r="J143" s="43">
        <f>ROUND(H143*I143,2)</f>
        <v>0</v>
      </c>
      <c r="K143" s="69">
        <v>0.21</v>
      </c>
      <c r="L143" s="43">
        <f>J143*1.21</f>
        <v>0</v>
      </c>
    </row>
    <row r="144" spans="1:12" ht="146.25" x14ac:dyDescent="0.25">
      <c r="A144" s="15"/>
      <c r="B144" s="15"/>
      <c r="C144" s="15"/>
      <c r="D144" s="19" t="s">
        <v>203</v>
      </c>
      <c r="E144" s="44"/>
      <c r="F144" s="45"/>
      <c r="G144" s="46"/>
      <c r="H144" s="15"/>
      <c r="I144" s="44"/>
      <c r="J144" s="46"/>
      <c r="K144" s="70"/>
      <c r="L144" s="71"/>
    </row>
    <row r="145" spans="1:12" x14ac:dyDescent="0.25">
      <c r="A145" s="11" t="s">
        <v>204</v>
      </c>
      <c r="B145" s="13" t="s">
        <v>17</v>
      </c>
      <c r="C145" s="13" t="s">
        <v>18</v>
      </c>
      <c r="D145" s="19" t="s">
        <v>205</v>
      </c>
      <c r="E145" s="41">
        <v>15</v>
      </c>
      <c r="F145" s="42">
        <v>66.22</v>
      </c>
      <c r="G145" s="43">
        <f>ROUND(E145*F145,2)</f>
        <v>993.3</v>
      </c>
      <c r="H145" s="14">
        <v>15</v>
      </c>
      <c r="I145" s="62"/>
      <c r="J145" s="43">
        <f>ROUND(H145*I145,2)</f>
        <v>0</v>
      </c>
      <c r="K145" s="69">
        <v>0.21</v>
      </c>
      <c r="L145" s="43">
        <f>J145*1.21</f>
        <v>0</v>
      </c>
    </row>
    <row r="146" spans="1:12" ht="123.75" x14ac:dyDescent="0.25">
      <c r="A146" s="15"/>
      <c r="B146" s="15"/>
      <c r="C146" s="15"/>
      <c r="D146" s="19" t="s">
        <v>206</v>
      </c>
      <c r="E146" s="44"/>
      <c r="F146" s="45"/>
      <c r="G146" s="46"/>
      <c r="H146" s="15"/>
      <c r="I146" s="44"/>
      <c r="J146" s="46"/>
      <c r="K146" s="70"/>
      <c r="L146" s="71"/>
    </row>
    <row r="147" spans="1:12" x14ac:dyDescent="0.25">
      <c r="A147" s="11" t="s">
        <v>207</v>
      </c>
      <c r="B147" s="13" t="s">
        <v>17</v>
      </c>
      <c r="C147" s="13" t="s">
        <v>18</v>
      </c>
      <c r="D147" s="19" t="s">
        <v>208</v>
      </c>
      <c r="E147" s="41">
        <v>1500</v>
      </c>
      <c r="F147" s="42">
        <v>51.97</v>
      </c>
      <c r="G147" s="43">
        <f>ROUND(E147*F147,2)</f>
        <v>77955</v>
      </c>
      <c r="H147" s="14">
        <v>1500</v>
      </c>
      <c r="I147" s="62"/>
      <c r="J147" s="43">
        <f>ROUND(H147*I147,2)</f>
        <v>0</v>
      </c>
      <c r="K147" s="69">
        <v>0.21</v>
      </c>
      <c r="L147" s="43">
        <f>J147*1.21</f>
        <v>0</v>
      </c>
    </row>
    <row r="148" spans="1:12" ht="146.25" x14ac:dyDescent="0.25">
      <c r="A148" s="15"/>
      <c r="B148" s="15"/>
      <c r="C148" s="15"/>
      <c r="D148" s="19" t="s">
        <v>209</v>
      </c>
      <c r="E148" s="44"/>
      <c r="F148" s="45"/>
      <c r="G148" s="46"/>
      <c r="H148" s="15"/>
      <c r="I148" s="44"/>
      <c r="J148" s="46"/>
      <c r="K148" s="70"/>
      <c r="L148" s="71"/>
    </row>
    <row r="149" spans="1:12" x14ac:dyDescent="0.25">
      <c r="A149" s="11" t="s">
        <v>210</v>
      </c>
      <c r="B149" s="13" t="s">
        <v>17</v>
      </c>
      <c r="C149" s="13" t="s">
        <v>18</v>
      </c>
      <c r="D149" s="19" t="s">
        <v>211</v>
      </c>
      <c r="E149" s="41">
        <v>180</v>
      </c>
      <c r="F149" s="42">
        <v>58.07</v>
      </c>
      <c r="G149" s="43">
        <f>ROUND(E149*F149,2)</f>
        <v>10452.6</v>
      </c>
      <c r="H149" s="14">
        <v>180</v>
      </c>
      <c r="I149" s="62"/>
      <c r="J149" s="43">
        <f>ROUND(H149*I149,2)</f>
        <v>0</v>
      </c>
      <c r="K149" s="69">
        <v>0.21</v>
      </c>
      <c r="L149" s="43">
        <f>J149*1.21</f>
        <v>0</v>
      </c>
    </row>
    <row r="150" spans="1:12" ht="146.25" x14ac:dyDescent="0.25">
      <c r="A150" s="15"/>
      <c r="B150" s="15"/>
      <c r="C150" s="15"/>
      <c r="D150" s="19" t="s">
        <v>212</v>
      </c>
      <c r="E150" s="44"/>
      <c r="F150" s="45"/>
      <c r="G150" s="46"/>
      <c r="H150" s="15"/>
      <c r="I150" s="44"/>
      <c r="J150" s="46"/>
      <c r="K150" s="70"/>
      <c r="L150" s="71"/>
    </row>
    <row r="151" spans="1:12" x14ac:dyDescent="0.25">
      <c r="A151" s="11" t="s">
        <v>213</v>
      </c>
      <c r="B151" s="13" t="s">
        <v>17</v>
      </c>
      <c r="C151" s="13" t="s">
        <v>18</v>
      </c>
      <c r="D151" s="19" t="s">
        <v>214</v>
      </c>
      <c r="E151" s="41">
        <v>95</v>
      </c>
      <c r="F151" s="42">
        <v>67.25</v>
      </c>
      <c r="G151" s="43">
        <f>ROUND(E151*F151,2)</f>
        <v>6388.75</v>
      </c>
      <c r="H151" s="14">
        <v>95</v>
      </c>
      <c r="I151" s="62"/>
      <c r="J151" s="43">
        <f>ROUND(H151*I151,2)</f>
        <v>0</v>
      </c>
      <c r="K151" s="69">
        <v>0.21</v>
      </c>
      <c r="L151" s="43">
        <f>J151*1.21</f>
        <v>0</v>
      </c>
    </row>
    <row r="152" spans="1:12" ht="168.75" x14ac:dyDescent="0.25">
      <c r="A152" s="15"/>
      <c r="B152" s="15"/>
      <c r="C152" s="15"/>
      <c r="D152" s="19" t="s">
        <v>215</v>
      </c>
      <c r="E152" s="44"/>
      <c r="F152" s="45"/>
      <c r="G152" s="46"/>
      <c r="H152" s="15"/>
      <c r="I152" s="44"/>
      <c r="J152" s="46"/>
      <c r="K152" s="70"/>
      <c r="L152" s="71"/>
    </row>
    <row r="153" spans="1:12" x14ac:dyDescent="0.25">
      <c r="A153" s="11" t="s">
        <v>216</v>
      </c>
      <c r="B153" s="13" t="s">
        <v>17</v>
      </c>
      <c r="C153" s="13" t="s">
        <v>18</v>
      </c>
      <c r="D153" s="19" t="s">
        <v>217</v>
      </c>
      <c r="E153" s="41">
        <v>26</v>
      </c>
      <c r="F153" s="42">
        <v>76.41</v>
      </c>
      <c r="G153" s="43">
        <f>ROUND(E153*F153,2)</f>
        <v>1986.66</v>
      </c>
      <c r="H153" s="14">
        <v>26</v>
      </c>
      <c r="I153" s="62"/>
      <c r="J153" s="43">
        <f>ROUND(H153*I153,2)</f>
        <v>0</v>
      </c>
      <c r="K153" s="69">
        <v>0.21</v>
      </c>
      <c r="L153" s="43">
        <f>J153*1.21</f>
        <v>0</v>
      </c>
    </row>
    <row r="154" spans="1:12" ht="180" x14ac:dyDescent="0.25">
      <c r="A154" s="15"/>
      <c r="B154" s="15"/>
      <c r="C154" s="15"/>
      <c r="D154" s="19" t="s">
        <v>218</v>
      </c>
      <c r="E154" s="44"/>
      <c r="F154" s="45"/>
      <c r="G154" s="46"/>
      <c r="H154" s="15"/>
      <c r="I154" s="44"/>
      <c r="J154" s="46"/>
      <c r="K154" s="70"/>
      <c r="L154" s="71"/>
    </row>
    <row r="155" spans="1:12" x14ac:dyDescent="0.25">
      <c r="A155" s="11" t="s">
        <v>219</v>
      </c>
      <c r="B155" s="13" t="s">
        <v>17</v>
      </c>
      <c r="C155" s="13" t="s">
        <v>18</v>
      </c>
      <c r="D155" s="19" t="s">
        <v>220</v>
      </c>
      <c r="E155" s="41">
        <v>0</v>
      </c>
      <c r="F155" s="42">
        <v>81.510000000000005</v>
      </c>
      <c r="G155" s="43">
        <f>ROUND(E155*F155,2)</f>
        <v>0</v>
      </c>
      <c r="H155" s="14">
        <v>0</v>
      </c>
      <c r="I155" s="62"/>
      <c r="J155" s="43">
        <f>ROUND(H155*I155,2)</f>
        <v>0</v>
      </c>
      <c r="K155" s="69">
        <v>0.21</v>
      </c>
      <c r="L155" s="43">
        <f>J155*1.21</f>
        <v>0</v>
      </c>
    </row>
    <row r="156" spans="1:12" ht="213.75" x14ac:dyDescent="0.25">
      <c r="A156" s="15"/>
      <c r="B156" s="15"/>
      <c r="C156" s="15"/>
      <c r="D156" s="19" t="s">
        <v>221</v>
      </c>
      <c r="E156" s="44"/>
      <c r="F156" s="45"/>
      <c r="G156" s="46"/>
      <c r="H156" s="15"/>
      <c r="I156" s="44"/>
      <c r="J156" s="46"/>
      <c r="K156" s="70"/>
      <c r="L156" s="71"/>
    </row>
    <row r="157" spans="1:12" x14ac:dyDescent="0.25">
      <c r="A157" s="11" t="s">
        <v>222</v>
      </c>
      <c r="B157" s="13" t="s">
        <v>17</v>
      </c>
      <c r="C157" s="13" t="s">
        <v>18</v>
      </c>
      <c r="D157" s="19" t="s">
        <v>223</v>
      </c>
      <c r="E157" s="41">
        <v>35</v>
      </c>
      <c r="F157" s="42">
        <v>91.7</v>
      </c>
      <c r="G157" s="43">
        <f>ROUND(E157*F157,2)</f>
        <v>3209.5</v>
      </c>
      <c r="H157" s="14">
        <v>35</v>
      </c>
      <c r="I157" s="62"/>
      <c r="J157" s="43">
        <f>ROUND(H157*I157,2)</f>
        <v>0</v>
      </c>
      <c r="K157" s="69">
        <v>0.21</v>
      </c>
      <c r="L157" s="43">
        <f>J157*1.21</f>
        <v>0</v>
      </c>
    </row>
    <row r="158" spans="1:12" ht="213.75" x14ac:dyDescent="0.25">
      <c r="A158" s="15"/>
      <c r="B158" s="15"/>
      <c r="C158" s="15"/>
      <c r="D158" s="19" t="s">
        <v>224</v>
      </c>
      <c r="E158" s="44"/>
      <c r="F158" s="45"/>
      <c r="G158" s="46"/>
      <c r="H158" s="15"/>
      <c r="I158" s="44"/>
      <c r="J158" s="46"/>
      <c r="K158" s="70"/>
      <c r="L158" s="71"/>
    </row>
    <row r="159" spans="1:12" x14ac:dyDescent="0.25">
      <c r="A159" s="11" t="s">
        <v>225</v>
      </c>
      <c r="B159" s="13" t="s">
        <v>17</v>
      </c>
      <c r="C159" s="13" t="s">
        <v>18</v>
      </c>
      <c r="D159" s="19" t="s">
        <v>226</v>
      </c>
      <c r="E159" s="41">
        <v>380</v>
      </c>
      <c r="F159" s="42">
        <v>17.899999999999999</v>
      </c>
      <c r="G159" s="43">
        <f>ROUND(E159*F159,2)</f>
        <v>6802</v>
      </c>
      <c r="H159" s="14">
        <v>380</v>
      </c>
      <c r="I159" s="62"/>
      <c r="J159" s="43">
        <f>ROUND(H159*I159,2)</f>
        <v>0</v>
      </c>
      <c r="K159" s="69">
        <v>0.21</v>
      </c>
      <c r="L159" s="43">
        <f>J159*1.21</f>
        <v>0</v>
      </c>
    </row>
    <row r="160" spans="1:12" ht="168.75" x14ac:dyDescent="0.25">
      <c r="A160" s="15"/>
      <c r="B160" s="15"/>
      <c r="C160" s="15"/>
      <c r="D160" s="19" t="s">
        <v>227</v>
      </c>
      <c r="E160" s="44"/>
      <c r="F160" s="45"/>
      <c r="G160" s="46"/>
      <c r="H160" s="15"/>
      <c r="I160" s="44"/>
      <c r="J160" s="46"/>
      <c r="K160" s="70"/>
      <c r="L160" s="71"/>
    </row>
    <row r="161" spans="1:13" x14ac:dyDescent="0.25">
      <c r="A161" s="11" t="s">
        <v>228</v>
      </c>
      <c r="B161" s="13" t="s">
        <v>17</v>
      </c>
      <c r="C161" s="13" t="s">
        <v>18</v>
      </c>
      <c r="D161" s="19" t="s">
        <v>229</v>
      </c>
      <c r="E161" s="41">
        <v>330</v>
      </c>
      <c r="F161" s="42">
        <v>50.95</v>
      </c>
      <c r="G161" s="43">
        <f>ROUND(E161*F161,2)</f>
        <v>16813.5</v>
      </c>
      <c r="H161" s="14">
        <v>330</v>
      </c>
      <c r="I161" s="62"/>
      <c r="J161" s="43">
        <f>ROUND(H161*I161,2)</f>
        <v>0</v>
      </c>
      <c r="K161" s="69">
        <v>0.21</v>
      </c>
      <c r="L161" s="43">
        <f>J161*1.21</f>
        <v>0</v>
      </c>
    </row>
    <row r="162" spans="1:13" ht="112.5" x14ac:dyDescent="0.25">
      <c r="A162" s="15"/>
      <c r="B162" s="15"/>
      <c r="C162" s="15"/>
      <c r="D162" s="19" t="s">
        <v>230</v>
      </c>
      <c r="E162" s="44"/>
      <c r="F162" s="45"/>
      <c r="G162" s="46"/>
      <c r="H162" s="15"/>
      <c r="I162" s="44"/>
      <c r="J162" s="46"/>
      <c r="K162" s="70"/>
      <c r="L162" s="71"/>
    </row>
    <row r="163" spans="1:13" x14ac:dyDescent="0.25">
      <c r="A163" s="11" t="s">
        <v>231</v>
      </c>
      <c r="B163" s="13" t="s">
        <v>17</v>
      </c>
      <c r="C163" s="13" t="s">
        <v>18</v>
      </c>
      <c r="D163" s="19" t="s">
        <v>232</v>
      </c>
      <c r="E163" s="41">
        <v>70</v>
      </c>
      <c r="F163" s="42">
        <v>15.3</v>
      </c>
      <c r="G163" s="43">
        <f>ROUND(E163*F163,2)</f>
        <v>1071</v>
      </c>
      <c r="H163" s="14">
        <v>70</v>
      </c>
      <c r="I163" s="62"/>
      <c r="J163" s="43">
        <f>ROUND(H163*I163,2)</f>
        <v>0</v>
      </c>
      <c r="K163" s="69">
        <v>0.21</v>
      </c>
      <c r="L163" s="43">
        <f>J163*1.21</f>
        <v>0</v>
      </c>
    </row>
    <row r="164" spans="1:13" ht="146.25" x14ac:dyDescent="0.25">
      <c r="A164" s="15"/>
      <c r="B164" s="15"/>
      <c r="C164" s="15"/>
      <c r="D164" s="19" t="s">
        <v>233</v>
      </c>
      <c r="E164" s="44"/>
      <c r="F164" s="45"/>
      <c r="G164" s="46"/>
      <c r="H164" s="15"/>
      <c r="I164" s="44"/>
      <c r="J164" s="46"/>
      <c r="K164" s="70"/>
      <c r="L164" s="71"/>
    </row>
    <row r="165" spans="1:13" x14ac:dyDescent="0.25">
      <c r="A165" s="11" t="s">
        <v>234</v>
      </c>
      <c r="B165" s="13" t="s">
        <v>17</v>
      </c>
      <c r="C165" s="13" t="s">
        <v>18</v>
      </c>
      <c r="D165" s="19" t="s">
        <v>235</v>
      </c>
      <c r="E165" s="41">
        <v>80</v>
      </c>
      <c r="F165" s="42">
        <v>50.95</v>
      </c>
      <c r="G165" s="43">
        <f>ROUND(E165*F165,2)</f>
        <v>4076</v>
      </c>
      <c r="H165" s="14">
        <v>80</v>
      </c>
      <c r="I165" s="62"/>
      <c r="J165" s="43">
        <f>ROUND(H165*I165,2)</f>
        <v>0</v>
      </c>
      <c r="K165" s="69">
        <v>0.21</v>
      </c>
      <c r="L165" s="43">
        <f>J165*1.21</f>
        <v>0</v>
      </c>
    </row>
    <row r="166" spans="1:13" ht="146.25" x14ac:dyDescent="0.25">
      <c r="A166" s="15"/>
      <c r="B166" s="15"/>
      <c r="C166" s="15"/>
      <c r="D166" s="19" t="s">
        <v>236</v>
      </c>
      <c r="E166" s="44"/>
      <c r="F166" s="45"/>
      <c r="G166" s="46"/>
      <c r="H166" s="15"/>
      <c r="I166" s="44"/>
      <c r="J166" s="46"/>
      <c r="K166" s="70"/>
      <c r="L166" s="71"/>
    </row>
    <row r="167" spans="1:13" x14ac:dyDescent="0.25">
      <c r="A167" s="15"/>
      <c r="B167" s="15"/>
      <c r="C167" s="15"/>
      <c r="D167" s="25" t="s">
        <v>237</v>
      </c>
      <c r="E167" s="41">
        <v>1</v>
      </c>
      <c r="F167" s="47">
        <f>G137+G139+G141+G143+G145+G147+G149+G151+G153+G155+G157+G159+G161+G163+G165</f>
        <v>147693.95000000001</v>
      </c>
      <c r="G167" s="48">
        <f>ROUND(E167*F167,2)</f>
        <v>147693.95000000001</v>
      </c>
      <c r="H167" s="14">
        <v>1</v>
      </c>
      <c r="I167" s="63">
        <f>J137+J139+J141+J143+J145+J147+J149+J151+J153+J155+J157+J159+J161+J163+J165</f>
        <v>0</v>
      </c>
      <c r="J167" s="48">
        <f>ROUND(H167*I167,2)</f>
        <v>0</v>
      </c>
      <c r="K167" s="69">
        <v>0.21</v>
      </c>
      <c r="L167" s="43">
        <f t="shared" ref="L167:L171" si="23">J167*1.21</f>
        <v>0</v>
      </c>
    </row>
    <row r="168" spans="1:13" ht="0.95" customHeight="1" x14ac:dyDescent="0.25">
      <c r="A168" s="16"/>
      <c r="B168" s="16"/>
      <c r="C168" s="16"/>
      <c r="D168" s="26"/>
      <c r="E168" s="49"/>
      <c r="F168" s="50"/>
      <c r="G168" s="51"/>
      <c r="H168" s="16"/>
      <c r="I168" s="49"/>
      <c r="J168" s="51"/>
      <c r="K168" s="69">
        <v>0.21</v>
      </c>
      <c r="L168" s="43">
        <f t="shared" si="23"/>
        <v>0</v>
      </c>
    </row>
    <row r="169" spans="1:13" x14ac:dyDescent="0.25">
      <c r="A169" s="15"/>
      <c r="B169" s="15"/>
      <c r="C169" s="15"/>
      <c r="D169" s="25" t="s">
        <v>238</v>
      </c>
      <c r="E169" s="55">
        <v>1</v>
      </c>
      <c r="F169" s="47">
        <f>G5+G136</f>
        <v>595112.65</v>
      </c>
      <c r="G169" s="48">
        <f>ROUND(E169*F169,2)</f>
        <v>595112.65</v>
      </c>
      <c r="H169" s="20">
        <v>1</v>
      </c>
      <c r="I169" s="63">
        <f>J5+J136</f>
        <v>0</v>
      </c>
      <c r="J169" s="48">
        <f>ROUND(H169*I169,2)</f>
        <v>0</v>
      </c>
      <c r="K169" s="69">
        <v>0.21</v>
      </c>
      <c r="L169" s="43">
        <f t="shared" si="23"/>
        <v>0</v>
      </c>
    </row>
    <row r="170" spans="1:13" ht="0.95" customHeight="1" x14ac:dyDescent="0.25">
      <c r="A170" s="16"/>
      <c r="B170" s="16"/>
      <c r="C170" s="16"/>
      <c r="D170" s="26"/>
      <c r="E170" s="49"/>
      <c r="F170" s="50"/>
      <c r="G170" s="51"/>
      <c r="H170" s="16"/>
      <c r="I170" s="49"/>
      <c r="J170" s="51"/>
      <c r="K170" s="69">
        <v>0.21</v>
      </c>
      <c r="L170" s="43">
        <f t="shared" si="23"/>
        <v>0</v>
      </c>
    </row>
    <row r="171" spans="1:13" ht="15.75" thickBot="1" x14ac:dyDescent="0.3">
      <c r="A171" s="15"/>
      <c r="B171" s="15"/>
      <c r="C171" s="15"/>
      <c r="D171" s="25" t="s">
        <v>239</v>
      </c>
      <c r="E171" s="56">
        <v>1</v>
      </c>
      <c r="F171" s="57">
        <f>G4</f>
        <v>595112.65</v>
      </c>
      <c r="G171" s="58">
        <f>ROUND(E171*F171,2)</f>
        <v>595112.65</v>
      </c>
      <c r="H171" s="20">
        <v>1</v>
      </c>
      <c r="I171" s="64">
        <f>J4</f>
        <v>0</v>
      </c>
      <c r="J171" s="58">
        <f>ROUND(H171*I171,2)</f>
        <v>0</v>
      </c>
      <c r="K171" s="72">
        <v>0.21</v>
      </c>
      <c r="L171" s="73">
        <f t="shared" si="23"/>
        <v>0</v>
      </c>
    </row>
    <row r="172" spans="1:13" ht="0.95" customHeight="1" x14ac:dyDescent="0.25">
      <c r="A172" s="16"/>
      <c r="B172" s="16"/>
      <c r="C172" s="16"/>
      <c r="D172" s="26"/>
      <c r="E172" s="16"/>
      <c r="F172" s="16"/>
      <c r="G172" s="16"/>
      <c r="H172" s="16"/>
      <c r="I172" s="16"/>
      <c r="J172" s="16"/>
    </row>
    <row r="175" spans="1:13" ht="15" customHeight="1" x14ac:dyDescent="0.25">
      <c r="D175" s="102" t="s">
        <v>251</v>
      </c>
      <c r="E175" s="102"/>
      <c r="F175" s="102"/>
      <c r="G175" s="102"/>
      <c r="H175" s="102"/>
      <c r="I175" s="102"/>
      <c r="J175" s="102"/>
      <c r="K175" s="102"/>
      <c r="L175" s="102"/>
      <c r="M175" s="102"/>
    </row>
    <row r="176" spans="1:13" ht="15" customHeight="1" x14ac:dyDescent="0.25">
      <c r="D176" s="103" t="s">
        <v>250</v>
      </c>
      <c r="E176" s="103"/>
      <c r="F176" s="103"/>
      <c r="G176" s="103"/>
      <c r="H176" s="103"/>
      <c r="I176" s="103"/>
      <c r="J176" s="103"/>
      <c r="K176" s="103"/>
      <c r="L176" s="103"/>
    </row>
    <row r="177" spans="4:10" x14ac:dyDescent="0.25">
      <c r="D177" s="28"/>
      <c r="E177" s="28"/>
      <c r="F177" s="28"/>
      <c r="G177" s="28"/>
      <c r="H177" s="28"/>
      <c r="I177" s="28"/>
      <c r="J177" s="28"/>
    </row>
    <row r="178" spans="4:10" x14ac:dyDescent="0.25">
      <c r="D178" s="92" t="s">
        <v>240</v>
      </c>
      <c r="E178" s="94"/>
      <c r="F178" s="95"/>
      <c r="G178" s="95"/>
      <c r="H178" s="95"/>
      <c r="I178" s="95"/>
      <c r="J178" s="96"/>
    </row>
    <row r="179" spans="4:10" x14ac:dyDescent="0.25">
      <c r="D179" s="93"/>
      <c r="E179" s="97"/>
      <c r="F179" s="98"/>
      <c r="G179" s="98"/>
      <c r="H179" s="98"/>
      <c r="I179" s="98"/>
      <c r="J179" s="99"/>
    </row>
    <row r="180" spans="4:10" x14ac:dyDescent="0.25">
      <c r="D180" s="100" t="s">
        <v>241</v>
      </c>
      <c r="E180" s="94"/>
      <c r="F180" s="95"/>
      <c r="G180" s="95"/>
      <c r="H180" s="95"/>
      <c r="I180" s="95"/>
      <c r="J180" s="96"/>
    </row>
    <row r="181" spans="4:10" x14ac:dyDescent="0.25">
      <c r="D181" s="101"/>
      <c r="E181" s="97"/>
      <c r="F181" s="98"/>
      <c r="G181" s="98"/>
      <c r="H181" s="98"/>
      <c r="I181" s="98"/>
      <c r="J181" s="99"/>
    </row>
    <row r="182" spans="4:10" x14ac:dyDescent="0.25">
      <c r="D182" s="77" t="s">
        <v>242</v>
      </c>
      <c r="E182" s="78"/>
      <c r="F182" s="79"/>
      <c r="G182" s="77" t="s">
        <v>243</v>
      </c>
      <c r="H182" s="78"/>
      <c r="I182" s="78"/>
      <c r="J182" s="79"/>
    </row>
    <row r="183" spans="4:10" x14ac:dyDescent="0.25">
      <c r="D183" s="80"/>
      <c r="E183" s="81"/>
      <c r="F183" s="82"/>
      <c r="G183" s="80"/>
      <c r="H183" s="81"/>
      <c r="I183" s="81"/>
      <c r="J183" s="82"/>
    </row>
    <row r="184" spans="4:10" x14ac:dyDescent="0.25">
      <c r="D184" s="83" t="s">
        <v>244</v>
      </c>
      <c r="E184" s="84"/>
      <c r="F184" s="85"/>
      <c r="G184" s="87" t="s">
        <v>245</v>
      </c>
      <c r="H184" s="87"/>
      <c r="I184" s="87"/>
      <c r="J184" s="88"/>
    </row>
    <row r="185" spans="4:10" x14ac:dyDescent="0.25">
      <c r="D185" s="86"/>
      <c r="E185" s="87"/>
      <c r="F185" s="88"/>
      <c r="G185" s="87"/>
      <c r="H185" s="87"/>
      <c r="I185" s="87"/>
      <c r="J185" s="88"/>
    </row>
    <row r="186" spans="4:10" x14ac:dyDescent="0.25">
      <c r="D186" s="86"/>
      <c r="E186" s="87"/>
      <c r="F186" s="88"/>
      <c r="G186" s="87"/>
      <c r="H186" s="87"/>
      <c r="I186" s="87"/>
      <c r="J186" s="88"/>
    </row>
    <row r="187" spans="4:10" x14ac:dyDescent="0.25">
      <c r="D187" s="89"/>
      <c r="E187" s="90"/>
      <c r="F187" s="91"/>
      <c r="G187" s="90"/>
      <c r="H187" s="90"/>
      <c r="I187" s="90"/>
      <c r="J187" s="91"/>
    </row>
  </sheetData>
  <sheetProtection algorithmName="SHA-512" hashValue="WpEuOlA9uXyrUIvPo85Uof9BEve5Pa10aoU7CUa4D27rf8orhNJJYp5njPI1wLRBlupZNtYFTnV07rQSN+hkoA==" saltValue="PwfWZYJJGuWXmwG37zpz4Q==" spinCount="100000" sheet="1" objects="1" scenarios="1" selectLockedCells="1"/>
  <mergeCells count="13">
    <mergeCell ref="E2:G2"/>
    <mergeCell ref="H2:J2"/>
    <mergeCell ref="D182:F183"/>
    <mergeCell ref="G182:J183"/>
    <mergeCell ref="D184:F187"/>
    <mergeCell ref="G184:J187"/>
    <mergeCell ref="D175:M175"/>
    <mergeCell ref="D176:L176"/>
    <mergeCell ref="D178:D179"/>
    <mergeCell ref="E178:J179"/>
    <mergeCell ref="D180:D181"/>
    <mergeCell ref="E180:J181"/>
    <mergeCell ref="K2:L2"/>
  </mergeCells>
  <dataValidations count="1">
    <dataValidation type="list" allowBlank="1" showInputMessage="1" showErrorMessage="1" sqref="B4:B172">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González Frejo, Gabriel</dc:creator>
  <cp:lastModifiedBy>González Frejo, Gabriel</cp:lastModifiedBy>
  <dcterms:created xsi:type="dcterms:W3CDTF">2019-04-01T06:40:37Z</dcterms:created>
  <dcterms:modified xsi:type="dcterms:W3CDTF">2019-07-10T11:18:27Z</dcterms:modified>
</cp:coreProperties>
</file>