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6. PUBLICIDAD Y SEGUIMIENTO DE CONTRATOS\1 EXPEDIENTES\2020\6012000062\LICITACION\"/>
    </mc:Choice>
  </mc:AlternateContent>
  <xr:revisionPtr revIDLastSave="0" documentId="13_ncr:1_{358FB6A8-6253-4F01-A6BC-9AF767E0E303}" xr6:coauthVersionLast="36" xr6:coauthVersionMax="36" xr10:uidLastSave="{00000000-0000-0000-0000-000000000000}"/>
  <bookViews>
    <workbookView xWindow="0" yWindow="0" windowWidth="2370" windowHeight="90" xr2:uid="{00000000-000D-0000-FFFF-FFFF00000000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1" l="1"/>
  <c r="G95" i="1" l="1"/>
  <c r="G91" i="1"/>
  <c r="G81" i="1"/>
  <c r="G76" i="1"/>
  <c r="G63" i="1"/>
  <c r="G24" i="1"/>
  <c r="F98" i="1" l="1"/>
  <c r="I98" i="1"/>
  <c r="I96" i="1"/>
  <c r="I94" i="1"/>
  <c r="I95" i="1" s="1"/>
  <c r="I92" i="1"/>
  <c r="I90" i="1"/>
  <c r="I88" i="1"/>
  <c r="I86" i="1"/>
  <c r="I84" i="1"/>
  <c r="I82" i="1"/>
  <c r="I79" i="1"/>
  <c r="I81" i="1" s="1"/>
  <c r="I77" i="1"/>
  <c r="I74" i="1"/>
  <c r="I72" i="1"/>
  <c r="I70" i="1"/>
  <c r="I68" i="1"/>
  <c r="I66" i="1"/>
  <c r="I64" i="1"/>
  <c r="I61" i="1"/>
  <c r="I59" i="1"/>
  <c r="I57" i="1"/>
  <c r="I55" i="1"/>
  <c r="I53" i="1"/>
  <c r="I51" i="1"/>
  <c r="I49" i="1"/>
  <c r="I47" i="1"/>
  <c r="I45" i="1"/>
  <c r="I43" i="1"/>
  <c r="I41" i="1"/>
  <c r="I39" i="1"/>
  <c r="I37" i="1"/>
  <c r="I35" i="1"/>
  <c r="I33" i="1"/>
  <c r="I31" i="1"/>
  <c r="I29" i="1"/>
  <c r="I27" i="1"/>
  <c r="I25" i="1"/>
  <c r="I22" i="1"/>
  <c r="I20" i="1"/>
  <c r="I18" i="1"/>
  <c r="I16" i="1"/>
  <c r="I14" i="1"/>
  <c r="I12" i="1"/>
  <c r="I10" i="1"/>
  <c r="I8" i="1"/>
  <c r="I6" i="1"/>
  <c r="G6" i="1"/>
  <c r="I63" i="1" l="1"/>
  <c r="I76" i="1"/>
  <c r="I91" i="1"/>
  <c r="I24" i="1"/>
  <c r="G103" i="1"/>
  <c r="G104" i="1"/>
  <c r="G94" i="1"/>
  <c r="G90" i="1"/>
  <c r="G88" i="1"/>
  <c r="G86" i="1"/>
  <c r="G84" i="1"/>
  <c r="G79" i="1"/>
  <c r="G74" i="1"/>
  <c r="G72" i="1"/>
  <c r="G70" i="1"/>
  <c r="G68" i="1"/>
  <c r="G66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2" i="1"/>
  <c r="G20" i="1"/>
  <c r="G18" i="1"/>
  <c r="G16" i="1"/>
  <c r="G14" i="1"/>
  <c r="G12" i="1"/>
  <c r="G10" i="1"/>
  <c r="G8" i="1"/>
  <c r="I102" i="1" l="1"/>
  <c r="I104" i="1" s="1"/>
  <c r="G106" i="1"/>
  <c r="G107" i="1" s="1"/>
  <c r="G109" i="1" s="1"/>
  <c r="F100" i="1"/>
  <c r="I103" i="1" l="1"/>
  <c r="I106" i="1" s="1"/>
  <c r="I107" i="1" s="1"/>
  <c r="I10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Ribalda Hernando, Juan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<sst xmlns="http://schemas.openxmlformats.org/spreadsheetml/2006/main" count="242" uniqueCount="157">
  <si>
    <t>RENOVACION EE MM PRINCIPE PÍO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</si>
  <si>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</si>
  <si>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</si>
  <si>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</si>
  <si>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</si>
  <si>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</si>
  <si>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</si>
  <si>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</si>
  <si>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</si>
  <si>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PP</t>
  </si>
  <si>
    <t>Capítulo</t>
  </si>
  <si>
    <t/>
  </si>
  <si>
    <t>PRINCIPE PIO</t>
  </si>
  <si>
    <t>PP IE EE MM</t>
  </si>
  <si>
    <t>ESCALERAS MECANICAS</t>
  </si>
  <si>
    <t>I04EC004</t>
  </si>
  <si>
    <t>Partida</t>
  </si>
  <si>
    <t>ud</t>
  </si>
  <si>
    <t>Desmontaje y desguace de escalera mecánica/pasillo rodante existente</t>
  </si>
  <si>
    <t>Desmontaje de escalera mecánica/pasillo rodante existente, con equipos asociados (Cuadro maniobra, UR, etc) con recuperación de material según criterio de la A.M.I., posterior desguace de elementos mecánicos y traslado a vertedero, reciclaje de pasamanos, plásticos y maderas, obras de acondicionamiento de fosos y apoyos superior e inferior para nuevas escaleras.</t>
  </si>
  <si>
    <t>I04EI056</t>
  </si>
  <si>
    <t>Escalera mecánica interior 5,60 m desnivel.</t>
  </si>
  <si>
    <t>Suministro y montaje de escalera mecánica de desnivel 5,60 m, inclinación 30 grados  sexagesimales, velocidad 0,65 m/s, anchura de peldaños 1,0 m, capacidad de transporte  7.300 pers/hora, sentido de marcha reversible,  balaustrada de cristal, revestimiento exterior en acero inoxidable, alimentación del  motor mediante variador de frecuencia y demás especificaciones técnicas según Pliego de Condiciones; incluso obra civil necesaria, pruebas y rodaje antes de la puesta en servicio, completamente instalada, probada, legalizada y en funcionamiento.</t>
  </si>
  <si>
    <t>I04EI062</t>
  </si>
  <si>
    <t>Escalera mecánica interior 6,20 m desnivel.</t>
  </si>
  <si>
    <t>Suministro y montaje de escalera mecánica de desnivel 6,20 m, inclinación 30 grados  sexagesimales, velocidad 0,65 m/s, anchura de peldaños 1,0 m, capacidad de transporte 7.300 pers/hora, sentido de marcha reversible,  balaustrada de cristal, revestimiento exterior en acero inoxidable, alimentación del  motor mediante variador de frecuencia y demás especificaciones técnicas según Pliego de Condiciones; incluso obra civil necesaria, pruebas y rodaje antes de la puesta en servicio, completamente instalada, probada, legalizada y en funcionamiento.</t>
  </si>
  <si>
    <t>VA222</t>
  </si>
  <si>
    <t>Ampliaciones para el mantenimiento.</t>
  </si>
  <si>
    <t>Ampliaciones sobre producto final de escalera mecánicas como; Desplazamineto de equipo de diagnosis a cuadro exterior, ampliación de trámex en el foso superior, ampliación  y nuevo diseño de antitoboganes, etc. Previa valoración y aprobación por Dirección de Obra.</t>
  </si>
  <si>
    <t>I04E03</t>
  </si>
  <si>
    <t>Implementación de EE MM/PR en estación en servicio</t>
  </si>
  <si>
    <t>Implementación al desmontaje y montaje de escalera mecánica/pasillo rodante en estación en servicio, comprendiendo, aumento del despiece de los elementos estructurales, componentes y módulos constructivos, para permitir la intoducción, desplazamiento y manejabilidad de la misma, desmontaje y posterior montaje de puertas mamparas, pasos enclavados, torniquetes, luminarias o cualquier otro elemento menor estructural, cuantas veces sea necesario para la total implantación de las escaleras mecánicas.</t>
  </si>
  <si>
    <t>VA111</t>
  </si>
  <si>
    <t>Trabajos por túnel</t>
  </si>
  <si>
    <t>Actuaciones complementarias por salida e introducción de escaleras mecánicas por túnel, comprendientdo entre otros, honorarios de conductores de dresinas, desmontaje y posterior montaje de placas de vitres para ubicación de polipástos manuales, desmontaje de elementos de estación, etc. Todo ello previa valoración parcial y aprobación por parte de Dirección de Obra.</t>
  </si>
  <si>
    <t>I04E04</t>
  </si>
  <si>
    <t>Obra Civil auxilar a la instalación de escaleras mecanicas/pasillos rodantes</t>
  </si>
  <si>
    <t>Obra Civil auxilar a la instalación de escaleras mecanicas/pasillos rodantes consistente en, limpieza y adaptación de los huecos, reacondicionamiento de la red de desague y arqueta de registro en foso, decoración necesaria y remates con los paramentos verticales , restitución de desperfectos que surjan por el proceso de desmontaje y montaje en el entorno de la escalera como solado, paramentos verticales, techumbre, cámaras, interfonos, papeleras, carteleria, etc.</t>
  </si>
  <si>
    <t>IE3EC003</t>
  </si>
  <si>
    <t>Instalación de cable desnudo de toma de tierra</t>
  </si>
  <si>
    <t>Suministro, tendido e instalación de cable desnudo de 50 mm2 grapado en pared por cámara bufa, bajo andén y huecos de ascensores para puesta a tierra de las partes metálicas de una escalera mecánica/pasillo rodante, incluso p.p. terminal para conexión, soldadura aluminotérmica en T de 50 mm2 para derivación y los accesorios necesarios para su total instalación.</t>
  </si>
  <si>
    <t>IE3EC002</t>
  </si>
  <si>
    <t>Integración en sistema commit</t>
  </si>
  <si>
    <t>Integración en Sistema COMMIT de las señales, avisos y alarmas de la Escalera Mecánica, según Pliego de Condiciones y en adecuación con los requerimientos del COMMIT.</t>
  </si>
  <si>
    <t>Total PP IE EE MM</t>
  </si>
  <si>
    <t>PP IE PCI</t>
  </si>
  <si>
    <t>PROTECCION CONTRA INCENDIOS</t>
  </si>
  <si>
    <t>I05P01</t>
  </si>
  <si>
    <t>Actuaciones a nivel del sistema de detección de incendios</t>
  </si>
  <si>
    <t>Actuaciones a nivel del sistema de detección de incendios comprendiendo, desmontaje de central MZ-2, modulos de comunicación, detectores y canalizaciones, con recuperación de equipos y entrega a Metro. Eliminación de alarmas del sistema de detección Cerberus conectado con la unidad maestra para tal fin, totalmente operativo.</t>
  </si>
  <si>
    <t>I05DS020</t>
  </si>
  <si>
    <t>DETECTOR CON CÁMARA DE ALTA SENSIBILIDAD VESDA -E-VEP CON LEDs 1 TUBO</t>
  </si>
  <si>
    <t>Suministro y montaje de detector con cámara de alta sensibilidad, modelo VESDA -E-VEP con LEDs 1 tubo o similar autorizado, de una zona de identificación, con toma para una tubería y turbina de aspiración, rango de sensibilidad de 0,005% de osc/m hasta 20 % osc/m, con dos niveles de alarma programables, salida para bucle de comunicaciones, alimentación a 24 Vcc. Incluso magnetotérmico de protección de 1A y caja de poliester de 10x10 cm. Totalmente instalado.</t>
  </si>
  <si>
    <t>I05DS030</t>
  </si>
  <si>
    <t>ARMARIO METÁLICO IP55 CON PUERTA TRANSPARENTE PARA DETECTOR VESDA</t>
  </si>
  <si>
    <t>Suministro e instalación de armario metálico IP55 con puerta transparente de dimensiones aprox. 400 mm ancho x 600 mm alto x 200 mm fondo, totalmente instalado.</t>
  </si>
  <si>
    <t>I05DS040</t>
  </si>
  <si>
    <t>SUMINISTRO Y MONTAJE DE FILTRO EXTERNO PARA VESDA</t>
  </si>
  <si>
    <t>Suministro y montaje de filtro externo para detector tipo VESDA o similar, intercalado en tubería de ABS</t>
  </si>
  <si>
    <t>I05DS070</t>
  </si>
  <si>
    <t>m</t>
  </si>
  <si>
    <t>BUCLE DE COMUNICACIÓN VESDANET PARA SISTEMAS DE DETECCIÓN</t>
  </si>
  <si>
    <t>Suministro y montaje de bucle de comunicaciones entre detectores formado por cable flexible de baja capacidad de dos pares de conductores de cobre de 0,22 mm² con pantalla de aluminio y trenza de cobre, no propagador de la llama, resistente al fuego, de baja emisión de humos y libre de halógenos,con p.p. de elementos de conexión, cajas de derivación y elementos de fijación adecuados. Totalmente instalado.</t>
  </si>
  <si>
    <t>I05DS085</t>
  </si>
  <si>
    <t>LÍNEA DE ALIMENTACIÓN A 24 VCC DESDE FUENTES DE ALIMENTACIÓN A DETECTORES Y TCL</t>
  </si>
  <si>
    <t>Suministro y montaje de línea de alimentación a 24 Vcc desde Fuentes de Alimentación a detectores y TCL, formada por cable de cobre CII de 1KV de tensión nominal de  3 x 10 mm2 según normativa vigente, con cubierta y aislamiento especial no propagador de incendios, de baja emisión de humos, no tóxico y sin halógenos, con p.p. de los correspondientes accesorios, cajas de derivación y elementos de fijación adecuados. Totalmente instalado.</t>
  </si>
  <si>
    <t>I05XN390</t>
  </si>
  <si>
    <t>TUBO ANILLADO DE POLIAMIDA (PA 6/6,6)</t>
  </si>
  <si>
    <t>Suministro y montaje de tubo anillado de poliamida (PA 6/6,6) autoextinguible, libre de halógenos, fósforo y cadmio, alta resistencia al impacto, resistencia química a combustibles líquidos, aceites minerales, grasas, álcalis, ácidos y bases débiles, intervalo de temperaturas -40ºC a 105ºC, con períodos cortos hasta 160 ºC; con p.p. de los correspondientes accesorios, cajas de derivación  y elementos de fijación adecuados a este sistema bajo bandeja o canaleta perimetral. Totalmente instalado.</t>
  </si>
  <si>
    <t>I05DS170</t>
  </si>
  <si>
    <t>CONFIGURACIÓN-INTEGRACIÓN DEL SISTEMA DETECCIÓN EN TCE - PUESTO CENTRAL.</t>
  </si>
  <si>
    <t>Configuración e integración del sistema de detección en TCE - Puesto Central; incluido el suministro y configuración de driver de integración de detectores VESDA en el Sistema de Centralización de Protección Civil (SCPCI) mediante protocolo IP (por HLI).</t>
  </si>
  <si>
    <t>I05DS050</t>
  </si>
  <si>
    <t>Tubo ABS rígido de Ø exterior 25 mm de aspiración de humos</t>
  </si>
  <si>
    <t>Suministro y montaje de tuberia rígida de plástico ABS en color rojo de 25  mm de diámetro exterior y 2 mm de espesor de pared, autoextinguible, no emisor de gases tóxicos y libre de halogenos, con  p.p. de elementos de soportación y de conexión, totalmente instalado.</t>
  </si>
  <si>
    <t>I05XN410</t>
  </si>
  <si>
    <t>Vaciado de la instalación</t>
  </si>
  <si>
    <t>Vaciado de la instalación del sistema de agua nebulizada, incluido limpieza de depósito de agua.</t>
  </si>
  <si>
    <t>I05XN100</t>
  </si>
  <si>
    <t>Válvula Selectora Tipo SVQ-20 (NS-20)</t>
  </si>
  <si>
    <t>Desmontaje de válvula NS-20 y posterior suministro y montaje de válvula selectora Hi-Fog tipo SVQ-20 activada mediante electroválvula con una tensión de 24 Vcc, 900 mA y equipada con by-pass y manómetro tarado a 250 bares de presión máxima; incluso caja protectora by-pass en chapa de 1 mm de espesor, de dimensiones 350x 350x 120 mm,  con tapa y cristal impreso, acabado con pintura epoxídica en color rojo. Totalmente instalado.</t>
  </si>
  <si>
    <t>I05XN170</t>
  </si>
  <si>
    <t>Tubería de acero inoxidable diámetro de 8/16 mm.</t>
  </si>
  <si>
    <t>Suministro, prefabricación y montaje de tubería de acero inoxidable estirado en frio sin soldadura s/DIN 17458, en calidad AISI 316 L s/DIN 1.4404, para ramales de distribución de diámetro de 8/16 mm de diámetro y 1 mm de espesor de pared, con p.p. de accesorios también en acero inoxidable y p.p. de soportes de aluminio espaciados según especificaciones. Totalmente instalada y probada.</t>
  </si>
  <si>
    <t>I05XN120</t>
  </si>
  <si>
    <t>Válvula de pilotaje térmico marca Hi-fog modelo RRS-68C/8S/0</t>
  </si>
  <si>
    <t>Suministro y montaje de válvula de pilotaje térmico marca Hi-fog modelo RRS-68C/8S/0 código C33056 para una presión máxima de trabajo de 140 bar, con una ampolla tarada a 68 ºC para su montaje en el interior de escalera mecánica con entrada para tubería de 8 mm, con caja de protección de acero zincado acumuladora de temperatura.</t>
  </si>
  <si>
    <t>I05XN144</t>
  </si>
  <si>
    <t>Boquilla nebulizadora abierta Hi-fog modelo 3S 1MB 4MB 1000 para alta presión</t>
  </si>
  <si>
    <t>Suministro y montaje de boquilla nebulizadora abierta para foso de escalera mecánica Hi-fog modelo 3S 1MB 4MB 1000 código C31010 para alta presión, equipada con una tobera central y cuatro toberas en el cono con el correspondiente adaptador a la línea de 16 mm código C41055.</t>
  </si>
  <si>
    <t>I05XN145</t>
  </si>
  <si>
    <t>Boquilla nebulizadora abierta Hi-fog modelo 3S 1MA 4MA 1000 para alta presión</t>
  </si>
  <si>
    <t>Suministro y montaje de boquilla nebulizadora abierta para rampa de escalera mecánica Hi-fog modelo 3S 1MA 4MA 1000 código C31009 para alta presión, equipadas con una tobera central y cuatro toberas en el cono con el correspondiente bloque en T código C43073.1 para insertar en la línea de 16 mm</t>
  </si>
  <si>
    <t>I04EC001</t>
  </si>
  <si>
    <t>Soporte técnico - logístico al sistema de PCI</t>
  </si>
  <si>
    <t>Soporte técnico - logístico para descarga del sistema de extinción de agua nebulizada y detección en escaleras mecánicas y pasillos rodantes, y revisión completa de toda la instalación.</t>
  </si>
  <si>
    <t>I05XN430</t>
  </si>
  <si>
    <t>Puesta en marcha del sistema de extinción de la estación</t>
  </si>
  <si>
    <t>Eliminación de posibles falsas alarmas en paneles maestro y servidor, revisión de toda la instalación y puesta en marcha de todos los elementos del sistema de extinción (existentes y nuevos).</t>
  </si>
  <si>
    <t>PRCA01</t>
  </si>
  <si>
    <t>Prototipo protección de tuberia de detección en fosos de EE MM</t>
  </si>
  <si>
    <t>Prototipo protección de tuberia de detección en fosos de EE MM, previa autorización y según directrices de Dirección de Obra.</t>
  </si>
  <si>
    <t>Total PP IE PCI</t>
  </si>
  <si>
    <t>PP IE COMU</t>
  </si>
  <si>
    <t>COMUNICACIONES Y CONTROL</t>
  </si>
  <si>
    <t>I04COM110</t>
  </si>
  <si>
    <t>Cable UTP PDS, nocturno.</t>
  </si>
  <si>
    <t>Suministro, instalación y montaje por canaleta existente o falso suelo de cable UTP PDS categoría 6. Totalmente instalado.</t>
  </si>
  <si>
    <t>I04COM016</t>
  </si>
  <si>
    <t>Integración en TCE de ascensor/escalera a nivel de estación y Puesto de Mando.</t>
  </si>
  <si>
    <t>Integración en el TCE de nuevo autómata de ascensor/escalera al nivel de Estacion, Centro TICS y Puesto Central, incluyendo configuración y pruebas de cada una de las señales.</t>
  </si>
  <si>
    <t>I04COM017</t>
  </si>
  <si>
    <t>Integración de ascensor/escalera en Unidad Maestra.</t>
  </si>
  <si>
    <t>Integración en Unidad Maestra y terminal de usuario Magelis de U.R. de ascensor/escalera, incluyendo configuración y pruebas de cada una de las señales.</t>
  </si>
  <si>
    <t>I04COM019</t>
  </si>
  <si>
    <t>Integración en TCM de nuevas instalaciones y elementos de control.</t>
  </si>
  <si>
    <t>Integración en el TCM de estación de nuevas instalaciones electromecánicas, elementos de control (Megafonía, Interfonía y CCTV), detectores de incendios, etc. incluyendo configuración y pruebas.</t>
  </si>
  <si>
    <t>I04COMXXX</t>
  </si>
  <si>
    <t>Situación provisional elementos de comunicaciones y control de la estación, en nocturno.</t>
  </si>
  <si>
    <t>Desmontaje de equipos (cámaras de CCTV, altavoces, antenas WIFI, sondas de temperatura, panel teleindicador, etc.) y retranqueo y protección del cableado de comunicaciones y control que discurre por las luminarias, para facilitar los trabajos de desmontaje y montaje de las escaleras mecánicas, en horario nocturno.
Dentro de los alcances de la presente partida, se incluye:
. Desmontaje y reubicación provisional de aquellos elementos de control que sea necesario mantener en servicio durante la ejecución de la obra.
. Desmontaje y retirada a vertedero o lugar designado por Metro de cables y elementos de comunicaciones que quedan fuera de servicio definitivo.
. Sujección del cableado mediante soportes provisionales anclados en techo, pilares o luminarias que permitan el mantenimiento en servicio de los sistemas. 
Protección de los cableados existentes mediante tubos corrugados o cualquier otro sistema que evite, en la medida de lo posible, la rotura y deterioro de los mismos.</t>
  </si>
  <si>
    <t>Total PP IE COMU</t>
  </si>
  <si>
    <t>PP IE ELECT</t>
  </si>
  <si>
    <t>INSTALACIONES ELECTRICAS</t>
  </si>
  <si>
    <t>IMPREL01</t>
  </si>
  <si>
    <t>IMPREVISTOS EN ACTUACIONES DE B.T</t>
  </si>
  <si>
    <t>Imprevistos en la instalaciones de distribucción de Baja Tensión para escaleras mecánicas.</t>
  </si>
  <si>
    <t>Total PP IE ELECT</t>
  </si>
  <si>
    <t>PP IE OC</t>
  </si>
  <si>
    <t>OBRA CIVIL</t>
  </si>
  <si>
    <t>EL0960</t>
  </si>
  <si>
    <t>m2</t>
  </si>
  <si>
    <t>RASCADO DE PINTURA Y REGULARIZACIÓN DE SUPERFICIES. (NOCTURNO)</t>
  </si>
  <si>
    <t>Raspado de pintura y regularización de superficies con mortero de cemento para revestimiento posterior, incluso limpieza, carga y transporte de escombros a vertedero o planta de reciclaje y con p.p. de medios auxiliares, en horario nocturno.</t>
  </si>
  <si>
    <t>EVG0030</t>
  </si>
  <si>
    <t>ENFOSCADO FRATASADO CSIV-W1 VERTICAL</t>
  </si>
  <si>
    <t>Enfoscado fratasado sin maestrear con mortero de cemento CSIV-W2, en paramentos verticales de 20 mm de espesor, i/regleado, sacado de rincones, aristas y andamiaje, medido deduciendo huecos.</t>
  </si>
  <si>
    <t>EB0080.11</t>
  </si>
  <si>
    <t>PINTU.PLASTICA LISA BLANCA MATE</t>
  </si>
  <si>
    <t>Pintura plástica lisa mate en blanco, sobre paramentos horizontales y verticales, lavable dos manos, incluso mano de imprimación de fondo, plastecido y mano de acabado.</t>
  </si>
  <si>
    <t>AAA</t>
  </si>
  <si>
    <t>u</t>
  </si>
  <si>
    <t>LIMPIEZA</t>
  </si>
  <si>
    <t>Total PP IE OC</t>
  </si>
  <si>
    <t>PP IE SS</t>
  </si>
  <si>
    <t>ESTUDIO DE SEGURIDAD Y SALUD</t>
  </si>
  <si>
    <t>ESYS001</t>
  </si>
  <si>
    <t>Estudio de Seguridad y Salud</t>
  </si>
  <si>
    <t>Total PP IE SS</t>
  </si>
  <si>
    <t>Total PP</t>
  </si>
  <si>
    <t>PRESUPUESTO</t>
  </si>
  <si>
    <t>PRESUPUESTO EJECUCION MATERIAL</t>
  </si>
  <si>
    <t>BASE IMPONIBLE SIN IVA</t>
  </si>
  <si>
    <t>GASTOS GENERALES (13 %)</t>
  </si>
  <si>
    <t>BENEFICIO INDUSTRIAL (6 %)</t>
  </si>
  <si>
    <t>IVA (21 %)</t>
  </si>
  <si>
    <t>TOTAL PRESUPUESTO</t>
  </si>
  <si>
    <t>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</si>
</sst>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49" fontId="7" fillId="0" borderId="0" xfId="0" applyNumberFormat="1" applyFont="1" applyAlignment="1">
      <alignment vertical="top" wrapText="1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5" borderId="0" xfId="0" applyFont="1" applyFill="1" applyAlignment="1">
      <alignment vertical="top" wrapText="1"/>
    </xf>
    <xf numFmtId="4" fontId="7" fillId="0" borderId="0" xfId="0" applyNumberFormat="1" applyFont="1"/>
    <xf numFmtId="0" fontId="7" fillId="0" borderId="0" xfId="0" applyFont="1"/>
    <xf numFmtId="4" fontId="9" fillId="0" borderId="0" xfId="0" applyNumberFormat="1" applyFont="1"/>
    <xf numFmtId="0" fontId="9" fillId="0" borderId="0" xfId="0" applyFont="1"/>
    <xf numFmtId="4" fontId="0" fillId="0" borderId="1" xfId="0" applyNumberFormat="1" applyBorder="1"/>
    <xf numFmtId="4" fontId="10" fillId="0" borderId="0" xfId="0" applyNumberFormat="1" applyFont="1"/>
    <xf numFmtId="4" fontId="7" fillId="0" borderId="0" xfId="0" applyNumberFormat="1" applyFont="1" applyAlignment="1" applyProtection="1">
      <alignment vertical="top"/>
      <protection locked="0"/>
    </xf>
    <xf numFmtId="0" fontId="0" fillId="7" borderId="0" xfId="0" applyFill="1" applyAlignment="1">
      <alignment horizontal="center" vertical="top"/>
    </xf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0"/>
  <sheetViews>
    <sheetView tabSelected="1" topLeftCell="A76" zoomScale="104" workbookViewId="0">
      <pane xSplit="1" topLeftCell="B1" activePane="topRight" state="frozen"/>
      <selection pane="topRight" activeCell="H94" sqref="H94"/>
    </sheetView>
  </sheetViews>
  <sheetFormatPr baseColWidth="10" defaultRowHeight="15" x14ac:dyDescent="0.25"/>
  <cols>
    <col min="1" max="1" width="8.140625" customWidth="1"/>
    <col min="2" max="2" width="5.7109375" customWidth="1"/>
    <col min="3" max="3" width="3.85546875" customWidth="1"/>
    <col min="4" max="4" width="33.140625" customWidth="1"/>
    <col min="5" max="5" width="8" customWidth="1"/>
    <col min="6" max="6" width="8.7109375" customWidth="1"/>
    <col min="7" max="7" width="15" customWidth="1"/>
    <col min="9" max="9" width="17.140625" bestFit="1" customWidth="1"/>
  </cols>
  <sheetData>
    <row r="1" spans="1:9" x14ac:dyDescent="0.25">
      <c r="A1" s="1" t="s">
        <v>0</v>
      </c>
      <c r="B1" s="2"/>
      <c r="C1" s="2"/>
      <c r="D1" s="2"/>
      <c r="E1" s="2"/>
      <c r="F1" s="2"/>
      <c r="G1" s="2"/>
    </row>
    <row r="2" spans="1:9" ht="18.75" x14ac:dyDescent="0.25">
      <c r="A2" s="3" t="s">
        <v>1</v>
      </c>
      <c r="B2" s="2"/>
      <c r="C2" s="2"/>
      <c r="D2" s="2"/>
      <c r="E2" s="2"/>
      <c r="F2" s="31" t="s">
        <v>149</v>
      </c>
      <c r="G2" s="31"/>
      <c r="H2" s="32" t="s">
        <v>156</v>
      </c>
      <c r="I2" s="32"/>
    </row>
    <row r="3" spans="1:9" x14ac:dyDescent="0.25">
      <c r="A3" s="4" t="s">
        <v>2</v>
      </c>
      <c r="B3" s="4" t="s">
        <v>3</v>
      </c>
      <c r="C3" s="4" t="s">
        <v>4</v>
      </c>
      <c r="D3" s="19" t="s">
        <v>5</v>
      </c>
      <c r="E3" s="4" t="s">
        <v>6</v>
      </c>
      <c r="F3" s="4" t="s">
        <v>7</v>
      </c>
      <c r="G3" s="4" t="s">
        <v>8</v>
      </c>
      <c r="H3" t="s">
        <v>7</v>
      </c>
      <c r="I3" t="s">
        <v>8</v>
      </c>
    </row>
    <row r="4" spans="1:9" x14ac:dyDescent="0.25">
      <c r="A4" s="5" t="s">
        <v>9</v>
      </c>
      <c r="B4" s="5" t="s">
        <v>10</v>
      </c>
      <c r="C4" s="5" t="s">
        <v>11</v>
      </c>
      <c r="D4" s="20" t="s">
        <v>12</v>
      </c>
      <c r="E4" s="6"/>
      <c r="F4" s="7"/>
      <c r="G4" s="7"/>
      <c r="H4" s="7"/>
      <c r="I4" s="7"/>
    </row>
    <row r="5" spans="1:9" x14ac:dyDescent="0.25">
      <c r="A5" s="8" t="s">
        <v>13</v>
      </c>
      <c r="B5" s="8" t="s">
        <v>10</v>
      </c>
      <c r="C5" s="8" t="s">
        <v>11</v>
      </c>
      <c r="D5" s="21" t="s">
        <v>14</v>
      </c>
      <c r="E5" s="9"/>
      <c r="F5" s="9"/>
      <c r="G5" s="9"/>
      <c r="H5" s="9"/>
      <c r="I5" s="9"/>
    </row>
    <row r="6" spans="1:9" ht="22.5" x14ac:dyDescent="0.25">
      <c r="A6" s="10" t="s">
        <v>15</v>
      </c>
      <c r="B6" s="11" t="s">
        <v>16</v>
      </c>
      <c r="C6" s="11" t="s">
        <v>17</v>
      </c>
      <c r="D6" s="17" t="s">
        <v>18</v>
      </c>
      <c r="E6" s="12">
        <v>8</v>
      </c>
      <c r="F6" s="12">
        <v>12488</v>
      </c>
      <c r="G6" s="13">
        <f>ROUND(E6*F6,2)</f>
        <v>99904</v>
      </c>
      <c r="H6" s="30"/>
      <c r="I6" s="13">
        <f>ROUND(E6*H6,2)</f>
        <v>0</v>
      </c>
    </row>
    <row r="7" spans="1:9" ht="101.25" x14ac:dyDescent="0.25">
      <c r="A7" s="14"/>
      <c r="B7" s="14"/>
      <c r="C7" s="14"/>
      <c r="D7" s="17" t="s">
        <v>19</v>
      </c>
      <c r="E7" s="14"/>
      <c r="F7" s="14"/>
      <c r="G7" s="14"/>
      <c r="H7" s="12"/>
      <c r="I7" s="13"/>
    </row>
    <row r="8" spans="1:9" x14ac:dyDescent="0.25">
      <c r="A8" s="10" t="s">
        <v>20</v>
      </c>
      <c r="B8" s="11" t="s">
        <v>16</v>
      </c>
      <c r="C8" s="11" t="s">
        <v>17</v>
      </c>
      <c r="D8" s="17" t="s">
        <v>21</v>
      </c>
      <c r="E8" s="12">
        <v>4</v>
      </c>
      <c r="F8" s="12">
        <v>107726.96</v>
      </c>
      <c r="G8" s="13">
        <f>ROUND(E8*F8,2)</f>
        <v>430907.84</v>
      </c>
      <c r="H8" s="30"/>
      <c r="I8" s="13">
        <f t="shared" ref="I8:I70" si="0">ROUND(E8*H8,2)</f>
        <v>0</v>
      </c>
    </row>
    <row r="9" spans="1:9" ht="146.25" x14ac:dyDescent="0.25">
      <c r="A9" s="14"/>
      <c r="B9" s="14"/>
      <c r="C9" s="14"/>
      <c r="D9" s="17" t="s">
        <v>22</v>
      </c>
      <c r="E9" s="14"/>
      <c r="F9" s="14"/>
      <c r="G9" s="14"/>
      <c r="H9" s="12"/>
      <c r="I9" s="13"/>
    </row>
    <row r="10" spans="1:9" x14ac:dyDescent="0.25">
      <c r="A10" s="10" t="s">
        <v>23</v>
      </c>
      <c r="B10" s="11" t="s">
        <v>16</v>
      </c>
      <c r="C10" s="11" t="s">
        <v>17</v>
      </c>
      <c r="D10" s="17" t="s">
        <v>24</v>
      </c>
      <c r="E10" s="12">
        <v>4</v>
      </c>
      <c r="F10" s="12">
        <v>114035.25</v>
      </c>
      <c r="G10" s="13">
        <f>ROUND(E10*F10,2)</f>
        <v>456141</v>
      </c>
      <c r="H10" s="30"/>
      <c r="I10" s="13">
        <f t="shared" si="0"/>
        <v>0</v>
      </c>
    </row>
    <row r="11" spans="1:9" ht="146.25" x14ac:dyDescent="0.25">
      <c r="A11" s="14"/>
      <c r="B11" s="14"/>
      <c r="C11" s="14"/>
      <c r="D11" s="17" t="s">
        <v>25</v>
      </c>
      <c r="E11" s="14"/>
      <c r="F11" s="14"/>
      <c r="G11" s="14"/>
      <c r="H11" s="12"/>
      <c r="I11" s="13"/>
    </row>
    <row r="12" spans="1:9" x14ac:dyDescent="0.25">
      <c r="A12" s="10" t="s">
        <v>26</v>
      </c>
      <c r="B12" s="11" t="s">
        <v>16</v>
      </c>
      <c r="C12" s="11" t="s">
        <v>17</v>
      </c>
      <c r="D12" s="17" t="s">
        <v>27</v>
      </c>
      <c r="E12" s="12">
        <v>8</v>
      </c>
      <c r="F12" s="12">
        <v>2500</v>
      </c>
      <c r="G12" s="13">
        <f>ROUND(E12*F12,2)</f>
        <v>20000</v>
      </c>
      <c r="H12" s="30"/>
      <c r="I12" s="13">
        <f t="shared" si="0"/>
        <v>0</v>
      </c>
    </row>
    <row r="13" spans="1:9" ht="67.5" x14ac:dyDescent="0.25">
      <c r="A13" s="14"/>
      <c r="B13" s="14"/>
      <c r="C13" s="14"/>
      <c r="D13" s="17" t="s">
        <v>28</v>
      </c>
      <c r="E13" s="14"/>
      <c r="F13" s="14"/>
      <c r="G13" s="14"/>
      <c r="H13" s="12"/>
      <c r="I13" s="13"/>
    </row>
    <row r="14" spans="1:9" ht="22.5" x14ac:dyDescent="0.25">
      <c r="A14" s="10" t="s">
        <v>29</v>
      </c>
      <c r="B14" s="11" t="s">
        <v>16</v>
      </c>
      <c r="C14" s="11" t="s">
        <v>17</v>
      </c>
      <c r="D14" s="17" t="s">
        <v>30</v>
      </c>
      <c r="E14" s="12">
        <v>8</v>
      </c>
      <c r="F14" s="12">
        <v>10551.9</v>
      </c>
      <c r="G14" s="13">
        <f>ROUND(E14*F14,2)</f>
        <v>84415.2</v>
      </c>
      <c r="H14" s="30"/>
      <c r="I14" s="13">
        <f t="shared" si="0"/>
        <v>0</v>
      </c>
    </row>
    <row r="15" spans="1:9" ht="146.25" x14ac:dyDescent="0.25">
      <c r="A15" s="14"/>
      <c r="B15" s="14"/>
      <c r="C15" s="14"/>
      <c r="D15" s="17" t="s">
        <v>31</v>
      </c>
      <c r="E15" s="14"/>
      <c r="F15" s="14"/>
      <c r="G15" s="14"/>
      <c r="H15" s="12"/>
      <c r="I15" s="13"/>
    </row>
    <row r="16" spans="1:9" x14ac:dyDescent="0.25">
      <c r="A16" s="10" t="s">
        <v>32</v>
      </c>
      <c r="B16" s="11" t="s">
        <v>16</v>
      </c>
      <c r="C16" s="11" t="s">
        <v>17</v>
      </c>
      <c r="D16" s="17" t="s">
        <v>33</v>
      </c>
      <c r="E16" s="12">
        <v>8</v>
      </c>
      <c r="F16" s="12">
        <v>8845.2000000000007</v>
      </c>
      <c r="G16" s="13">
        <f>ROUND(E16*F16,2)</f>
        <v>70761.600000000006</v>
      </c>
      <c r="H16" s="30"/>
      <c r="I16" s="13">
        <f t="shared" si="0"/>
        <v>0</v>
      </c>
    </row>
    <row r="17" spans="1:9" ht="101.25" x14ac:dyDescent="0.25">
      <c r="A17" s="14"/>
      <c r="B17" s="14"/>
      <c r="C17" s="14"/>
      <c r="D17" s="17" t="s">
        <v>34</v>
      </c>
      <c r="E17" s="14"/>
      <c r="F17" s="14"/>
      <c r="G17" s="14"/>
      <c r="H17" s="12"/>
      <c r="I17" s="13"/>
    </row>
    <row r="18" spans="1:9" ht="22.5" x14ac:dyDescent="0.25">
      <c r="A18" s="10" t="s">
        <v>35</v>
      </c>
      <c r="B18" s="11" t="s">
        <v>16</v>
      </c>
      <c r="C18" s="11" t="s">
        <v>17</v>
      </c>
      <c r="D18" s="17" t="s">
        <v>36</v>
      </c>
      <c r="E18" s="12">
        <v>8</v>
      </c>
      <c r="F18" s="12">
        <v>3401.9</v>
      </c>
      <c r="G18" s="13">
        <f>ROUND(E18*F18,2)</f>
        <v>27215.200000000001</v>
      </c>
      <c r="H18" s="30"/>
      <c r="I18" s="13">
        <f t="shared" si="0"/>
        <v>0</v>
      </c>
    </row>
    <row r="19" spans="1:9" ht="123.75" x14ac:dyDescent="0.25">
      <c r="A19" s="14"/>
      <c r="B19" s="14"/>
      <c r="C19" s="14"/>
      <c r="D19" s="17" t="s">
        <v>37</v>
      </c>
      <c r="E19" s="14"/>
      <c r="F19" s="14"/>
      <c r="G19" s="14"/>
      <c r="H19" s="12"/>
      <c r="I19" s="13"/>
    </row>
    <row r="20" spans="1:9" ht="22.5" x14ac:dyDescent="0.25">
      <c r="A20" s="10" t="s">
        <v>38</v>
      </c>
      <c r="B20" s="11" t="s">
        <v>16</v>
      </c>
      <c r="C20" s="11" t="s">
        <v>17</v>
      </c>
      <c r="D20" s="17" t="s">
        <v>39</v>
      </c>
      <c r="E20" s="12">
        <v>8</v>
      </c>
      <c r="F20" s="12">
        <v>1220.6600000000001</v>
      </c>
      <c r="G20" s="13">
        <f>ROUND(E20*F20,2)</f>
        <v>9765.2800000000007</v>
      </c>
      <c r="H20" s="30"/>
      <c r="I20" s="13">
        <f t="shared" si="0"/>
        <v>0</v>
      </c>
    </row>
    <row r="21" spans="1:9" ht="101.25" x14ac:dyDescent="0.25">
      <c r="A21" s="14"/>
      <c r="B21" s="14"/>
      <c r="C21" s="14"/>
      <c r="D21" s="17" t="s">
        <v>40</v>
      </c>
      <c r="E21" s="14"/>
      <c r="F21" s="14"/>
      <c r="G21" s="14"/>
      <c r="H21" s="12"/>
      <c r="I21" s="13"/>
    </row>
    <row r="22" spans="1:9" x14ac:dyDescent="0.25">
      <c r="A22" s="10" t="s">
        <v>41</v>
      </c>
      <c r="B22" s="11" t="s">
        <v>16</v>
      </c>
      <c r="C22" s="11" t="s">
        <v>17</v>
      </c>
      <c r="D22" s="17" t="s">
        <v>42</v>
      </c>
      <c r="E22" s="12">
        <v>8</v>
      </c>
      <c r="F22" s="12">
        <v>800</v>
      </c>
      <c r="G22" s="13">
        <f>ROUND(E22*F22,2)</f>
        <v>6400</v>
      </c>
      <c r="H22" s="30"/>
      <c r="I22" s="13">
        <f t="shared" si="0"/>
        <v>0</v>
      </c>
    </row>
    <row r="23" spans="1:9" ht="45" x14ac:dyDescent="0.25">
      <c r="A23" s="14"/>
      <c r="B23" s="14"/>
      <c r="C23" s="14"/>
      <c r="D23" s="17" t="s">
        <v>43</v>
      </c>
      <c r="E23" s="14"/>
      <c r="F23" s="14"/>
      <c r="G23" s="14"/>
      <c r="H23" s="12"/>
      <c r="I23" s="13"/>
    </row>
    <row r="24" spans="1:9" x14ac:dyDescent="0.25">
      <c r="A24" s="14"/>
      <c r="B24" s="14"/>
      <c r="C24" s="14"/>
      <c r="D24" s="22" t="s">
        <v>44</v>
      </c>
      <c r="E24" s="12"/>
      <c r="F24" s="15"/>
      <c r="G24" s="15">
        <f>SUM(G6:G22)</f>
        <v>1205510.1200000001</v>
      </c>
      <c r="H24" s="12"/>
      <c r="I24" s="13">
        <f>SUM(I6:I22)</f>
        <v>0</v>
      </c>
    </row>
    <row r="25" spans="1:9" ht="1.1499999999999999" customHeight="1" x14ac:dyDescent="0.25">
      <c r="A25" s="16"/>
      <c r="B25" s="16"/>
      <c r="C25" s="16"/>
      <c r="D25" s="23"/>
      <c r="E25" s="16"/>
      <c r="F25" s="16"/>
      <c r="G25" s="16"/>
      <c r="H25" s="12"/>
      <c r="I25" s="13">
        <f t="shared" si="0"/>
        <v>0</v>
      </c>
    </row>
    <row r="26" spans="1:9" x14ac:dyDescent="0.25">
      <c r="A26" s="8" t="s">
        <v>45</v>
      </c>
      <c r="B26" s="8" t="s">
        <v>10</v>
      </c>
      <c r="C26" s="8" t="s">
        <v>11</v>
      </c>
      <c r="D26" s="21" t="s">
        <v>46</v>
      </c>
      <c r="E26" s="9"/>
      <c r="F26" s="9"/>
      <c r="G26" s="9"/>
      <c r="H26" s="12"/>
      <c r="I26" s="13"/>
    </row>
    <row r="27" spans="1:9" ht="22.5" x14ac:dyDescent="0.25">
      <c r="A27" s="10" t="s">
        <v>47</v>
      </c>
      <c r="B27" s="11" t="s">
        <v>16</v>
      </c>
      <c r="C27" s="11" t="s">
        <v>17</v>
      </c>
      <c r="D27" s="17" t="s">
        <v>48</v>
      </c>
      <c r="E27" s="12">
        <v>8</v>
      </c>
      <c r="F27" s="12">
        <v>1200</v>
      </c>
      <c r="G27" s="13">
        <f>ROUND(E27*F27,2)</f>
        <v>9600</v>
      </c>
      <c r="H27" s="30"/>
      <c r="I27" s="13">
        <f t="shared" si="0"/>
        <v>0</v>
      </c>
    </row>
    <row r="28" spans="1:9" ht="90" x14ac:dyDescent="0.25">
      <c r="A28" s="14"/>
      <c r="B28" s="14"/>
      <c r="C28" s="14"/>
      <c r="D28" s="17" t="s">
        <v>49</v>
      </c>
      <c r="E28" s="14"/>
      <c r="F28" s="14"/>
      <c r="G28" s="14"/>
      <c r="H28" s="12"/>
      <c r="I28" s="13"/>
    </row>
    <row r="29" spans="1:9" ht="22.5" x14ac:dyDescent="0.25">
      <c r="A29" s="10" t="s">
        <v>50</v>
      </c>
      <c r="B29" s="11" t="s">
        <v>16</v>
      </c>
      <c r="C29" s="11" t="s">
        <v>17</v>
      </c>
      <c r="D29" s="17" t="s">
        <v>51</v>
      </c>
      <c r="E29" s="12">
        <v>8</v>
      </c>
      <c r="F29" s="12">
        <v>2399</v>
      </c>
      <c r="G29" s="13">
        <f>ROUND(E29*F29,2)</f>
        <v>19192</v>
      </c>
      <c r="H29" s="30"/>
      <c r="I29" s="13">
        <f t="shared" si="0"/>
        <v>0</v>
      </c>
    </row>
    <row r="30" spans="1:9" ht="123.75" x14ac:dyDescent="0.25">
      <c r="A30" s="14"/>
      <c r="B30" s="14"/>
      <c r="C30" s="14"/>
      <c r="D30" s="17" t="s">
        <v>52</v>
      </c>
      <c r="E30" s="14"/>
      <c r="F30" s="14"/>
      <c r="G30" s="14"/>
      <c r="H30" s="12"/>
      <c r="I30" s="13"/>
    </row>
    <row r="31" spans="1:9" ht="22.5" x14ac:dyDescent="0.25">
      <c r="A31" s="10" t="s">
        <v>53</v>
      </c>
      <c r="B31" s="11" t="s">
        <v>16</v>
      </c>
      <c r="C31" s="11" t="s">
        <v>17</v>
      </c>
      <c r="D31" s="17" t="s">
        <v>54</v>
      </c>
      <c r="E31" s="12">
        <v>8</v>
      </c>
      <c r="F31" s="12">
        <v>291.36</v>
      </c>
      <c r="G31" s="13">
        <f>ROUND(E31*F31,2)</f>
        <v>2330.88</v>
      </c>
      <c r="H31" s="30"/>
      <c r="I31" s="13">
        <f t="shared" si="0"/>
        <v>0</v>
      </c>
    </row>
    <row r="32" spans="1:9" ht="45" x14ac:dyDescent="0.25">
      <c r="A32" s="14"/>
      <c r="B32" s="14"/>
      <c r="C32" s="14"/>
      <c r="D32" s="17" t="s">
        <v>55</v>
      </c>
      <c r="E32" s="14"/>
      <c r="F32" s="14"/>
      <c r="G32" s="14"/>
      <c r="H32" s="12"/>
      <c r="I32" s="13"/>
    </row>
    <row r="33" spans="1:9" ht="22.5" x14ac:dyDescent="0.25">
      <c r="A33" s="10" t="s">
        <v>56</v>
      </c>
      <c r="B33" s="11" t="s">
        <v>16</v>
      </c>
      <c r="C33" s="11" t="s">
        <v>17</v>
      </c>
      <c r="D33" s="17" t="s">
        <v>57</v>
      </c>
      <c r="E33" s="12">
        <v>8</v>
      </c>
      <c r="F33" s="12">
        <v>103.76</v>
      </c>
      <c r="G33" s="13">
        <f>ROUND(E33*F33,2)</f>
        <v>830.08</v>
      </c>
      <c r="H33" s="30"/>
      <c r="I33" s="13">
        <f t="shared" si="0"/>
        <v>0</v>
      </c>
    </row>
    <row r="34" spans="1:9" ht="33.75" x14ac:dyDescent="0.25">
      <c r="A34" s="14"/>
      <c r="B34" s="14"/>
      <c r="C34" s="14"/>
      <c r="D34" s="17" t="s">
        <v>58</v>
      </c>
      <c r="E34" s="14"/>
      <c r="F34" s="14"/>
      <c r="G34" s="14"/>
      <c r="H34" s="12"/>
      <c r="I34" s="13"/>
    </row>
    <row r="35" spans="1:9" ht="22.5" x14ac:dyDescent="0.25">
      <c r="A35" s="10" t="s">
        <v>59</v>
      </c>
      <c r="B35" s="11" t="s">
        <v>16</v>
      </c>
      <c r="C35" s="11" t="s">
        <v>60</v>
      </c>
      <c r="D35" s="17" t="s">
        <v>61</v>
      </c>
      <c r="E35" s="12">
        <v>300</v>
      </c>
      <c r="F35" s="12">
        <v>9.25</v>
      </c>
      <c r="G35" s="13">
        <f>ROUND(E35*F35,2)</f>
        <v>2775</v>
      </c>
      <c r="H35" s="30"/>
      <c r="I35" s="13">
        <f t="shared" si="0"/>
        <v>0</v>
      </c>
    </row>
    <row r="36" spans="1:9" ht="112.5" x14ac:dyDescent="0.25">
      <c r="A36" s="14"/>
      <c r="B36" s="14"/>
      <c r="C36" s="14"/>
      <c r="D36" s="17" t="s">
        <v>62</v>
      </c>
      <c r="E36" s="14"/>
      <c r="F36" s="14"/>
      <c r="G36" s="14"/>
      <c r="H36" s="12"/>
      <c r="I36" s="13"/>
    </row>
    <row r="37" spans="1:9" ht="22.5" x14ac:dyDescent="0.25">
      <c r="A37" s="10" t="s">
        <v>63</v>
      </c>
      <c r="B37" s="11" t="s">
        <v>16</v>
      </c>
      <c r="C37" s="11" t="s">
        <v>60</v>
      </c>
      <c r="D37" s="17" t="s">
        <v>64</v>
      </c>
      <c r="E37" s="12">
        <v>300</v>
      </c>
      <c r="F37" s="12">
        <v>19.420000000000002</v>
      </c>
      <c r="G37" s="13">
        <f>ROUND(E37*F37,2)</f>
        <v>5826</v>
      </c>
      <c r="H37" s="30"/>
      <c r="I37" s="13">
        <f t="shared" si="0"/>
        <v>0</v>
      </c>
    </row>
    <row r="38" spans="1:9" ht="123.75" x14ac:dyDescent="0.25">
      <c r="A38" s="14"/>
      <c r="B38" s="14"/>
      <c r="C38" s="14"/>
      <c r="D38" s="17" t="s">
        <v>65</v>
      </c>
      <c r="E38" s="14"/>
      <c r="F38" s="14"/>
      <c r="G38" s="14"/>
      <c r="H38" s="12"/>
      <c r="I38" s="13"/>
    </row>
    <row r="39" spans="1:9" x14ac:dyDescent="0.25">
      <c r="A39" s="10" t="s">
        <v>66</v>
      </c>
      <c r="B39" s="11" t="s">
        <v>16</v>
      </c>
      <c r="C39" s="11" t="s">
        <v>60</v>
      </c>
      <c r="D39" s="17" t="s">
        <v>67</v>
      </c>
      <c r="E39" s="12">
        <v>600</v>
      </c>
      <c r="F39" s="12">
        <v>12.02</v>
      </c>
      <c r="G39" s="13">
        <f>ROUND(E39*F39,2)</f>
        <v>7212</v>
      </c>
      <c r="H39" s="30"/>
      <c r="I39" s="13">
        <f t="shared" si="0"/>
        <v>0</v>
      </c>
    </row>
    <row r="40" spans="1:9" ht="135" x14ac:dyDescent="0.25">
      <c r="A40" s="14"/>
      <c r="B40" s="14"/>
      <c r="C40" s="14"/>
      <c r="D40" s="17" t="s">
        <v>68</v>
      </c>
      <c r="E40" s="14"/>
      <c r="F40" s="14"/>
      <c r="G40" s="14"/>
      <c r="H40" s="12"/>
      <c r="I40" s="13"/>
    </row>
    <row r="41" spans="1:9" ht="22.5" x14ac:dyDescent="0.25">
      <c r="A41" s="10" t="s">
        <v>69</v>
      </c>
      <c r="B41" s="11" t="s">
        <v>16</v>
      </c>
      <c r="C41" s="11" t="s">
        <v>17</v>
      </c>
      <c r="D41" s="17" t="s">
        <v>70</v>
      </c>
      <c r="E41" s="12">
        <v>8</v>
      </c>
      <c r="F41" s="12">
        <v>839.3</v>
      </c>
      <c r="G41" s="13">
        <f>ROUND(E41*F41,2)</f>
        <v>6714.4</v>
      </c>
      <c r="H41" s="30"/>
      <c r="I41" s="13">
        <f t="shared" si="0"/>
        <v>0</v>
      </c>
    </row>
    <row r="42" spans="1:9" ht="67.5" x14ac:dyDescent="0.25">
      <c r="A42" s="14"/>
      <c r="B42" s="14"/>
      <c r="C42" s="14"/>
      <c r="D42" s="17" t="s">
        <v>71</v>
      </c>
      <c r="E42" s="14"/>
      <c r="F42" s="14"/>
      <c r="G42" s="14"/>
      <c r="H42" s="12"/>
      <c r="I42" s="13"/>
    </row>
    <row r="43" spans="1:9" ht="22.5" x14ac:dyDescent="0.25">
      <c r="A43" s="10" t="s">
        <v>72</v>
      </c>
      <c r="B43" s="11" t="s">
        <v>16</v>
      </c>
      <c r="C43" s="11" t="s">
        <v>60</v>
      </c>
      <c r="D43" s="17" t="s">
        <v>73</v>
      </c>
      <c r="E43" s="12">
        <v>200</v>
      </c>
      <c r="F43" s="12">
        <v>11.02</v>
      </c>
      <c r="G43" s="13">
        <f>ROUND(E43*F43,2)</f>
        <v>2204</v>
      </c>
      <c r="H43" s="30"/>
      <c r="I43" s="13">
        <f t="shared" si="0"/>
        <v>0</v>
      </c>
    </row>
    <row r="44" spans="1:9" ht="78.75" x14ac:dyDescent="0.25">
      <c r="A44" s="14"/>
      <c r="B44" s="14"/>
      <c r="C44" s="14"/>
      <c r="D44" s="17" t="s">
        <v>74</v>
      </c>
      <c r="E44" s="14"/>
      <c r="F44" s="14"/>
      <c r="G44" s="14"/>
      <c r="H44" s="12"/>
      <c r="I44" s="13"/>
    </row>
    <row r="45" spans="1:9" x14ac:dyDescent="0.25">
      <c r="A45" s="10" t="s">
        <v>75</v>
      </c>
      <c r="B45" s="11" t="s">
        <v>16</v>
      </c>
      <c r="C45" s="11" t="s">
        <v>17</v>
      </c>
      <c r="D45" s="17" t="s">
        <v>76</v>
      </c>
      <c r="E45" s="12">
        <v>1</v>
      </c>
      <c r="F45" s="12">
        <v>221.7</v>
      </c>
      <c r="G45" s="13">
        <f>ROUND(E45*F45,2)</f>
        <v>221.7</v>
      </c>
      <c r="H45" s="30"/>
      <c r="I45" s="13">
        <f t="shared" si="0"/>
        <v>0</v>
      </c>
    </row>
    <row r="46" spans="1:9" ht="33.75" x14ac:dyDescent="0.25">
      <c r="A46" s="14"/>
      <c r="B46" s="14"/>
      <c r="C46" s="14"/>
      <c r="D46" s="17" t="s">
        <v>77</v>
      </c>
      <c r="E46" s="14"/>
      <c r="F46" s="14"/>
      <c r="G46" s="14"/>
      <c r="H46" s="12"/>
      <c r="I46" s="13"/>
    </row>
    <row r="47" spans="1:9" x14ac:dyDescent="0.25">
      <c r="A47" s="10" t="s">
        <v>78</v>
      </c>
      <c r="B47" s="11" t="s">
        <v>16</v>
      </c>
      <c r="C47" s="11" t="s">
        <v>17</v>
      </c>
      <c r="D47" s="17" t="s">
        <v>79</v>
      </c>
      <c r="E47" s="12">
        <v>4</v>
      </c>
      <c r="F47" s="12">
        <v>1965.22</v>
      </c>
      <c r="G47" s="13">
        <f>ROUND(E47*F47,2)</f>
        <v>7860.88</v>
      </c>
      <c r="H47" s="30"/>
      <c r="I47" s="13">
        <f t="shared" si="0"/>
        <v>0</v>
      </c>
    </row>
    <row r="48" spans="1:9" ht="123.75" x14ac:dyDescent="0.25">
      <c r="A48" s="14"/>
      <c r="B48" s="14"/>
      <c r="C48" s="14"/>
      <c r="D48" s="17" t="s">
        <v>80</v>
      </c>
      <c r="E48" s="14"/>
      <c r="F48" s="14"/>
      <c r="G48" s="14"/>
      <c r="H48" s="12"/>
      <c r="I48" s="13"/>
    </row>
    <row r="49" spans="1:9" ht="22.5" x14ac:dyDescent="0.25">
      <c r="A49" s="10" t="s">
        <v>81</v>
      </c>
      <c r="B49" s="11" t="s">
        <v>16</v>
      </c>
      <c r="C49" s="11" t="s">
        <v>60</v>
      </c>
      <c r="D49" s="17" t="s">
        <v>82</v>
      </c>
      <c r="E49" s="12">
        <v>400</v>
      </c>
      <c r="F49" s="12">
        <v>58</v>
      </c>
      <c r="G49" s="13">
        <f>ROUND(E49*F49,2)</f>
        <v>23200</v>
      </c>
      <c r="H49" s="30"/>
      <c r="I49" s="13">
        <f t="shared" si="0"/>
        <v>0</v>
      </c>
    </row>
    <row r="50" spans="1:9" ht="112.5" x14ac:dyDescent="0.25">
      <c r="A50" s="14"/>
      <c r="B50" s="14"/>
      <c r="C50" s="14"/>
      <c r="D50" s="17" t="s">
        <v>83</v>
      </c>
      <c r="E50" s="14"/>
      <c r="F50" s="14"/>
      <c r="G50" s="14"/>
      <c r="H50" s="12"/>
      <c r="I50" s="13"/>
    </row>
    <row r="51" spans="1:9" ht="22.5" x14ac:dyDescent="0.25">
      <c r="A51" s="10" t="s">
        <v>84</v>
      </c>
      <c r="B51" s="11" t="s">
        <v>16</v>
      </c>
      <c r="C51" s="11" t="s">
        <v>17</v>
      </c>
      <c r="D51" s="17" t="s">
        <v>85</v>
      </c>
      <c r="E51" s="12">
        <v>16</v>
      </c>
      <c r="F51" s="12">
        <v>260.31</v>
      </c>
      <c r="G51" s="13">
        <f>ROUND(E51*F51,2)</f>
        <v>4164.96</v>
      </c>
      <c r="H51" s="30"/>
      <c r="I51" s="13">
        <f t="shared" si="0"/>
        <v>0</v>
      </c>
    </row>
    <row r="52" spans="1:9" ht="90" x14ac:dyDescent="0.25">
      <c r="A52" s="14"/>
      <c r="B52" s="14"/>
      <c r="C52" s="14"/>
      <c r="D52" s="17" t="s">
        <v>86</v>
      </c>
      <c r="E52" s="14"/>
      <c r="F52" s="14"/>
      <c r="G52" s="14"/>
      <c r="H52" s="12"/>
      <c r="I52" s="13"/>
    </row>
    <row r="53" spans="1:9" ht="22.5" x14ac:dyDescent="0.25">
      <c r="A53" s="10" t="s">
        <v>87</v>
      </c>
      <c r="B53" s="11" t="s">
        <v>16</v>
      </c>
      <c r="C53" s="11" t="s">
        <v>17</v>
      </c>
      <c r="D53" s="17" t="s">
        <v>88</v>
      </c>
      <c r="E53" s="12">
        <v>16</v>
      </c>
      <c r="F53" s="12">
        <v>148.38</v>
      </c>
      <c r="G53" s="13">
        <f>ROUND(E53*F53,2)</f>
        <v>2374.08</v>
      </c>
      <c r="H53" s="30"/>
      <c r="I53" s="13">
        <f t="shared" si="0"/>
        <v>0</v>
      </c>
    </row>
    <row r="54" spans="1:9" ht="78.75" x14ac:dyDescent="0.25">
      <c r="A54" s="14"/>
      <c r="B54" s="14"/>
      <c r="C54" s="14"/>
      <c r="D54" s="17" t="s">
        <v>89</v>
      </c>
      <c r="E54" s="14"/>
      <c r="F54" s="14"/>
      <c r="G54" s="14"/>
      <c r="H54" s="12"/>
      <c r="I54" s="13"/>
    </row>
    <row r="55" spans="1:9" ht="22.5" x14ac:dyDescent="0.25">
      <c r="A55" s="10" t="s">
        <v>90</v>
      </c>
      <c r="B55" s="11" t="s">
        <v>16</v>
      </c>
      <c r="C55" s="11" t="s">
        <v>17</v>
      </c>
      <c r="D55" s="17" t="s">
        <v>91</v>
      </c>
      <c r="E55" s="12">
        <v>48</v>
      </c>
      <c r="F55" s="12">
        <v>156.66</v>
      </c>
      <c r="G55" s="13">
        <f>ROUND(E55*F55,2)</f>
        <v>7519.68</v>
      </c>
      <c r="H55" s="30"/>
      <c r="I55" s="13">
        <f t="shared" si="0"/>
        <v>0</v>
      </c>
    </row>
    <row r="56" spans="1:9" ht="78.75" x14ac:dyDescent="0.25">
      <c r="A56" s="14"/>
      <c r="B56" s="14"/>
      <c r="C56" s="14"/>
      <c r="D56" s="17" t="s">
        <v>92</v>
      </c>
      <c r="E56" s="14"/>
      <c r="F56" s="14"/>
      <c r="G56" s="14"/>
      <c r="H56" s="12"/>
      <c r="I56" s="13"/>
    </row>
    <row r="57" spans="1:9" x14ac:dyDescent="0.25">
      <c r="A57" s="10" t="s">
        <v>93</v>
      </c>
      <c r="B57" s="11" t="s">
        <v>16</v>
      </c>
      <c r="C57" s="11" t="s">
        <v>17</v>
      </c>
      <c r="D57" s="17" t="s">
        <v>94</v>
      </c>
      <c r="E57" s="12">
        <v>8</v>
      </c>
      <c r="F57" s="12">
        <v>266.04000000000002</v>
      </c>
      <c r="G57" s="13">
        <f>ROUND(E57*F57,2)</f>
        <v>2128.3200000000002</v>
      </c>
      <c r="H57" s="30"/>
      <c r="I57" s="13">
        <f t="shared" si="0"/>
        <v>0</v>
      </c>
    </row>
    <row r="58" spans="1:9" ht="56.25" x14ac:dyDescent="0.25">
      <c r="A58" s="14"/>
      <c r="B58" s="14"/>
      <c r="C58" s="14"/>
      <c r="D58" s="17" t="s">
        <v>95</v>
      </c>
      <c r="E58" s="14"/>
      <c r="F58" s="14"/>
      <c r="G58" s="14"/>
      <c r="H58" s="12"/>
      <c r="I58" s="13"/>
    </row>
    <row r="59" spans="1:9" ht="22.5" x14ac:dyDescent="0.25">
      <c r="A59" s="10" t="s">
        <v>96</v>
      </c>
      <c r="B59" s="11" t="s">
        <v>16</v>
      </c>
      <c r="C59" s="11" t="s">
        <v>17</v>
      </c>
      <c r="D59" s="17" t="s">
        <v>97</v>
      </c>
      <c r="E59" s="12">
        <v>1</v>
      </c>
      <c r="F59" s="12">
        <v>354.72</v>
      </c>
      <c r="G59" s="13">
        <f>ROUND(E59*F59,2)</f>
        <v>354.72</v>
      </c>
      <c r="H59" s="30"/>
      <c r="I59" s="13">
        <f t="shared" si="0"/>
        <v>0</v>
      </c>
    </row>
    <row r="60" spans="1:9" ht="56.25" x14ac:dyDescent="0.25">
      <c r="A60" s="14"/>
      <c r="B60" s="14"/>
      <c r="C60" s="14"/>
      <c r="D60" s="17" t="s">
        <v>98</v>
      </c>
      <c r="E60" s="14"/>
      <c r="F60" s="14"/>
      <c r="G60" s="14"/>
      <c r="H60" s="12"/>
      <c r="I60" s="13"/>
    </row>
    <row r="61" spans="1:9" ht="22.5" x14ac:dyDescent="0.25">
      <c r="A61" s="10" t="s">
        <v>99</v>
      </c>
      <c r="B61" s="11" t="s">
        <v>16</v>
      </c>
      <c r="C61" s="11" t="s">
        <v>17</v>
      </c>
      <c r="D61" s="17" t="s">
        <v>100</v>
      </c>
      <c r="E61" s="12">
        <v>5</v>
      </c>
      <c r="F61" s="12">
        <v>2000</v>
      </c>
      <c r="G61" s="13">
        <f>ROUND(E61*F61,2)</f>
        <v>10000</v>
      </c>
      <c r="H61" s="30"/>
      <c r="I61" s="13">
        <f t="shared" si="0"/>
        <v>0</v>
      </c>
    </row>
    <row r="62" spans="1:9" ht="33.75" x14ac:dyDescent="0.25">
      <c r="A62" s="14"/>
      <c r="B62" s="14"/>
      <c r="C62" s="14"/>
      <c r="D62" s="17" t="s">
        <v>101</v>
      </c>
      <c r="E62" s="14"/>
      <c r="F62" s="14"/>
      <c r="G62" s="14"/>
      <c r="H62" s="12"/>
      <c r="I62" s="13"/>
    </row>
    <row r="63" spans="1:9" x14ac:dyDescent="0.25">
      <c r="A63" s="14"/>
      <c r="B63" s="14"/>
      <c r="C63" s="14"/>
      <c r="D63" s="22" t="s">
        <v>102</v>
      </c>
      <c r="E63" s="12"/>
      <c r="F63" s="15"/>
      <c r="G63" s="15">
        <f>SUM(G27:G61)</f>
        <v>114508.7</v>
      </c>
      <c r="H63" s="12"/>
      <c r="I63" s="13">
        <f>SUM(I27:I61)</f>
        <v>0</v>
      </c>
    </row>
    <row r="64" spans="1:9" ht="1.1499999999999999" customHeight="1" x14ac:dyDescent="0.25">
      <c r="A64" s="16"/>
      <c r="B64" s="16"/>
      <c r="C64" s="16"/>
      <c r="D64" s="23"/>
      <c r="E64" s="16"/>
      <c r="F64" s="16"/>
      <c r="G64" s="16"/>
      <c r="H64" s="12"/>
      <c r="I64" s="13">
        <f t="shared" si="0"/>
        <v>0</v>
      </c>
    </row>
    <row r="65" spans="1:9" x14ac:dyDescent="0.25">
      <c r="A65" s="8" t="s">
        <v>103</v>
      </c>
      <c r="B65" s="8" t="s">
        <v>10</v>
      </c>
      <c r="C65" s="8" t="s">
        <v>11</v>
      </c>
      <c r="D65" s="21" t="s">
        <v>104</v>
      </c>
      <c r="E65" s="9"/>
      <c r="F65" s="9"/>
      <c r="G65" s="9"/>
      <c r="H65" s="12"/>
      <c r="I65" s="13"/>
    </row>
    <row r="66" spans="1:9" x14ac:dyDescent="0.25">
      <c r="A66" s="10" t="s">
        <v>105</v>
      </c>
      <c r="B66" s="11" t="s">
        <v>16</v>
      </c>
      <c r="C66" s="11" t="s">
        <v>60</v>
      </c>
      <c r="D66" s="17" t="s">
        <v>106</v>
      </c>
      <c r="E66" s="12">
        <v>1250</v>
      </c>
      <c r="F66" s="12">
        <v>3.69</v>
      </c>
      <c r="G66" s="13">
        <f>ROUND(E66*F66,2)</f>
        <v>4612.5</v>
      </c>
      <c r="H66" s="30"/>
      <c r="I66" s="13">
        <f t="shared" si="0"/>
        <v>0</v>
      </c>
    </row>
    <row r="67" spans="1:9" ht="33.75" x14ac:dyDescent="0.25">
      <c r="A67" s="14"/>
      <c r="B67" s="14"/>
      <c r="C67" s="14"/>
      <c r="D67" s="17" t="s">
        <v>107</v>
      </c>
      <c r="E67" s="14"/>
      <c r="F67" s="14"/>
      <c r="G67" s="14"/>
      <c r="H67" s="12"/>
      <c r="I67" s="13"/>
    </row>
    <row r="68" spans="1:9" ht="22.5" x14ac:dyDescent="0.25">
      <c r="A68" s="10" t="s">
        <v>108</v>
      </c>
      <c r="B68" s="11" t="s">
        <v>16</v>
      </c>
      <c r="C68" s="11" t="s">
        <v>17</v>
      </c>
      <c r="D68" s="17" t="s">
        <v>109</v>
      </c>
      <c r="E68" s="12">
        <v>8</v>
      </c>
      <c r="F68" s="12">
        <v>1300</v>
      </c>
      <c r="G68" s="13">
        <f>ROUND(E68*F68,2)</f>
        <v>10400</v>
      </c>
      <c r="H68" s="30"/>
      <c r="I68" s="13">
        <f t="shared" si="0"/>
        <v>0</v>
      </c>
    </row>
    <row r="69" spans="1:9" ht="45" x14ac:dyDescent="0.25">
      <c r="A69" s="14"/>
      <c r="B69" s="14"/>
      <c r="C69" s="14"/>
      <c r="D69" s="17" t="s">
        <v>110</v>
      </c>
      <c r="E69" s="14"/>
      <c r="F69" s="14"/>
      <c r="G69" s="14"/>
      <c r="H69" s="12"/>
      <c r="I69" s="13"/>
    </row>
    <row r="70" spans="1:9" ht="22.5" x14ac:dyDescent="0.25">
      <c r="A70" s="10" t="s">
        <v>111</v>
      </c>
      <c r="B70" s="11" t="s">
        <v>16</v>
      </c>
      <c r="C70" s="11" t="s">
        <v>17</v>
      </c>
      <c r="D70" s="17" t="s">
        <v>112</v>
      </c>
      <c r="E70" s="12">
        <v>8</v>
      </c>
      <c r="F70" s="12">
        <v>1300</v>
      </c>
      <c r="G70" s="13">
        <f>ROUND(E70*F70,2)</f>
        <v>10400</v>
      </c>
      <c r="H70" s="30"/>
      <c r="I70" s="13">
        <f t="shared" si="0"/>
        <v>0</v>
      </c>
    </row>
    <row r="71" spans="1:9" ht="45" x14ac:dyDescent="0.25">
      <c r="A71" s="14"/>
      <c r="B71" s="14"/>
      <c r="C71" s="14"/>
      <c r="D71" s="17" t="s">
        <v>113</v>
      </c>
      <c r="E71" s="14"/>
      <c r="F71" s="14"/>
      <c r="G71" s="14"/>
      <c r="H71" s="12"/>
      <c r="I71" s="13"/>
    </row>
    <row r="72" spans="1:9" ht="22.5" x14ac:dyDescent="0.25">
      <c r="A72" s="10" t="s">
        <v>114</v>
      </c>
      <c r="B72" s="11" t="s">
        <v>16</v>
      </c>
      <c r="C72" s="11" t="s">
        <v>17</v>
      </c>
      <c r="D72" s="17" t="s">
        <v>115</v>
      </c>
      <c r="E72" s="12">
        <v>1</v>
      </c>
      <c r="F72" s="12">
        <v>1575</v>
      </c>
      <c r="G72" s="13">
        <f>ROUND(E72*F72,2)</f>
        <v>1575</v>
      </c>
      <c r="H72" s="30"/>
      <c r="I72" s="13">
        <f t="shared" ref="I72:I98" si="1">ROUND(E72*H72,2)</f>
        <v>0</v>
      </c>
    </row>
    <row r="73" spans="1:9" ht="56.25" x14ac:dyDescent="0.25">
      <c r="A73" s="14"/>
      <c r="B73" s="14"/>
      <c r="C73" s="14"/>
      <c r="D73" s="17" t="s">
        <v>116</v>
      </c>
      <c r="E73" s="14"/>
      <c r="F73" s="14"/>
      <c r="G73" s="14"/>
      <c r="H73" s="12"/>
      <c r="I73" s="13"/>
    </row>
    <row r="74" spans="1:9" ht="33.75" x14ac:dyDescent="0.25">
      <c r="A74" s="10" t="s">
        <v>117</v>
      </c>
      <c r="B74" s="11" t="s">
        <v>16</v>
      </c>
      <c r="C74" s="11" t="s">
        <v>17</v>
      </c>
      <c r="D74" s="17" t="s">
        <v>118</v>
      </c>
      <c r="E74" s="12">
        <v>1</v>
      </c>
      <c r="F74" s="12">
        <v>2450</v>
      </c>
      <c r="G74" s="13">
        <f>ROUND(E74*F74,2)</f>
        <v>2450</v>
      </c>
      <c r="H74" s="30"/>
      <c r="I74" s="13">
        <f t="shared" si="1"/>
        <v>0</v>
      </c>
    </row>
    <row r="75" spans="1:9" ht="292.5" x14ac:dyDescent="0.25">
      <c r="A75" s="14"/>
      <c r="B75" s="14"/>
      <c r="C75" s="14"/>
      <c r="D75" s="17" t="s">
        <v>119</v>
      </c>
      <c r="E75" s="14"/>
      <c r="F75" s="14"/>
      <c r="G75" s="14"/>
      <c r="H75" s="12"/>
      <c r="I75" s="13"/>
    </row>
    <row r="76" spans="1:9" x14ac:dyDescent="0.25">
      <c r="A76" s="14"/>
      <c r="B76" s="14"/>
      <c r="C76" s="14"/>
      <c r="D76" s="22" t="s">
        <v>120</v>
      </c>
      <c r="E76" s="12"/>
      <c r="F76" s="15"/>
      <c r="G76" s="15">
        <f>SUM(G66:G74)</f>
        <v>29437.5</v>
      </c>
      <c r="H76" s="12"/>
      <c r="I76" s="13">
        <f>SUM(I66:I74)</f>
        <v>0</v>
      </c>
    </row>
    <row r="77" spans="1:9" ht="1.1499999999999999" customHeight="1" x14ac:dyDescent="0.25">
      <c r="A77" s="16"/>
      <c r="B77" s="16"/>
      <c r="C77" s="16"/>
      <c r="D77" s="23"/>
      <c r="E77" s="16"/>
      <c r="F77" s="16"/>
      <c r="G77" s="16"/>
      <c r="H77" s="12"/>
      <c r="I77" s="13">
        <f t="shared" si="1"/>
        <v>0</v>
      </c>
    </row>
    <row r="78" spans="1:9" x14ac:dyDescent="0.25">
      <c r="A78" s="8" t="s">
        <v>121</v>
      </c>
      <c r="B78" s="8" t="s">
        <v>10</v>
      </c>
      <c r="C78" s="8" t="s">
        <v>11</v>
      </c>
      <c r="D78" s="21" t="s">
        <v>122</v>
      </c>
      <c r="E78" s="9"/>
      <c r="F78" s="9"/>
      <c r="G78" s="9"/>
      <c r="H78" s="12"/>
      <c r="I78" s="13"/>
    </row>
    <row r="79" spans="1:9" x14ac:dyDescent="0.25">
      <c r="A79" s="10" t="s">
        <v>123</v>
      </c>
      <c r="B79" s="11" t="s">
        <v>16</v>
      </c>
      <c r="C79" s="11" t="s">
        <v>4</v>
      </c>
      <c r="D79" s="17" t="s">
        <v>124</v>
      </c>
      <c r="E79" s="12">
        <v>1</v>
      </c>
      <c r="F79" s="12">
        <v>5500</v>
      </c>
      <c r="G79" s="13">
        <f>ROUND(E79*F79,2)</f>
        <v>5500</v>
      </c>
      <c r="H79" s="30"/>
      <c r="I79" s="13">
        <f t="shared" si="1"/>
        <v>0</v>
      </c>
    </row>
    <row r="80" spans="1:9" ht="33.75" x14ac:dyDescent="0.25">
      <c r="A80" s="14"/>
      <c r="B80" s="14"/>
      <c r="C80" s="14"/>
      <c r="D80" s="17" t="s">
        <v>125</v>
      </c>
      <c r="E80" s="14"/>
      <c r="F80" s="14"/>
      <c r="G80" s="14"/>
      <c r="H80" s="12"/>
      <c r="I80" s="13"/>
    </row>
    <row r="81" spans="1:9" x14ac:dyDescent="0.25">
      <c r="A81" s="14"/>
      <c r="B81" s="14"/>
      <c r="C81" s="14"/>
      <c r="D81" s="22" t="s">
        <v>126</v>
      </c>
      <c r="E81" s="12"/>
      <c r="F81" s="15"/>
      <c r="G81" s="15">
        <f>G79</f>
        <v>5500</v>
      </c>
      <c r="H81" s="12"/>
      <c r="I81" s="13">
        <f>I79</f>
        <v>0</v>
      </c>
    </row>
    <row r="82" spans="1:9" ht="1.1499999999999999" customHeight="1" x14ac:dyDescent="0.25">
      <c r="A82" s="16"/>
      <c r="B82" s="16"/>
      <c r="C82" s="16"/>
      <c r="D82" s="23"/>
      <c r="E82" s="16"/>
      <c r="F82" s="16"/>
      <c r="G82" s="16"/>
      <c r="H82" s="12"/>
      <c r="I82" s="13">
        <f t="shared" si="1"/>
        <v>0</v>
      </c>
    </row>
    <row r="83" spans="1:9" x14ac:dyDescent="0.25">
      <c r="A83" s="8" t="s">
        <v>127</v>
      </c>
      <c r="B83" s="8" t="s">
        <v>10</v>
      </c>
      <c r="C83" s="8" t="s">
        <v>11</v>
      </c>
      <c r="D83" s="21" t="s">
        <v>128</v>
      </c>
      <c r="E83" s="9"/>
      <c r="F83" s="9"/>
      <c r="G83" s="9"/>
      <c r="H83" s="12"/>
      <c r="I83" s="13"/>
    </row>
    <row r="84" spans="1:9" ht="22.5" x14ac:dyDescent="0.25">
      <c r="A84" s="10" t="s">
        <v>129</v>
      </c>
      <c r="B84" s="11" t="s">
        <v>16</v>
      </c>
      <c r="C84" s="11" t="s">
        <v>130</v>
      </c>
      <c r="D84" s="17" t="s">
        <v>131</v>
      </c>
      <c r="E84" s="12">
        <v>300</v>
      </c>
      <c r="F84" s="12">
        <v>18.52</v>
      </c>
      <c r="G84" s="13">
        <f>ROUND(E84*F84,2)</f>
        <v>5556</v>
      </c>
      <c r="H84" s="30"/>
      <c r="I84" s="13">
        <f t="shared" si="1"/>
        <v>0</v>
      </c>
    </row>
    <row r="85" spans="1:9" ht="67.5" x14ac:dyDescent="0.25">
      <c r="A85" s="14"/>
      <c r="B85" s="14"/>
      <c r="C85" s="14"/>
      <c r="D85" s="17" t="s">
        <v>132</v>
      </c>
      <c r="E85" s="14"/>
      <c r="F85" s="14"/>
      <c r="G85" s="14"/>
      <c r="H85" s="12"/>
      <c r="I85" s="13"/>
    </row>
    <row r="86" spans="1:9" x14ac:dyDescent="0.25">
      <c r="A86" s="10" t="s">
        <v>133</v>
      </c>
      <c r="B86" s="11" t="s">
        <v>16</v>
      </c>
      <c r="C86" s="11" t="s">
        <v>130</v>
      </c>
      <c r="D86" s="17" t="s">
        <v>134</v>
      </c>
      <c r="E86" s="12">
        <v>300</v>
      </c>
      <c r="F86" s="12">
        <v>9.2899999999999991</v>
      </c>
      <c r="G86" s="13">
        <f>ROUND(E86*F86,2)</f>
        <v>2787</v>
      </c>
      <c r="H86" s="30"/>
      <c r="I86" s="13">
        <f t="shared" si="1"/>
        <v>0</v>
      </c>
    </row>
    <row r="87" spans="1:9" ht="56.25" x14ac:dyDescent="0.25">
      <c r="A87" s="14"/>
      <c r="B87" s="14"/>
      <c r="C87" s="14"/>
      <c r="D87" s="17" t="s">
        <v>135</v>
      </c>
      <c r="E87" s="14"/>
      <c r="F87" s="14"/>
      <c r="G87" s="14"/>
      <c r="H87" s="12"/>
      <c r="I87" s="13"/>
    </row>
    <row r="88" spans="1:9" x14ac:dyDescent="0.25">
      <c r="A88" s="10" t="s">
        <v>136</v>
      </c>
      <c r="B88" s="11" t="s">
        <v>16</v>
      </c>
      <c r="C88" s="11" t="s">
        <v>130</v>
      </c>
      <c r="D88" s="17" t="s">
        <v>137</v>
      </c>
      <c r="E88" s="12">
        <v>300</v>
      </c>
      <c r="F88" s="12">
        <v>3.68</v>
      </c>
      <c r="G88" s="13">
        <f>ROUND(E88*F88,2)</f>
        <v>1104</v>
      </c>
      <c r="H88" s="30"/>
      <c r="I88" s="13">
        <f t="shared" si="1"/>
        <v>0</v>
      </c>
    </row>
    <row r="89" spans="1:9" ht="45" x14ac:dyDescent="0.25">
      <c r="A89" s="14"/>
      <c r="B89" s="14"/>
      <c r="C89" s="14"/>
      <c r="D89" s="17" t="s">
        <v>138</v>
      </c>
      <c r="E89" s="14"/>
      <c r="F89" s="14"/>
      <c r="G89" s="14"/>
      <c r="H89" s="12"/>
      <c r="I89" s="13"/>
    </row>
    <row r="90" spans="1:9" x14ac:dyDescent="0.25">
      <c r="A90" s="10" t="s">
        <v>139</v>
      </c>
      <c r="B90" s="11" t="s">
        <v>16</v>
      </c>
      <c r="C90" s="11" t="s">
        <v>140</v>
      </c>
      <c r="D90" s="17" t="s">
        <v>141</v>
      </c>
      <c r="E90" s="12">
        <v>4</v>
      </c>
      <c r="F90" s="12">
        <v>150</v>
      </c>
      <c r="G90" s="13">
        <f>ROUND(E90*F90,2)</f>
        <v>600</v>
      </c>
      <c r="H90" s="30"/>
      <c r="I90" s="13">
        <f t="shared" si="1"/>
        <v>0</v>
      </c>
    </row>
    <row r="91" spans="1:9" x14ac:dyDescent="0.25">
      <c r="A91" s="14"/>
      <c r="B91" s="14"/>
      <c r="C91" s="14"/>
      <c r="D91" s="22" t="s">
        <v>142</v>
      </c>
      <c r="E91" s="12"/>
      <c r="F91" s="15"/>
      <c r="G91" s="15">
        <f>SUM(G84:G90)</f>
        <v>10047</v>
      </c>
      <c r="H91" s="12"/>
      <c r="I91" s="13">
        <f>SUM(I84:I90)</f>
        <v>0</v>
      </c>
    </row>
    <row r="92" spans="1:9" ht="1.1499999999999999" customHeight="1" x14ac:dyDescent="0.25">
      <c r="A92" s="16"/>
      <c r="B92" s="16"/>
      <c r="C92" s="16"/>
      <c r="D92" s="23"/>
      <c r="E92" s="16"/>
      <c r="F92" s="16"/>
      <c r="G92" s="16"/>
      <c r="H92" s="12"/>
      <c r="I92" s="13">
        <f t="shared" si="1"/>
        <v>0</v>
      </c>
    </row>
    <row r="93" spans="1:9" x14ac:dyDescent="0.25">
      <c r="A93" s="8" t="s">
        <v>143</v>
      </c>
      <c r="B93" s="8" t="s">
        <v>10</v>
      </c>
      <c r="C93" s="8" t="s">
        <v>11</v>
      </c>
      <c r="D93" s="21" t="s">
        <v>144</v>
      </c>
      <c r="E93" s="9"/>
      <c r="F93" s="9"/>
      <c r="G93" s="9"/>
      <c r="H93" s="12"/>
      <c r="I93" s="13"/>
    </row>
    <row r="94" spans="1:9" x14ac:dyDescent="0.25">
      <c r="A94" s="10" t="s">
        <v>145</v>
      </c>
      <c r="B94" s="11" t="s">
        <v>16</v>
      </c>
      <c r="C94" s="11" t="s">
        <v>17</v>
      </c>
      <c r="D94" s="17" t="s">
        <v>146</v>
      </c>
      <c r="E94" s="12">
        <v>1</v>
      </c>
      <c r="F94" s="12">
        <v>20262.47</v>
      </c>
      <c r="G94" s="13">
        <f>ROUND(E94*F94,2)</f>
        <v>20262.47</v>
      </c>
      <c r="H94" s="30"/>
      <c r="I94" s="13">
        <f t="shared" si="1"/>
        <v>0</v>
      </c>
    </row>
    <row r="95" spans="1:9" x14ac:dyDescent="0.25">
      <c r="A95" s="14"/>
      <c r="B95" s="14"/>
      <c r="C95" s="14"/>
      <c r="D95" s="22" t="s">
        <v>147</v>
      </c>
      <c r="E95" s="12"/>
      <c r="F95" s="15"/>
      <c r="G95" s="15">
        <f>G94</f>
        <v>20262.47</v>
      </c>
      <c r="H95" s="12"/>
      <c r="I95" s="13">
        <f>I94</f>
        <v>0</v>
      </c>
    </row>
    <row r="96" spans="1:9" ht="1.1499999999999999" customHeight="1" x14ac:dyDescent="0.25">
      <c r="A96" s="16"/>
      <c r="B96" s="16"/>
      <c r="C96" s="16"/>
      <c r="D96" s="23"/>
      <c r="E96" s="16"/>
      <c r="F96" s="16"/>
      <c r="G96" s="16"/>
      <c r="H96" s="12"/>
      <c r="I96" s="13">
        <f t="shared" si="1"/>
        <v>0</v>
      </c>
    </row>
    <row r="97" spans="1:9" x14ac:dyDescent="0.25">
      <c r="A97" s="14"/>
      <c r="B97" s="14"/>
      <c r="C97" s="14"/>
      <c r="D97" s="22" t="s">
        <v>148</v>
      </c>
      <c r="E97" s="18"/>
      <c r="F97" s="15"/>
      <c r="G97" s="15"/>
      <c r="H97" s="12"/>
      <c r="I97" s="13"/>
    </row>
    <row r="98" spans="1:9" ht="1.1499999999999999" customHeight="1" x14ac:dyDescent="0.25">
      <c r="A98" s="16"/>
      <c r="B98" s="16"/>
      <c r="C98" s="16"/>
      <c r="D98" s="23"/>
      <c r="E98" s="16"/>
      <c r="F98" s="15">
        <f t="shared" ref="F98:F100" si="2">G6+G27+G66+G79+G84+G94</f>
        <v>145434.97</v>
      </c>
      <c r="G98" s="16"/>
      <c r="H98" s="12"/>
      <c r="I98" s="13">
        <f t="shared" si="1"/>
        <v>0</v>
      </c>
    </row>
    <row r="99" spans="1:9" x14ac:dyDescent="0.25">
      <c r="A99" s="14"/>
      <c r="B99" s="14"/>
      <c r="C99" s="14"/>
      <c r="D99" s="22"/>
      <c r="E99" s="18"/>
      <c r="F99" s="15"/>
      <c r="G99" s="15"/>
      <c r="H99" s="12"/>
      <c r="I99" s="13"/>
    </row>
    <row r="100" spans="1:9" ht="1.1499999999999999" customHeight="1" x14ac:dyDescent="0.25">
      <c r="A100" s="16"/>
      <c r="B100" s="16"/>
      <c r="C100" s="16"/>
      <c r="D100" s="23"/>
      <c r="E100" s="16"/>
      <c r="F100" s="15">
        <f t="shared" si="2"/>
        <v>468786.84</v>
      </c>
      <c r="G100" s="16"/>
    </row>
    <row r="101" spans="1:9" x14ac:dyDescent="0.25">
      <c r="F101" s="15"/>
    </row>
    <row r="102" spans="1:9" x14ac:dyDescent="0.25">
      <c r="D102" t="s">
        <v>150</v>
      </c>
      <c r="F102" s="15"/>
      <c r="G102" s="24">
        <f>SUM(G95,G91,G81,G76,G63,G24)</f>
        <v>1385265.79</v>
      </c>
      <c r="H102" s="25"/>
      <c r="I102" s="24">
        <f>SUM(I95,I91,I81,I76,I63,I24)</f>
        <v>0</v>
      </c>
    </row>
    <row r="103" spans="1:9" x14ac:dyDescent="0.25">
      <c r="D103" t="s">
        <v>152</v>
      </c>
      <c r="G103" s="24">
        <f>+G102*0.13</f>
        <v>180084.55</v>
      </c>
      <c r="H103" s="25"/>
      <c r="I103" s="24">
        <f>+I102*0.13</f>
        <v>0</v>
      </c>
    </row>
    <row r="104" spans="1:9" x14ac:dyDescent="0.25">
      <c r="D104" t="s">
        <v>153</v>
      </c>
      <c r="G104" s="29">
        <f>G102*0.06</f>
        <v>83115.95</v>
      </c>
      <c r="H104" s="24"/>
      <c r="I104" s="29">
        <f>I102*0.06</f>
        <v>0</v>
      </c>
    </row>
    <row r="106" spans="1:9" x14ac:dyDescent="0.25">
      <c r="D106" t="s">
        <v>151</v>
      </c>
      <c r="G106" s="26">
        <f>SUM(G102:G104)</f>
        <v>1648466.29</v>
      </c>
      <c r="H106" s="27"/>
      <c r="I106" s="26">
        <f>SUM(I102:I104)</f>
        <v>0</v>
      </c>
    </row>
    <row r="107" spans="1:9" x14ac:dyDescent="0.25">
      <c r="D107" t="s">
        <v>154</v>
      </c>
      <c r="G107" s="29">
        <f>G106*0.21</f>
        <v>346177.92</v>
      </c>
      <c r="H107" s="24"/>
      <c r="I107" s="29">
        <f>I106*0.21</f>
        <v>0</v>
      </c>
    </row>
    <row r="108" spans="1:9" ht="15.75" thickBot="1" x14ac:dyDescent="0.3"/>
    <row r="109" spans="1:9" ht="16.5" thickTop="1" thickBot="1" x14ac:dyDescent="0.3">
      <c r="D109" t="s">
        <v>155</v>
      </c>
      <c r="G109" s="28">
        <f>SUM(G106:G107)</f>
        <v>1994644.21</v>
      </c>
      <c r="I109" s="28">
        <f>SUM(I106:I107)</f>
        <v>0</v>
      </c>
    </row>
    <row r="110" spans="1:9" ht="15.75" thickTop="1" x14ac:dyDescent="0.25"/>
  </sheetData>
  <sheetProtection algorithmName="SHA-512" hashValue="6NgOt6GR6J/+8RaSgdRmfLhR7ZqwIN0hf+UpxUUDOobchsJQKxeCR0GgfRjjRbq4eJLPgTxVW0pQlbFb/cLmzg==" saltValue="VQ75jCOUt5rVaNM1p3fTOA==" spinCount="100000" sheet="1" objects="1" scenarios="1"/>
  <mergeCells count="2">
    <mergeCell ref="F2:G2"/>
    <mergeCell ref="H2:I2"/>
  </mergeCells>
  <dataValidations disablePrompts="1" count="1">
    <dataValidation type="list" allowBlank="1" showInputMessage="1" showErrorMessage="1" sqref="B4:B100" xr:uid="{00000000-0002-0000-0000-000000000000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Ribalda Hernando, Juan</dc:creator>
  <cp:lastModifiedBy>Cañete Mora, Francisco José</cp:lastModifiedBy>
  <dcterms:created xsi:type="dcterms:W3CDTF">2019-06-05T10:11:41Z</dcterms:created>
  <dcterms:modified xsi:type="dcterms:W3CDTF">2020-02-20T06:53:47Z</dcterms:modified>
</cp:coreProperties>
</file>