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etromadrid.net\Estamentos\Ser. Via\Tecnicos\INGENIERÍA\L05\VI.18.010 CAMP-CASA DE CAMPO\1.PROYECTO\Documentos para SAP SC\"/>
    </mc:Choice>
  </mc:AlternateContent>
  <bookViews>
    <workbookView xWindow="0" yWindow="0" windowWidth="17970" windowHeight="11565"/>
  </bookViews>
  <sheets>
    <sheet name="Hoja1" sheetId="1" r:id="rId1"/>
  </sheets>
  <definedNames>
    <definedName name="_xlnm.Print_Area" localSheetId="0">Hoja1!$A$1:$J$441</definedName>
  </definedNames>
  <calcPr calcId="162913"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46" i="1" l="1"/>
  <c r="I78" i="1"/>
  <c r="I43" i="1"/>
  <c r="I42" i="1"/>
  <c r="I41" i="1"/>
  <c r="F9" i="1" l="1"/>
  <c r="F423" i="1" l="1"/>
  <c r="F417" i="1"/>
  <c r="F416" i="1"/>
  <c r="F415" i="1"/>
  <c r="F414" i="1"/>
  <c r="F413" i="1"/>
  <c r="F412" i="1"/>
  <c r="F411" i="1"/>
  <c r="F410" i="1"/>
  <c r="F409" i="1"/>
  <c r="F408" i="1"/>
  <c r="F407" i="1"/>
  <c r="F406" i="1"/>
  <c r="F405" i="1"/>
  <c r="F404" i="1"/>
  <c r="F403" i="1"/>
  <c r="F402" i="1"/>
  <c r="F398" i="1"/>
  <c r="F397" i="1"/>
  <c r="F396" i="1"/>
  <c r="F395" i="1"/>
  <c r="F394" i="1"/>
  <c r="F388" i="1"/>
  <c r="F387" i="1"/>
  <c r="F386" i="1"/>
  <c r="F385" i="1"/>
  <c r="F384" i="1"/>
  <c r="F383" i="1"/>
  <c r="F382" i="1"/>
  <c r="F381" i="1"/>
  <c r="F380" i="1"/>
  <c r="F379" i="1"/>
  <c r="F378" i="1"/>
  <c r="F377" i="1"/>
  <c r="F376" i="1"/>
  <c r="F375" i="1"/>
  <c r="F374" i="1"/>
  <c r="F373" i="1"/>
  <c r="F372" i="1"/>
  <c r="F371" i="1"/>
  <c r="F365" i="1"/>
  <c r="F364" i="1"/>
  <c r="F363" i="1"/>
  <c r="F362" i="1"/>
  <c r="F361" i="1"/>
  <c r="F360" i="1"/>
  <c r="F356" i="1"/>
  <c r="F352" i="1"/>
  <c r="F351" i="1"/>
  <c r="F350" i="1"/>
  <c r="F349" i="1"/>
  <c r="F348" i="1"/>
  <c r="F347" i="1"/>
  <c r="F346" i="1"/>
  <c r="F345" i="1"/>
  <c r="F344" i="1"/>
  <c r="F343" i="1"/>
  <c r="F339" i="1"/>
  <c r="F338" i="1"/>
  <c r="F332" i="1"/>
  <c r="F331" i="1"/>
  <c r="F330" i="1"/>
  <c r="F326" i="1"/>
  <c r="F325" i="1"/>
  <c r="F320" i="1"/>
  <c r="F319" i="1"/>
  <c r="F318" i="1"/>
  <c r="F317" i="1"/>
  <c r="F313" i="1"/>
  <c r="F312" i="1"/>
  <c r="F311" i="1"/>
  <c r="F310" i="1"/>
  <c r="F309" i="1"/>
  <c r="F308" i="1"/>
  <c r="F307" i="1"/>
  <c r="F306" i="1"/>
  <c r="F305" i="1"/>
  <c r="F304" i="1"/>
  <c r="F303" i="1"/>
  <c r="F302" i="1"/>
  <c r="F301" i="1"/>
  <c r="F297" i="1"/>
  <c r="F296" i="1"/>
  <c r="F295" i="1"/>
  <c r="F294" i="1"/>
  <c r="F293" i="1"/>
  <c r="F292" i="1"/>
  <c r="F291" i="1"/>
  <c r="F290" i="1"/>
  <c r="F284" i="1"/>
  <c r="F283" i="1"/>
  <c r="F282" i="1"/>
  <c r="F278" i="1"/>
  <c r="F277" i="1"/>
  <c r="F276" i="1"/>
  <c r="F275" i="1"/>
  <c r="F274" i="1"/>
  <c r="F273" i="1"/>
  <c r="F272" i="1"/>
  <c r="F271" i="1"/>
  <c r="F270" i="1"/>
  <c r="F269" i="1"/>
  <c r="F268" i="1"/>
  <c r="F267" i="1"/>
  <c r="F266" i="1"/>
  <c r="F265" i="1"/>
  <c r="F264" i="1"/>
  <c r="F263" i="1"/>
  <c r="F262" i="1"/>
  <c r="F261" i="1"/>
  <c r="F260" i="1"/>
  <c r="F259" i="1"/>
  <c r="F258" i="1"/>
  <c r="F257" i="1"/>
  <c r="F253" i="1"/>
  <c r="F252" i="1"/>
  <c r="F251" i="1"/>
  <c r="F250" i="1"/>
  <c r="F249" i="1"/>
  <c r="F248" i="1"/>
  <c r="F247" i="1"/>
  <c r="F246" i="1"/>
  <c r="F245" i="1"/>
  <c r="F244" i="1"/>
  <c r="F243" i="1"/>
  <c r="F242" i="1"/>
  <c r="F241" i="1"/>
  <c r="F240" i="1"/>
  <c r="F236" i="1"/>
  <c r="F235" i="1"/>
  <c r="F234" i="1"/>
  <c r="F233" i="1"/>
  <c r="F232" i="1"/>
  <c r="F231" i="1"/>
  <c r="F230" i="1"/>
  <c r="F229" i="1"/>
  <c r="F228" i="1"/>
  <c r="F227" i="1"/>
  <c r="F226" i="1"/>
  <c r="F225" i="1"/>
  <c r="F224" i="1"/>
  <c r="F223" i="1"/>
  <c r="F222" i="1"/>
  <c r="F221" i="1"/>
  <c r="F220" i="1"/>
  <c r="F219" i="1"/>
  <c r="F218" i="1"/>
  <c r="F217" i="1"/>
  <c r="F216" i="1"/>
  <c r="F209" i="1"/>
  <c r="F208" i="1"/>
  <c r="F207" i="1"/>
  <c r="F206" i="1"/>
  <c r="F205" i="1"/>
  <c r="F201" i="1"/>
  <c r="F200" i="1"/>
  <c r="F199" i="1"/>
  <c r="F198" i="1"/>
  <c r="F192" i="1"/>
  <c r="F191" i="1"/>
  <c r="F190" i="1"/>
  <c r="F189" i="1"/>
  <c r="F185" i="1"/>
  <c r="F184" i="1"/>
  <c r="F183" i="1"/>
  <c r="F182" i="1"/>
  <c r="F181" i="1"/>
  <c r="F180" i="1"/>
  <c r="F179" i="1"/>
  <c r="F178" i="1"/>
  <c r="F174" i="1"/>
  <c r="F173" i="1"/>
  <c r="F172" i="1"/>
  <c r="F168" i="1"/>
  <c r="F164" i="1"/>
  <c r="F163" i="1"/>
  <c r="F162" i="1"/>
  <c r="F161" i="1"/>
  <c r="F160" i="1"/>
  <c r="F159" i="1"/>
  <c r="F158" i="1"/>
  <c r="F154" i="1"/>
  <c r="F153" i="1"/>
  <c r="F152" i="1"/>
  <c r="F151" i="1"/>
  <c r="F150" i="1"/>
  <c r="F146" i="1"/>
  <c r="F145" i="1"/>
  <c r="F144" i="1"/>
  <c r="F143" i="1"/>
  <c r="F142" i="1"/>
  <c r="F141" i="1"/>
  <c r="F140" i="1"/>
  <c r="F139" i="1"/>
  <c r="F138" i="1"/>
  <c r="F134" i="1"/>
  <c r="F133" i="1"/>
  <c r="F127" i="1"/>
  <c r="F126" i="1"/>
  <c r="F125" i="1"/>
  <c r="F124" i="1"/>
  <c r="F123" i="1"/>
  <c r="F122" i="1"/>
  <c r="F121" i="1"/>
  <c r="F120" i="1"/>
  <c r="F119" i="1"/>
  <c r="F118" i="1"/>
  <c r="F117" i="1"/>
  <c r="F116" i="1"/>
  <c r="F112" i="1"/>
  <c r="F111" i="1"/>
  <c r="F110" i="1"/>
  <c r="F109" i="1"/>
  <c r="F108" i="1"/>
  <c r="F107" i="1"/>
  <c r="F106" i="1"/>
  <c r="F105" i="1"/>
  <c r="F104" i="1"/>
  <c r="F103" i="1"/>
  <c r="F102" i="1"/>
  <c r="F101" i="1"/>
  <c r="F100" i="1"/>
  <c r="F99" i="1"/>
  <c r="F98" i="1"/>
  <c r="F97" i="1"/>
  <c r="F96" i="1"/>
  <c r="F95" i="1"/>
  <c r="F94" i="1"/>
  <c r="F93" i="1"/>
  <c r="F92" i="1"/>
  <c r="F88" i="1"/>
  <c r="F87" i="1"/>
  <c r="F86" i="1"/>
  <c r="F78" i="1"/>
  <c r="F77" i="1"/>
  <c r="F76" i="1"/>
  <c r="F75" i="1"/>
  <c r="F74" i="1"/>
  <c r="F73" i="1"/>
  <c r="F72" i="1"/>
  <c r="F71" i="1"/>
  <c r="F70" i="1"/>
  <c r="F69" i="1"/>
  <c r="F68" i="1"/>
  <c r="F67" i="1"/>
  <c r="F66" i="1"/>
  <c r="F65" i="1"/>
  <c r="F64" i="1"/>
  <c r="F63" i="1"/>
  <c r="F62" i="1"/>
  <c r="F58" i="1"/>
  <c r="F57" i="1"/>
  <c r="F56" i="1"/>
  <c r="F55" i="1"/>
  <c r="F54" i="1"/>
  <c r="F53" i="1"/>
  <c r="F52" i="1"/>
  <c r="F51" i="1"/>
  <c r="F50" i="1"/>
  <c r="F49" i="1"/>
  <c r="F48" i="1"/>
  <c r="F43" i="1"/>
  <c r="F42" i="1"/>
  <c r="F41" i="1"/>
  <c r="F40" i="1"/>
  <c r="F39" i="1"/>
  <c r="F38" i="1"/>
  <c r="F37" i="1"/>
  <c r="F36" i="1"/>
  <c r="F35" i="1"/>
  <c r="F34" i="1"/>
  <c r="F33" i="1"/>
  <c r="F32" i="1"/>
  <c r="F31" i="1"/>
  <c r="F30" i="1"/>
  <c r="F29" i="1"/>
  <c r="F28" i="1"/>
  <c r="F27" i="1"/>
  <c r="F26" i="1"/>
  <c r="F25" i="1"/>
  <c r="F24" i="1"/>
  <c r="F21" i="1"/>
  <c r="F20" i="1"/>
  <c r="F19" i="1"/>
  <c r="F18" i="1"/>
  <c r="F17" i="1"/>
  <c r="F16" i="1"/>
  <c r="F15" i="1"/>
  <c r="F14" i="1"/>
  <c r="F10" i="1"/>
  <c r="F8" i="1"/>
  <c r="F7" i="1"/>
  <c r="J423" i="1" l="1"/>
  <c r="I424" i="1" s="1"/>
  <c r="H422" i="1"/>
  <c r="J417" i="1"/>
  <c r="J416" i="1"/>
  <c r="J415" i="1"/>
  <c r="J414" i="1"/>
  <c r="J413" i="1"/>
  <c r="J412" i="1"/>
  <c r="J411" i="1"/>
  <c r="J410" i="1"/>
  <c r="J409" i="1"/>
  <c r="J408" i="1"/>
  <c r="J407" i="1"/>
  <c r="J406" i="1"/>
  <c r="J405" i="1"/>
  <c r="J404" i="1"/>
  <c r="J403" i="1"/>
  <c r="J402" i="1"/>
  <c r="H401" i="1"/>
  <c r="J398" i="1"/>
  <c r="J397" i="1"/>
  <c r="J396" i="1"/>
  <c r="J395" i="1"/>
  <c r="J394" i="1"/>
  <c r="H393" i="1"/>
  <c r="J388" i="1"/>
  <c r="J387" i="1"/>
  <c r="J386" i="1"/>
  <c r="J385" i="1"/>
  <c r="J384" i="1"/>
  <c r="J383" i="1"/>
  <c r="J382" i="1"/>
  <c r="J381" i="1"/>
  <c r="J380" i="1"/>
  <c r="J379" i="1"/>
  <c r="J378" i="1"/>
  <c r="J377" i="1"/>
  <c r="J376" i="1"/>
  <c r="J375" i="1"/>
  <c r="J374" i="1"/>
  <c r="J373" i="1"/>
  <c r="J372" i="1"/>
  <c r="J371" i="1"/>
  <c r="H370" i="1"/>
  <c r="J365" i="1"/>
  <c r="J364" i="1"/>
  <c r="J363" i="1"/>
  <c r="J362" i="1"/>
  <c r="J361" i="1"/>
  <c r="J360" i="1"/>
  <c r="H359" i="1"/>
  <c r="J356" i="1"/>
  <c r="I357" i="1" s="1"/>
  <c r="J357" i="1" s="1"/>
  <c r="J355" i="1" s="1"/>
  <c r="H355" i="1"/>
  <c r="J352" i="1"/>
  <c r="J351" i="1"/>
  <c r="J350" i="1"/>
  <c r="J349" i="1"/>
  <c r="J348" i="1"/>
  <c r="J347" i="1"/>
  <c r="J346" i="1"/>
  <c r="J345" i="1"/>
  <c r="J344" i="1"/>
  <c r="J343" i="1"/>
  <c r="H342" i="1"/>
  <c r="J339" i="1"/>
  <c r="J338" i="1"/>
  <c r="I340" i="1" s="1"/>
  <c r="H337" i="1"/>
  <c r="J332" i="1"/>
  <c r="J331" i="1"/>
  <c r="J330" i="1"/>
  <c r="H329" i="1"/>
  <c r="J326" i="1"/>
  <c r="J325" i="1"/>
  <c r="H324" i="1"/>
  <c r="H323" i="1"/>
  <c r="J320" i="1"/>
  <c r="J319" i="1"/>
  <c r="J318" i="1"/>
  <c r="J317" i="1"/>
  <c r="H316" i="1"/>
  <c r="J313" i="1"/>
  <c r="J312" i="1"/>
  <c r="J311" i="1"/>
  <c r="J310" i="1"/>
  <c r="J309" i="1"/>
  <c r="J308" i="1"/>
  <c r="J307" i="1"/>
  <c r="J306" i="1"/>
  <c r="J305" i="1"/>
  <c r="J304" i="1"/>
  <c r="J303" i="1"/>
  <c r="J302" i="1"/>
  <c r="J301" i="1"/>
  <c r="H300" i="1"/>
  <c r="J297" i="1"/>
  <c r="J296" i="1"/>
  <c r="J295" i="1"/>
  <c r="J294" i="1"/>
  <c r="J293" i="1"/>
  <c r="J292" i="1"/>
  <c r="J291" i="1"/>
  <c r="J290" i="1"/>
  <c r="H289" i="1"/>
  <c r="H288" i="1"/>
  <c r="H287" i="1"/>
  <c r="J284" i="1"/>
  <c r="J283" i="1"/>
  <c r="J282" i="1"/>
  <c r="H281" i="1"/>
  <c r="J278" i="1"/>
  <c r="J277" i="1"/>
  <c r="J276" i="1"/>
  <c r="J275" i="1"/>
  <c r="J274" i="1"/>
  <c r="J273" i="1"/>
  <c r="J272" i="1"/>
  <c r="J271" i="1"/>
  <c r="J270" i="1"/>
  <c r="J269" i="1"/>
  <c r="J268" i="1"/>
  <c r="J267" i="1"/>
  <c r="J266" i="1"/>
  <c r="J265" i="1"/>
  <c r="J264" i="1"/>
  <c r="J263" i="1"/>
  <c r="J262" i="1"/>
  <c r="J261" i="1"/>
  <c r="J260" i="1"/>
  <c r="J259" i="1"/>
  <c r="J258" i="1"/>
  <c r="J257" i="1"/>
  <c r="H256" i="1"/>
  <c r="J253" i="1"/>
  <c r="J252" i="1"/>
  <c r="J251" i="1"/>
  <c r="J250" i="1"/>
  <c r="J249" i="1"/>
  <c r="J248" i="1"/>
  <c r="J247" i="1"/>
  <c r="J246" i="1"/>
  <c r="J245" i="1"/>
  <c r="J244" i="1"/>
  <c r="J243" i="1"/>
  <c r="J242" i="1"/>
  <c r="J241" i="1"/>
  <c r="J240" i="1"/>
  <c r="H239" i="1"/>
  <c r="J236" i="1"/>
  <c r="J235" i="1"/>
  <c r="J234" i="1"/>
  <c r="J233" i="1"/>
  <c r="J232" i="1"/>
  <c r="J231" i="1"/>
  <c r="J230" i="1"/>
  <c r="J229" i="1"/>
  <c r="J228" i="1"/>
  <c r="J227" i="1"/>
  <c r="J226" i="1"/>
  <c r="J225" i="1"/>
  <c r="J224" i="1"/>
  <c r="J223" i="1"/>
  <c r="J222" i="1"/>
  <c r="J221" i="1"/>
  <c r="J220" i="1"/>
  <c r="J219" i="1"/>
  <c r="J218" i="1"/>
  <c r="J217" i="1"/>
  <c r="J216" i="1"/>
  <c r="H215" i="1"/>
  <c r="H214" i="1"/>
  <c r="J209" i="1"/>
  <c r="J208" i="1"/>
  <c r="J207" i="1"/>
  <c r="J206" i="1"/>
  <c r="J205" i="1"/>
  <c r="H204" i="1"/>
  <c r="J201" i="1"/>
  <c r="J200" i="1"/>
  <c r="J199" i="1"/>
  <c r="J198" i="1"/>
  <c r="H197" i="1"/>
  <c r="J192" i="1"/>
  <c r="J191" i="1"/>
  <c r="J190" i="1"/>
  <c r="J189" i="1"/>
  <c r="H188" i="1"/>
  <c r="J185" i="1"/>
  <c r="J184" i="1"/>
  <c r="J183" i="1"/>
  <c r="J182" i="1"/>
  <c r="J181" i="1"/>
  <c r="J180" i="1"/>
  <c r="J179" i="1"/>
  <c r="J178" i="1"/>
  <c r="H177" i="1"/>
  <c r="J174" i="1"/>
  <c r="J173" i="1"/>
  <c r="J172" i="1"/>
  <c r="H171" i="1"/>
  <c r="J168" i="1"/>
  <c r="I169" i="1" s="1"/>
  <c r="H167" i="1"/>
  <c r="J164" i="1"/>
  <c r="J163" i="1"/>
  <c r="J162" i="1"/>
  <c r="J161" i="1"/>
  <c r="J160" i="1"/>
  <c r="J159" i="1"/>
  <c r="J158" i="1"/>
  <c r="H157" i="1"/>
  <c r="J154" i="1"/>
  <c r="J153" i="1"/>
  <c r="J152" i="1"/>
  <c r="J151" i="1"/>
  <c r="J150" i="1"/>
  <c r="H149" i="1"/>
  <c r="J146" i="1"/>
  <c r="J145" i="1"/>
  <c r="J144" i="1"/>
  <c r="J143" i="1"/>
  <c r="J142" i="1"/>
  <c r="J141" i="1"/>
  <c r="J140" i="1"/>
  <c r="J139" i="1"/>
  <c r="J138" i="1"/>
  <c r="H137" i="1"/>
  <c r="J134" i="1"/>
  <c r="J133" i="1"/>
  <c r="I135" i="1" s="1"/>
  <c r="J135" i="1" s="1"/>
  <c r="J132" i="1" s="1"/>
  <c r="H132" i="1"/>
  <c r="J127" i="1"/>
  <c r="J126" i="1"/>
  <c r="J125" i="1"/>
  <c r="J124" i="1"/>
  <c r="J123" i="1"/>
  <c r="J122" i="1"/>
  <c r="J121" i="1"/>
  <c r="J120" i="1"/>
  <c r="J119" i="1"/>
  <c r="J118" i="1"/>
  <c r="J117" i="1"/>
  <c r="J116" i="1"/>
  <c r="H115" i="1"/>
  <c r="J112" i="1"/>
  <c r="J111" i="1"/>
  <c r="J110" i="1"/>
  <c r="J109" i="1"/>
  <c r="J108" i="1"/>
  <c r="J107" i="1"/>
  <c r="J106" i="1"/>
  <c r="J105" i="1"/>
  <c r="J104" i="1"/>
  <c r="J103" i="1"/>
  <c r="J102" i="1"/>
  <c r="J101" i="1"/>
  <c r="J100" i="1"/>
  <c r="J99" i="1"/>
  <c r="J98" i="1"/>
  <c r="J97" i="1"/>
  <c r="J96" i="1"/>
  <c r="J95" i="1"/>
  <c r="J94" i="1"/>
  <c r="J93" i="1"/>
  <c r="J92" i="1"/>
  <c r="H91" i="1"/>
  <c r="J88" i="1"/>
  <c r="J87" i="1"/>
  <c r="J86" i="1"/>
  <c r="H85" i="1"/>
  <c r="H84" i="1"/>
  <c r="H83" i="1"/>
  <c r="J78" i="1"/>
  <c r="J77" i="1"/>
  <c r="J76" i="1"/>
  <c r="J75" i="1"/>
  <c r="J74" i="1"/>
  <c r="J73" i="1"/>
  <c r="J72" i="1"/>
  <c r="J71" i="1"/>
  <c r="J70" i="1"/>
  <c r="J69" i="1"/>
  <c r="J68" i="1"/>
  <c r="J67" i="1"/>
  <c r="J66" i="1"/>
  <c r="J65" i="1"/>
  <c r="J64" i="1"/>
  <c r="J63" i="1"/>
  <c r="J62" i="1"/>
  <c r="H61" i="1"/>
  <c r="J58" i="1"/>
  <c r="J57" i="1"/>
  <c r="J56" i="1"/>
  <c r="J55" i="1"/>
  <c r="J54" i="1"/>
  <c r="J53" i="1"/>
  <c r="J52" i="1"/>
  <c r="J51" i="1"/>
  <c r="J50" i="1"/>
  <c r="J49" i="1"/>
  <c r="J48" i="1"/>
  <c r="H47" i="1"/>
  <c r="H46" i="1"/>
  <c r="J43" i="1"/>
  <c r="J42" i="1"/>
  <c r="J41" i="1"/>
  <c r="J40" i="1"/>
  <c r="J39" i="1"/>
  <c r="J38" i="1"/>
  <c r="J37" i="1"/>
  <c r="J36" i="1"/>
  <c r="J35" i="1"/>
  <c r="J34" i="1"/>
  <c r="J33" i="1"/>
  <c r="J32" i="1"/>
  <c r="J31" i="1"/>
  <c r="J30" i="1"/>
  <c r="J29" i="1"/>
  <c r="J28" i="1"/>
  <c r="J27" i="1"/>
  <c r="J26" i="1"/>
  <c r="J25" i="1"/>
  <c r="J24" i="1"/>
  <c r="J21" i="1"/>
  <c r="J20" i="1"/>
  <c r="J19" i="1"/>
  <c r="J18" i="1"/>
  <c r="J17" i="1"/>
  <c r="J16" i="1"/>
  <c r="J15" i="1"/>
  <c r="J14" i="1"/>
  <c r="H13" i="1"/>
  <c r="J10" i="1"/>
  <c r="J9" i="1"/>
  <c r="J8" i="1"/>
  <c r="J7" i="1"/>
  <c r="H6" i="1"/>
  <c r="H5" i="1"/>
  <c r="H4" i="1"/>
  <c r="I333" i="1" l="1"/>
  <c r="J333" i="1" s="1"/>
  <c r="J329" i="1" s="1"/>
  <c r="I353" i="1"/>
  <c r="J353" i="1" s="1"/>
  <c r="J342" i="1" s="1"/>
  <c r="I327" i="1"/>
  <c r="I324" i="1" s="1"/>
  <c r="I321" i="1"/>
  <c r="I316" i="1" s="1"/>
  <c r="I279" i="1"/>
  <c r="J279" i="1" s="1"/>
  <c r="J256" i="1" s="1"/>
  <c r="I210" i="1"/>
  <c r="I175" i="1"/>
  <c r="J175" i="1" s="1"/>
  <c r="J171" i="1" s="1"/>
  <c r="I89" i="1"/>
  <c r="I85" i="1" s="1"/>
  <c r="I237" i="1"/>
  <c r="I215" i="1" s="1"/>
  <c r="I11" i="1"/>
  <c r="I6" i="1" s="1"/>
  <c r="I22" i="1"/>
  <c r="I13" i="1" s="1"/>
  <c r="I59" i="1"/>
  <c r="I47" i="1" s="1"/>
  <c r="I79" i="1"/>
  <c r="J79" i="1" s="1"/>
  <c r="J61" i="1" s="1"/>
  <c r="I113" i="1"/>
  <c r="J113" i="1" s="1"/>
  <c r="J91" i="1" s="1"/>
  <c r="I128" i="1"/>
  <c r="J128" i="1" s="1"/>
  <c r="J115" i="1" s="1"/>
  <c r="I147" i="1"/>
  <c r="I137" i="1" s="1"/>
  <c r="I155" i="1"/>
  <c r="J155" i="1" s="1"/>
  <c r="J149" i="1" s="1"/>
  <c r="I165" i="1"/>
  <c r="I157" i="1" s="1"/>
  <c r="I186" i="1"/>
  <c r="I177" i="1" s="1"/>
  <c r="I193" i="1"/>
  <c r="I188" i="1" s="1"/>
  <c r="I202" i="1"/>
  <c r="I197" i="1" s="1"/>
  <c r="I254" i="1"/>
  <c r="J254" i="1" s="1"/>
  <c r="J239" i="1" s="1"/>
  <c r="I285" i="1"/>
  <c r="J285" i="1" s="1"/>
  <c r="J281" i="1" s="1"/>
  <c r="I298" i="1"/>
  <c r="J298" i="1" s="1"/>
  <c r="J289" i="1" s="1"/>
  <c r="I314" i="1"/>
  <c r="I300" i="1" s="1"/>
  <c r="I366" i="1"/>
  <c r="J366" i="1" s="1"/>
  <c r="J359" i="1" s="1"/>
  <c r="I389" i="1"/>
  <c r="J389" i="1" s="1"/>
  <c r="J370" i="1" s="1"/>
  <c r="I399" i="1"/>
  <c r="J399" i="1" s="1"/>
  <c r="J393" i="1" s="1"/>
  <c r="I418" i="1"/>
  <c r="J418" i="1" s="1"/>
  <c r="J401" i="1" s="1"/>
  <c r="I329" i="1"/>
  <c r="I337" i="1"/>
  <c r="J340" i="1"/>
  <c r="J337" i="1" s="1"/>
  <c r="J210" i="1"/>
  <c r="J204" i="1" s="1"/>
  <c r="I204" i="1"/>
  <c r="J321" i="1"/>
  <c r="J316" i="1" s="1"/>
  <c r="J169" i="1"/>
  <c r="J167" i="1" s="1"/>
  <c r="I167" i="1"/>
  <c r="J424" i="1"/>
  <c r="J422" i="1" s="1"/>
  <c r="I422" i="1"/>
  <c r="I132" i="1"/>
  <c r="I355" i="1"/>
  <c r="J327" i="1" l="1"/>
  <c r="J324" i="1" s="1"/>
  <c r="I171" i="1"/>
  <c r="I342" i="1"/>
  <c r="J314" i="1"/>
  <c r="J300" i="1" s="1"/>
  <c r="I256" i="1"/>
  <c r="J202" i="1"/>
  <c r="J197" i="1" s="1"/>
  <c r="J89" i="1"/>
  <c r="J85" i="1" s="1"/>
  <c r="I130" i="1" s="1"/>
  <c r="I84" i="1" s="1"/>
  <c r="I359" i="1"/>
  <c r="I149" i="1"/>
  <c r="I91" i="1"/>
  <c r="I370" i="1"/>
  <c r="I335" i="1"/>
  <c r="J335" i="1" s="1"/>
  <c r="J323" i="1" s="1"/>
  <c r="I368" i="1" s="1"/>
  <c r="J237" i="1"/>
  <c r="J215" i="1" s="1"/>
  <c r="J165" i="1"/>
  <c r="J157" i="1" s="1"/>
  <c r="I393" i="1"/>
  <c r="I289" i="1"/>
  <c r="I239" i="1"/>
  <c r="J193" i="1"/>
  <c r="J188" i="1" s="1"/>
  <c r="J186" i="1"/>
  <c r="J177" i="1" s="1"/>
  <c r="I115" i="1"/>
  <c r="J22" i="1"/>
  <c r="J13" i="1" s="1"/>
  <c r="J59" i="1"/>
  <c r="J47" i="1" s="1"/>
  <c r="I81" i="1" s="1"/>
  <c r="J81" i="1" s="1"/>
  <c r="J46" i="1" s="1"/>
  <c r="J11" i="1"/>
  <c r="J6" i="1" s="1"/>
  <c r="J147" i="1"/>
  <c r="J137" i="1" s="1"/>
  <c r="I61" i="1"/>
  <c r="I281" i="1"/>
  <c r="I401" i="1"/>
  <c r="I323" i="1" l="1"/>
  <c r="J130" i="1"/>
  <c r="J84" i="1" s="1"/>
  <c r="I195" i="1" s="1"/>
  <c r="J195" i="1" s="1"/>
  <c r="J83" i="1" s="1"/>
  <c r="I44" i="1"/>
  <c r="I5" i="1" s="1"/>
  <c r="I46" i="1"/>
  <c r="J368" i="1"/>
  <c r="J288" i="1" s="1"/>
  <c r="I391" i="1" s="1"/>
  <c r="I288" i="1"/>
  <c r="I83" i="1" l="1"/>
  <c r="J44" i="1"/>
  <c r="J5" i="1" s="1"/>
  <c r="I212" i="1" s="1"/>
  <c r="I4" i="1" s="1"/>
  <c r="J391" i="1"/>
  <c r="J287" i="1" s="1"/>
  <c r="I420" i="1" s="1"/>
  <c r="I287" i="1"/>
  <c r="J212" i="1" l="1"/>
  <c r="J4" i="1" s="1"/>
  <c r="J420" i="1"/>
  <c r="J214" i="1" s="1"/>
  <c r="I214" i="1"/>
  <c r="I426" i="1" l="1"/>
  <c r="J426" i="1" s="1"/>
  <c r="J428" i="1" s="1"/>
  <c r="J429" i="1" s="1"/>
  <c r="E422" i="1"/>
  <c r="G423" i="1"/>
  <c r="F424" i="1" s="1"/>
  <c r="G424" i="1" s="1"/>
  <c r="G422" i="1" s="1"/>
  <c r="E214" i="1"/>
  <c r="E401" i="1"/>
  <c r="G417" i="1"/>
  <c r="G416" i="1"/>
  <c r="G415" i="1"/>
  <c r="G414" i="1"/>
  <c r="G413" i="1"/>
  <c r="G412" i="1"/>
  <c r="G411" i="1"/>
  <c r="G410" i="1"/>
  <c r="G409" i="1"/>
  <c r="G408" i="1"/>
  <c r="G407" i="1"/>
  <c r="G406" i="1"/>
  <c r="G405" i="1"/>
  <c r="G404" i="1"/>
  <c r="G403" i="1"/>
  <c r="G402" i="1"/>
  <c r="E393" i="1"/>
  <c r="G398" i="1"/>
  <c r="G397" i="1"/>
  <c r="G396" i="1"/>
  <c r="G395" i="1"/>
  <c r="G394" i="1"/>
  <c r="E287" i="1"/>
  <c r="E370" i="1"/>
  <c r="G388" i="1"/>
  <c r="G387" i="1"/>
  <c r="G386" i="1"/>
  <c r="G385" i="1"/>
  <c r="G384" i="1"/>
  <c r="G383" i="1"/>
  <c r="G382" i="1"/>
  <c r="G381" i="1"/>
  <c r="G380" i="1"/>
  <c r="G379" i="1"/>
  <c r="G378" i="1"/>
  <c r="G377" i="1"/>
  <c r="G376" i="1"/>
  <c r="G375" i="1"/>
  <c r="G374" i="1"/>
  <c r="G373" i="1"/>
  <c r="G372" i="1"/>
  <c r="G371" i="1"/>
  <c r="F389" i="1" s="1"/>
  <c r="E288" i="1"/>
  <c r="E359" i="1"/>
  <c r="G365" i="1"/>
  <c r="G364" i="1"/>
  <c r="G363" i="1"/>
  <c r="G362" i="1"/>
  <c r="G361" i="1"/>
  <c r="G360" i="1"/>
  <c r="F366" i="1" s="1"/>
  <c r="E355" i="1"/>
  <c r="G356" i="1"/>
  <c r="F357" i="1" s="1"/>
  <c r="F355" i="1" s="1"/>
  <c r="E342" i="1"/>
  <c r="G352" i="1"/>
  <c r="G351" i="1"/>
  <c r="G350" i="1"/>
  <c r="G349" i="1"/>
  <c r="G348" i="1"/>
  <c r="G347" i="1"/>
  <c r="G346" i="1"/>
  <c r="G345" i="1"/>
  <c r="G344" i="1"/>
  <c r="G343" i="1"/>
  <c r="E337" i="1"/>
  <c r="G339" i="1"/>
  <c r="G338" i="1"/>
  <c r="E323" i="1"/>
  <c r="E329" i="1"/>
  <c r="G332" i="1"/>
  <c r="G331" i="1"/>
  <c r="G330" i="1"/>
  <c r="E324" i="1"/>
  <c r="G326" i="1"/>
  <c r="G325" i="1"/>
  <c r="E316" i="1"/>
  <c r="G320" i="1"/>
  <c r="G319" i="1"/>
  <c r="G318" i="1"/>
  <c r="G317" i="1"/>
  <c r="E300" i="1"/>
  <c r="G313" i="1"/>
  <c r="G312" i="1"/>
  <c r="G311" i="1"/>
  <c r="G310" i="1"/>
  <c r="G309" i="1"/>
  <c r="G308" i="1"/>
  <c r="G307" i="1"/>
  <c r="G306" i="1"/>
  <c r="G305" i="1"/>
  <c r="G304" i="1"/>
  <c r="G303" i="1"/>
  <c r="G302" i="1"/>
  <c r="G301" i="1"/>
  <c r="F314" i="1" s="1"/>
  <c r="E289" i="1"/>
  <c r="G297" i="1"/>
  <c r="G296" i="1"/>
  <c r="G295" i="1"/>
  <c r="G294" i="1"/>
  <c r="G293" i="1"/>
  <c r="G292" i="1"/>
  <c r="G291" i="1"/>
  <c r="G290" i="1"/>
  <c r="E281" i="1"/>
  <c r="G284" i="1"/>
  <c r="G283" i="1"/>
  <c r="F285" i="1" s="1"/>
  <c r="G282" i="1"/>
  <c r="E256" i="1"/>
  <c r="G278" i="1"/>
  <c r="G277" i="1"/>
  <c r="G276" i="1"/>
  <c r="G275" i="1"/>
  <c r="G274" i="1"/>
  <c r="G273" i="1"/>
  <c r="G272" i="1"/>
  <c r="G271" i="1"/>
  <c r="G270" i="1"/>
  <c r="G269" i="1"/>
  <c r="G268" i="1"/>
  <c r="G267" i="1"/>
  <c r="G266" i="1"/>
  <c r="G265" i="1"/>
  <c r="G264" i="1"/>
  <c r="G263" i="1"/>
  <c r="G262" i="1"/>
  <c r="G261" i="1"/>
  <c r="G260" i="1"/>
  <c r="G259" i="1"/>
  <c r="G258" i="1"/>
  <c r="G257" i="1"/>
  <c r="F279" i="1" s="1"/>
  <c r="E239" i="1"/>
  <c r="G253" i="1"/>
  <c r="G252" i="1"/>
  <c r="G251" i="1"/>
  <c r="G250" i="1"/>
  <c r="G249" i="1"/>
  <c r="G248" i="1"/>
  <c r="G247" i="1"/>
  <c r="G246" i="1"/>
  <c r="G245" i="1"/>
  <c r="G244" i="1"/>
  <c r="G243" i="1"/>
  <c r="G242" i="1"/>
  <c r="G241" i="1"/>
  <c r="G240" i="1"/>
  <c r="E215" i="1"/>
  <c r="G236" i="1"/>
  <c r="G235" i="1"/>
  <c r="G234" i="1"/>
  <c r="G233" i="1"/>
  <c r="G232" i="1"/>
  <c r="G231" i="1"/>
  <c r="G230" i="1"/>
  <c r="G229" i="1"/>
  <c r="G228" i="1"/>
  <c r="G227" i="1"/>
  <c r="G226" i="1"/>
  <c r="G225" i="1"/>
  <c r="G224" i="1"/>
  <c r="G223" i="1"/>
  <c r="G222" i="1"/>
  <c r="G221" i="1"/>
  <c r="G220" i="1"/>
  <c r="G219" i="1"/>
  <c r="G218" i="1"/>
  <c r="G217" i="1"/>
  <c r="F237" i="1" s="1"/>
  <c r="G216" i="1"/>
  <c r="E4" i="1"/>
  <c r="E204" i="1"/>
  <c r="G209" i="1"/>
  <c r="G208" i="1"/>
  <c r="G207" i="1"/>
  <c r="G206" i="1"/>
  <c r="G205" i="1"/>
  <c r="F210" i="1" s="1"/>
  <c r="E197" i="1"/>
  <c r="G201" i="1"/>
  <c r="G200" i="1"/>
  <c r="G199" i="1"/>
  <c r="G198" i="1"/>
  <c r="E83" i="1"/>
  <c r="E188" i="1"/>
  <c r="G192" i="1"/>
  <c r="G191" i="1"/>
  <c r="G190" i="1"/>
  <c r="G189" i="1"/>
  <c r="E177" i="1"/>
  <c r="G185" i="1"/>
  <c r="G184" i="1"/>
  <c r="G183" i="1"/>
  <c r="G182" i="1"/>
  <c r="G181" i="1"/>
  <c r="G180" i="1"/>
  <c r="G179" i="1"/>
  <c r="G178" i="1"/>
  <c r="E171" i="1"/>
  <c r="G174" i="1"/>
  <c r="G173" i="1"/>
  <c r="G172" i="1"/>
  <c r="F175" i="1" s="1"/>
  <c r="E167" i="1"/>
  <c r="G168" i="1"/>
  <c r="F169" i="1" s="1"/>
  <c r="E157" i="1"/>
  <c r="G164" i="1"/>
  <c r="G163" i="1"/>
  <c r="G162" i="1"/>
  <c r="G161" i="1"/>
  <c r="G160" i="1"/>
  <c r="G159" i="1"/>
  <c r="G158" i="1"/>
  <c r="E149" i="1"/>
  <c r="G154" i="1"/>
  <c r="G153" i="1"/>
  <c r="G152" i="1"/>
  <c r="G151" i="1"/>
  <c r="G150" i="1"/>
  <c r="F155" i="1" s="1"/>
  <c r="E137" i="1"/>
  <c r="G146" i="1"/>
  <c r="G145" i="1"/>
  <c r="G144" i="1"/>
  <c r="G143" i="1"/>
  <c r="G142" i="1"/>
  <c r="G141" i="1"/>
  <c r="G140" i="1"/>
  <c r="G139" i="1"/>
  <c r="G138" i="1"/>
  <c r="E132" i="1"/>
  <c r="G134" i="1"/>
  <c r="G133" i="1"/>
  <c r="E84" i="1"/>
  <c r="E115" i="1"/>
  <c r="G127" i="1"/>
  <c r="G126" i="1"/>
  <c r="G125" i="1"/>
  <c r="G124" i="1"/>
  <c r="G123" i="1"/>
  <c r="G122" i="1"/>
  <c r="G121" i="1"/>
  <c r="G120" i="1"/>
  <c r="G119" i="1"/>
  <c r="G118" i="1"/>
  <c r="G117" i="1"/>
  <c r="G116" i="1"/>
  <c r="E91" i="1"/>
  <c r="G112" i="1"/>
  <c r="G111" i="1"/>
  <c r="G110" i="1"/>
  <c r="G109" i="1"/>
  <c r="G108" i="1"/>
  <c r="G107" i="1"/>
  <c r="G106" i="1"/>
  <c r="G105" i="1"/>
  <c r="G104" i="1"/>
  <c r="G103" i="1"/>
  <c r="G102" i="1"/>
  <c r="G101" i="1"/>
  <c r="G100" i="1"/>
  <c r="G99" i="1"/>
  <c r="G98" i="1"/>
  <c r="G97" i="1"/>
  <c r="G96" i="1"/>
  <c r="G95" i="1"/>
  <c r="G94" i="1"/>
  <c r="G93" i="1"/>
  <c r="F113" i="1" s="1"/>
  <c r="G92" i="1"/>
  <c r="E85" i="1"/>
  <c r="G88" i="1"/>
  <c r="G87" i="1"/>
  <c r="F89" i="1" s="1"/>
  <c r="G86" i="1"/>
  <c r="E46" i="1"/>
  <c r="E61" i="1"/>
  <c r="G78" i="1"/>
  <c r="G77" i="1"/>
  <c r="G76" i="1"/>
  <c r="G75" i="1"/>
  <c r="G74" i="1"/>
  <c r="G73" i="1"/>
  <c r="G72" i="1"/>
  <c r="G71" i="1"/>
  <c r="G70" i="1"/>
  <c r="G69" i="1"/>
  <c r="G68" i="1"/>
  <c r="G67" i="1"/>
  <c r="G66" i="1"/>
  <c r="G65" i="1"/>
  <c r="G64" i="1"/>
  <c r="G63" i="1"/>
  <c r="G62" i="1"/>
  <c r="F79" i="1" s="1"/>
  <c r="E47" i="1"/>
  <c r="G58" i="1"/>
  <c r="G57" i="1"/>
  <c r="G56" i="1"/>
  <c r="G55" i="1"/>
  <c r="G54" i="1"/>
  <c r="G53" i="1"/>
  <c r="G52" i="1"/>
  <c r="G51" i="1"/>
  <c r="G50" i="1"/>
  <c r="G49" i="1"/>
  <c r="G48" i="1"/>
  <c r="F59" i="1" s="1"/>
  <c r="E5" i="1"/>
  <c r="G43" i="1"/>
  <c r="G42" i="1"/>
  <c r="G41" i="1"/>
  <c r="G40" i="1"/>
  <c r="G39" i="1"/>
  <c r="G38" i="1"/>
  <c r="G37" i="1"/>
  <c r="G36" i="1"/>
  <c r="G35" i="1"/>
  <c r="G34" i="1"/>
  <c r="G33" i="1"/>
  <c r="G32" i="1"/>
  <c r="G31" i="1"/>
  <c r="G30" i="1"/>
  <c r="G29" i="1"/>
  <c r="G28" i="1"/>
  <c r="G27" i="1"/>
  <c r="G26" i="1"/>
  <c r="G25" i="1"/>
  <c r="G24" i="1"/>
  <c r="E13" i="1"/>
  <c r="G21" i="1"/>
  <c r="G20" i="1"/>
  <c r="G19" i="1"/>
  <c r="G18" i="1"/>
  <c r="G17" i="1"/>
  <c r="G16" i="1"/>
  <c r="G15" i="1"/>
  <c r="G14" i="1"/>
  <c r="E6" i="1"/>
  <c r="G10" i="1"/>
  <c r="G9" i="1"/>
  <c r="G8" i="1"/>
  <c r="G7" i="1"/>
  <c r="F418" i="1" l="1"/>
  <c r="F401" i="1" s="1"/>
  <c r="F399" i="1"/>
  <c r="G399" i="1" s="1"/>
  <c r="G393" i="1" s="1"/>
  <c r="F353" i="1"/>
  <c r="F340" i="1"/>
  <c r="F333" i="1"/>
  <c r="F327" i="1"/>
  <c r="G327" i="1" s="1"/>
  <c r="G324" i="1" s="1"/>
  <c r="F321" i="1"/>
  <c r="F298" i="1"/>
  <c r="F254" i="1"/>
  <c r="F202" i="1"/>
  <c r="F197" i="1" s="1"/>
  <c r="F193" i="1"/>
  <c r="F186" i="1"/>
  <c r="G186" i="1" s="1"/>
  <c r="G177" i="1" s="1"/>
  <c r="F165" i="1"/>
  <c r="F147" i="1"/>
  <c r="G147" i="1" s="1"/>
  <c r="G137" i="1" s="1"/>
  <c r="F135" i="1"/>
  <c r="F128" i="1"/>
  <c r="F22" i="1"/>
  <c r="F11" i="1"/>
  <c r="F6" i="1" s="1"/>
  <c r="J430" i="1"/>
  <c r="G59" i="1"/>
  <c r="G47" i="1" s="1"/>
  <c r="F47" i="1"/>
  <c r="G113" i="1"/>
  <c r="G91" i="1" s="1"/>
  <c r="F91" i="1"/>
  <c r="F171" i="1"/>
  <c r="G175" i="1"/>
  <c r="G171" i="1" s="1"/>
  <c r="G210" i="1"/>
  <c r="G204" i="1" s="1"/>
  <c r="F204" i="1"/>
  <c r="F13" i="1"/>
  <c r="G22" i="1"/>
  <c r="G13" i="1" s="1"/>
  <c r="F137" i="1"/>
  <c r="G165" i="1"/>
  <c r="G157" i="1" s="1"/>
  <c r="F157" i="1"/>
  <c r="F167" i="1"/>
  <c r="G169" i="1"/>
  <c r="G167" i="1" s="1"/>
  <c r="F316" i="1"/>
  <c r="G321" i="1"/>
  <c r="G316" i="1" s="1"/>
  <c r="G333" i="1"/>
  <c r="G329" i="1" s="1"/>
  <c r="F329" i="1"/>
  <c r="G353" i="1"/>
  <c r="G342" i="1" s="1"/>
  <c r="F342" i="1"/>
  <c r="G418" i="1"/>
  <c r="G401" i="1" s="1"/>
  <c r="G135" i="1"/>
  <c r="G132" i="1" s="1"/>
  <c r="F132" i="1"/>
  <c r="G202" i="1"/>
  <c r="G197" i="1" s="1"/>
  <c r="F289" i="1"/>
  <c r="G298" i="1"/>
  <c r="G289" i="1" s="1"/>
  <c r="G340" i="1"/>
  <c r="G337" i="1" s="1"/>
  <c r="F337" i="1"/>
  <c r="G79" i="1"/>
  <c r="G61" i="1" s="1"/>
  <c r="F61" i="1"/>
  <c r="F85" i="1"/>
  <c r="G89" i="1"/>
  <c r="G85" i="1" s="1"/>
  <c r="G155" i="1"/>
  <c r="G149" i="1" s="1"/>
  <c r="F149" i="1"/>
  <c r="F177" i="1"/>
  <c r="G237" i="1"/>
  <c r="G215" i="1" s="1"/>
  <c r="F215" i="1"/>
  <c r="F256" i="1"/>
  <c r="G279" i="1"/>
  <c r="G256" i="1" s="1"/>
  <c r="F281" i="1"/>
  <c r="G285" i="1"/>
  <c r="G281" i="1" s="1"/>
  <c r="G314" i="1"/>
  <c r="G300" i="1" s="1"/>
  <c r="F300" i="1"/>
  <c r="G366" i="1"/>
  <c r="G359" i="1" s="1"/>
  <c r="F359" i="1"/>
  <c r="G389" i="1"/>
  <c r="G370" i="1" s="1"/>
  <c r="F370" i="1"/>
  <c r="G128" i="1"/>
  <c r="G115" i="1" s="1"/>
  <c r="F115" i="1"/>
  <c r="G193" i="1"/>
  <c r="G188" i="1" s="1"/>
  <c r="F188" i="1"/>
  <c r="F239" i="1"/>
  <c r="G254" i="1"/>
  <c r="G239" i="1" s="1"/>
  <c r="F393" i="1"/>
  <c r="G357" i="1"/>
  <c r="G355" i="1" s="1"/>
  <c r="F422" i="1"/>
  <c r="J431" i="1" l="1"/>
  <c r="J432" i="1" s="1"/>
  <c r="F335" i="1"/>
  <c r="F324" i="1"/>
  <c r="G11" i="1"/>
  <c r="G6" i="1" s="1"/>
  <c r="F44" i="1" s="1"/>
  <c r="G44" i="1" s="1"/>
  <c r="G5" i="1" s="1"/>
  <c r="F323" i="1"/>
  <c r="G335" i="1"/>
  <c r="G323" i="1" s="1"/>
  <c r="F368" i="1" s="1"/>
  <c r="F130" i="1"/>
  <c r="F81" i="1"/>
  <c r="J433" i="1" l="1"/>
  <c r="F5" i="1"/>
  <c r="F288" i="1"/>
  <c r="G368" i="1"/>
  <c r="G288" i="1" s="1"/>
  <c r="F391" i="1" s="1"/>
  <c r="F46" i="1"/>
  <c r="G81" i="1"/>
  <c r="G46" i="1" s="1"/>
  <c r="F84" i="1"/>
  <c r="G130" i="1"/>
  <c r="G84" i="1" s="1"/>
  <c r="F195" i="1" s="1"/>
  <c r="F83" i="1" l="1"/>
  <c r="G195" i="1"/>
  <c r="G83" i="1" s="1"/>
  <c r="F212" i="1" s="1"/>
  <c r="F287" i="1"/>
  <c r="G391" i="1"/>
  <c r="G287" i="1" s="1"/>
  <c r="F420" i="1" s="1"/>
  <c r="F214" i="1" l="1"/>
  <c r="G420" i="1"/>
  <c r="G214" i="1" s="1"/>
  <c r="F4" i="1"/>
  <c r="G212" i="1"/>
  <c r="G4" i="1" s="1"/>
  <c r="F426" i="1" l="1"/>
  <c r="G426" i="1" s="1"/>
  <c r="G428" i="1" s="1"/>
  <c r="G429" i="1" s="1"/>
  <c r="G430" i="1" l="1"/>
  <c r="G431" i="1" s="1"/>
  <c r="G432" i="1" s="1"/>
  <c r="G433" i="1" s="1"/>
</calcChain>
</file>

<file path=xl/comments1.xml><?xml version="1.0" encoding="utf-8"?>
<comments xmlns="http://schemas.openxmlformats.org/spreadsheetml/2006/main">
  <authors>
    <author>Guzmán Rodríguez de la Rubia, Eduardo</author>
    <author>Autor</author>
  </authors>
  <commentList>
    <comment ref="I423" authorId="0" shapeId="0">
      <text>
        <r>
          <rPr>
            <b/>
            <sz val="9"/>
            <color indexed="81"/>
            <rFont val="Tahoma"/>
            <family val="2"/>
          </rPr>
          <t>El importe debe ser igual o superior para esta unidad específica</t>
        </r>
      </text>
    </comment>
    <comment ref="I429" authorId="1" shapeId="0">
      <text>
        <r>
          <rPr>
            <b/>
            <sz val="9"/>
            <color indexed="81"/>
            <rFont val="Tahoma"/>
            <family val="2"/>
          </rPr>
          <t>Insertar porcentaje de gastos generales</t>
        </r>
      </text>
    </comment>
    <comment ref="I430" authorId="1" shapeId="0">
      <text>
        <r>
          <rPr>
            <b/>
            <sz val="9"/>
            <color indexed="81"/>
            <rFont val="Tahoma"/>
            <family val="2"/>
          </rPr>
          <t>Insertar porcentaje de beneficio industrial</t>
        </r>
        <r>
          <rPr>
            <sz val="9"/>
            <color indexed="81"/>
            <rFont val="Tahoma"/>
            <family val="2"/>
          </rPr>
          <t xml:space="preserve">
</t>
        </r>
      </text>
    </comment>
  </commentList>
</comments>
</file>

<file path=xl/sharedStrings.xml><?xml version="1.0" encoding="utf-8"?>
<sst xmlns="http://schemas.openxmlformats.org/spreadsheetml/2006/main" count="1419" uniqueCount="749">
  <si>
    <t>Código</t>
  </si>
  <si>
    <t>Nat</t>
  </si>
  <si>
    <t>Ud</t>
  </si>
  <si>
    <t>Resumen</t>
  </si>
  <si>
    <t>1</t>
  </si>
  <si>
    <t>Capítulo</t>
  </si>
  <si>
    <t/>
  </si>
  <si>
    <t>ACTUACIONES EN PLATAFORMA DE VIA</t>
  </si>
  <si>
    <t>1.1</t>
  </si>
  <si>
    <t>TRABAJOS PREVIOS Y AUXILIARES</t>
  </si>
  <si>
    <t>1.1.1</t>
  </si>
  <si>
    <t>ACTUACIONES EN POZOS DE VENTILACIÓN (TIPOLOGÍA "A")</t>
  </si>
  <si>
    <t>1.1.1.1</t>
  </si>
  <si>
    <t>Partida</t>
  </si>
  <si>
    <t>ud</t>
  </si>
  <si>
    <t>REVISIÓN COMPLETA DEL ESTADO ACTUAL DE LAS INSTALACIONES DEL POZO DE VENTILACIÓN</t>
  </si>
  <si>
    <t>1.1.1.2</t>
  </si>
  <si>
    <t>ELEMENTOS DE SEÑALIZACIÓN Y PROTECCIÓN PARA C.G.M.P. DE VENTILADORES Y OTROS COMPONENTES</t>
  </si>
  <si>
    <t>1.1.1.3</t>
  </si>
  <si>
    <t>REVISIÓN, LIMPIEZA, ENGRASE Y PUESTA A PUNTO DE EQUIPOS DE VENTILACIÓN Y ELEMENTOS AUXILIARES</t>
  </si>
  <si>
    <t>1.1.1.4</t>
  </si>
  <si>
    <t>REVISIÓN COMPLETA DEL ESTADO FINAL DE LAS INSTALACIONES DEL POZO DE VENTILACIÓN, REALIZACIÓN DE PRUEBAS Y PUESTA EN SERVICIO</t>
  </si>
  <si>
    <t>Total 1.1.1</t>
  </si>
  <si>
    <t>1.1.2</t>
  </si>
  <si>
    <t>ACTUACIONES EN POZOS DE VENTILACIÓN (TIPOLOGÍA "B")</t>
  </si>
  <si>
    <t>1.1.2.1</t>
  </si>
  <si>
    <t>PROTECCIÓN MECÁNICA DE INSTALACIÓN DE COLUMNA SECA EN POZOS DE VENTILACIÓN</t>
  </si>
  <si>
    <t>1.1.2.2</t>
  </si>
  <si>
    <t>DESMONTAJE DE INSTALACIÓN DE ALUMBRADO EXISTENTE, CON POSTERIOR MONTAJE Y REPOSICIÓN</t>
  </si>
  <si>
    <t>1.1.2.3</t>
  </si>
  <si>
    <t>DEMOLICIÓN Y POSTERIOR REPOSICIÓN DE TABIQUERÍAS INTERIORES DE FÁBRICA LADRILLO PERFORADO 1/2 PIE</t>
  </si>
  <si>
    <t>1.1.2.4</t>
  </si>
  <si>
    <t>PROTECCIÓN MECÁNICA DEL SUELO, PARAMENTOS Y EQUIPOS</t>
  </si>
  <si>
    <t>1.1.2.5</t>
  </si>
  <si>
    <t>1.1.2.6</t>
  </si>
  <si>
    <t>1.1.2.7</t>
  </si>
  <si>
    <t>1.1.2.8</t>
  </si>
  <si>
    <t>Total 1.1.2</t>
  </si>
  <si>
    <t>1.1.3</t>
  </si>
  <si>
    <t>TOMA DE DATOS AUXILIAR DE BRETELLE. CON CIERRE</t>
  </si>
  <si>
    <t>1.1.4</t>
  </si>
  <si>
    <t>m</t>
  </si>
  <si>
    <t>TOMA DE DATOS CON CARRO MEDIDOR. CON CIERRE</t>
  </si>
  <si>
    <t>1.1.5</t>
  </si>
  <si>
    <t>MANIPULACIÓN DE CALZOS</t>
  </si>
  <si>
    <t>1.1.6</t>
  </si>
  <si>
    <t>CALCULO ESTRUCTURAL HUECO/GALERÍA EN TÚNEL PARA MOTORES DE APARATOS DE VÍA</t>
  </si>
  <si>
    <t>1.1.7</t>
  </si>
  <si>
    <t>CALCULO ESTRUCTURAL TOPE DE VIA DE HORMIGON ARMADO</t>
  </si>
  <si>
    <t>1.1.8</t>
  </si>
  <si>
    <t>CALCULO ESTRUCTURAL Y EJECUCION DE HUECO EN POZO DE VENTILACIÓN</t>
  </si>
  <si>
    <t>1.1.9</t>
  </si>
  <si>
    <t>m2</t>
  </si>
  <si>
    <t>CERRAMIENTO DE TÚNEL CON TAPE DE LONA O EQUIVALENTE. JORNADA 2:30 - 5:00 A.M.</t>
  </si>
  <si>
    <t>1.1.10</t>
  </si>
  <si>
    <t>PROTECCIÓN DE ESCALERA MECÁNICA CON LONA. CON CIERRE</t>
  </si>
  <si>
    <t>1.1.11</t>
  </si>
  <si>
    <t>LOCALIZACIÓN DE CABLES ENTERRADOS. CON CIERRE</t>
  </si>
  <si>
    <t>1.1.12</t>
  </si>
  <si>
    <t>CIMENTACIÓN POSTE PARADA AUTOBÚS</t>
  </si>
  <si>
    <t>1.1.13</t>
  </si>
  <si>
    <t>POSTE PARADA AUTOBÚS</t>
  </si>
  <si>
    <t>1.1.14</t>
  </si>
  <si>
    <t>SEÑALIZACIÓN PARADA AUTOBÚS</t>
  </si>
  <si>
    <t>1.1.15</t>
  </si>
  <si>
    <t>REPOSICIÓN DE VIALES</t>
  </si>
  <si>
    <t>1.1.16</t>
  </si>
  <si>
    <t>TRASLADO Y DESMONTAJE DE MARQUESINA DE AUTOBÚS</t>
  </si>
  <si>
    <t>1.1.17</t>
  </si>
  <si>
    <t>PROTECCION DE POSTE DE CATENARIA. JORNADA 2:30 - 5:00 A.M.</t>
  </si>
  <si>
    <t>1.1.18</t>
  </si>
  <si>
    <t>PROTECCIÓN DE BATERÍA DE PEAJE CON LONA. CON CIERRE</t>
  </si>
  <si>
    <t>1.1.19</t>
  </si>
  <si>
    <t>PROTECCIÓN DE AGRUPACIÓN DE INSTALACIONES (MÁQUINAS, ETC) CON LONA. CON CIERRE</t>
  </si>
  <si>
    <t>1.1.20</t>
  </si>
  <si>
    <t>PA</t>
  </si>
  <si>
    <t>PARTIDA ALZADA MEDICIONES Y CONTROL DE OBRA. A JUSTIFICAR</t>
  </si>
  <si>
    <t>1.1.21</t>
  </si>
  <si>
    <t>PARTIDA ALZADA SUMINISTRO DE REPUESTOS DE APARATO DE VIA. A JUSTIFICAR</t>
  </si>
  <si>
    <t>1.1.22</t>
  </si>
  <si>
    <t>PARTIDA ALZADA PARA ADECUACIÓN DE ZONAS COLINDANTES Y ACTUACIONES EN INSTALACIONES.</t>
  </si>
  <si>
    <t>Total 1.1</t>
  </si>
  <si>
    <t>1.2.</t>
  </si>
  <si>
    <t>DESMONTAJES, DESGUARNECIDOS, DESGRAVADOS Y DEMOLICIONES</t>
  </si>
  <si>
    <t>1.2.1</t>
  </si>
  <si>
    <t>DESMONTAJE DE VIA</t>
  </si>
  <si>
    <t>1.2.1.1</t>
  </si>
  <si>
    <t>DESMONTAJE DE TRAVIESA DE HORMIGÓN. CON CIERRE</t>
  </si>
  <si>
    <t>1.2.1.2</t>
  </si>
  <si>
    <t>DESMONTAJE DE TRAVIESA DE HORMIGÓN. JORNADA 2:30 - 5:00 A.M.</t>
  </si>
  <si>
    <t>1.2.1.3</t>
  </si>
  <si>
    <t>DESMONTAJE DE ENGRASADOR. CON CIERRE</t>
  </si>
  <si>
    <t>1.2.1.4</t>
  </si>
  <si>
    <t>DESMONTAJE DE CARRIL Y JUNTAS DE VÍA DOBLE. CON CIERRE</t>
  </si>
  <si>
    <t>1.2.1.5</t>
  </si>
  <si>
    <t>DESMONTAJE DE CARRIL Y JUNTAS DE VÍA DOBLE. JORNADA 2:30 - 5:00 A.M.</t>
  </si>
  <si>
    <t>1.2.1.6</t>
  </si>
  <si>
    <t>DESMONTAJE DE DESVÍO COMPLETO. CON CIERRE</t>
  </si>
  <si>
    <t>1.2.1.7</t>
  </si>
  <si>
    <t>DESMONTAJE DE DESVÍO COMPLETO. JORNADA 2:30 - 5:00 A.M.</t>
  </si>
  <si>
    <t>1.2.1.8</t>
  </si>
  <si>
    <t>DESMONTAJE ARQUETA DE SEÑALIZACIÓN Y RELLENO DE HUECO. CON CIERRE</t>
  </si>
  <si>
    <t>1.2.1.9</t>
  </si>
  <si>
    <t>EXTRACCIÓN DE TACO ELÁSTICO (DADO Y CAZOLETA). CON CIERRE</t>
  </si>
  <si>
    <t>1.2.1.10</t>
  </si>
  <si>
    <t>EXTRACCIÓN DE DADO ELÁSTICO MEDIANTE LEVANTE DE CARRIL. CON CIERRE</t>
  </si>
  <si>
    <t>1.2.1.11</t>
  </si>
  <si>
    <t>CARGA, TRANSPORTE Y DESCARGA DE JUNTAS Y CARRIL EN VÍA DOBLE. CON CIERRE</t>
  </si>
  <si>
    <t>Total 1.2.1</t>
  </si>
  <si>
    <t>1.2.2</t>
  </si>
  <si>
    <t>DEMOLICIONES, DESGUARNECIDOS Y DESGRAVADOS DE VIA</t>
  </si>
  <si>
    <t>1.2.2.1</t>
  </si>
  <si>
    <t>m3</t>
  </si>
  <si>
    <t>DEMOLICION DE TOPE DE VIA DE HORMIGON ARMADO O EN MASA. CON CIERRE</t>
  </si>
  <si>
    <t>1.2.2.2</t>
  </si>
  <si>
    <t>DEMOLICION DE TOPE DE VIA DE HORMIGON ARMADO O EN MASA. JORNADA 2:30 - 5:00 A.M.</t>
  </si>
  <si>
    <t>1.2.2.3</t>
  </si>
  <si>
    <t>CORTE CON DISCO DE SOLERA DE HORMIGÓN. CON CIERRE</t>
  </si>
  <si>
    <t>1.2.2.4</t>
  </si>
  <si>
    <t>CORTE Y DEMOLICIÓN DE CAZOLETA. CON CIERRE</t>
  </si>
  <si>
    <t>1.2.2.5</t>
  </si>
  <si>
    <t>DEMOLICIÓN Y DESGRAVADO LOSAS Y SOLERAS HORMIGÓN CON P.P. DE TACOS. CON CIERRE</t>
  </si>
  <si>
    <t>1.2.2.6</t>
  </si>
  <si>
    <t>DEMOLICIÓN Y DESGRAVADO LOSAS Y SOLERAS HORMIGÓN CON P.P. DE TACOS. JORNADA 2:30 - 5:00 A.M.</t>
  </si>
  <si>
    <t>1.2.2.7</t>
  </si>
  <si>
    <t>NICHO EN HASTIAL DE TÚNEL PARA MOTOR DE APARATO DE VÍA. CON CIERRE</t>
  </si>
  <si>
    <t>1.2.2.8</t>
  </si>
  <si>
    <t>PREPARACIÓN DE SUELO DE HORMIGÓN PARA COLOCACIÓN DE PLACA CON RELLENO. CON CIERRE</t>
  </si>
  <si>
    <t>1.2.2.9</t>
  </si>
  <si>
    <t>REBAJE DE LA PLATAFORMA PARA ALOJAR PLACA. CON CIERRE</t>
  </si>
  <si>
    <t>1.2.2.10</t>
  </si>
  <si>
    <t>REMATE DEL HUECO DEL TACO ELÁSTICO CON MORTERO DE ALTA RESISTENCIA. CON CIERRE</t>
  </si>
  <si>
    <t>1.2.2.11</t>
  </si>
  <si>
    <t>RETIRADA, CARGA Y TRANSPORTE DE ESCOMBROS A DEPÓSITO. CON CIERRE</t>
  </si>
  <si>
    <t>1.2.2.12</t>
  </si>
  <si>
    <t>RETIRADA, CARGA Y TRANSPORTE DE ESCOMBROS A DEPÓSITO. JORNADA 2:30 - 5:00 A.M.</t>
  </si>
  <si>
    <t>1.2.2.13</t>
  </si>
  <si>
    <t>APORTE DE BALASTO. JORNADA 2:30 - 5:00 A.M.</t>
  </si>
  <si>
    <t>1.2.2.14</t>
  </si>
  <si>
    <t>BATEO MANUAL Y PERFILADO DE VÍA. CON CIERRE</t>
  </si>
  <si>
    <t>1.2.2.15</t>
  </si>
  <si>
    <t>CARGA, TRANSPORTE Y DESCARGA DE TRAVIESAS DE HORMIGÓN. CON CIERRE</t>
  </si>
  <si>
    <t>1.2.2.16</t>
  </si>
  <si>
    <t>CARGA, TRANSPORTE Y DESCARGA DE TRAVIESAS DE HORMIGÓN. JORNADA 2:30 - 5:00 A.M.</t>
  </si>
  <si>
    <t>1.2.2.17</t>
  </si>
  <si>
    <t>PARTIDA ALZADA ROZADO CONTRABÓVEDA Y REFUERZO DEL TÚNEL. A JUSTIFICAR</t>
  </si>
  <si>
    <t>Total 1.2.2</t>
  </si>
  <si>
    <t>Total 1.2.</t>
  </si>
  <si>
    <t>1.3</t>
  </si>
  <si>
    <t>MONTAJE DE VÍA Y FORMACIÓN DE PLATAFORMA</t>
  </si>
  <si>
    <t>1.3.1</t>
  </si>
  <si>
    <t>MONTAJE DE APARATO Y VIA</t>
  </si>
  <si>
    <t>1.3.1.1</t>
  </si>
  <si>
    <t>MONTAJE DE APARATO</t>
  </si>
  <si>
    <t>1.3.1.1.1</t>
  </si>
  <si>
    <t>MONTAJE DE BRETELLE ELÁSTICA PARA ENTREVÍA DE 1400MM. CON CIERRE</t>
  </si>
  <si>
    <t>1.3.1.1.2</t>
  </si>
  <si>
    <t>CARGA, TRANSPORTE Y DESCARGA DE BRETELLE DE GÁLIBO ESTRECHO. JORNADA 2:30 - 5:00 A.M.</t>
  </si>
  <si>
    <t>1.3.1.1.3</t>
  </si>
  <si>
    <t>CARGA, TRANSPORTE Y DESCARGA DE DESVÍO EN TÚNEL DE VÍA DOBLE. JORNADA 2:30 - 5:00 A.M.</t>
  </si>
  <si>
    <t>Total 1.3.1.1</t>
  </si>
  <si>
    <t>1.3.1.2</t>
  </si>
  <si>
    <t>MONTAJE DE VIA</t>
  </si>
  <si>
    <t>1.3.1.2.1</t>
  </si>
  <si>
    <t>SUMINISTRO DE TRAVIESA MONOBLOQUE DE HORMIGÓN PARA CARRIL 54E1 Y ANCHO DE VÍA 1.445 MM</t>
  </si>
  <si>
    <t>1.3.1.2.2</t>
  </si>
  <si>
    <t>MONTAJE DE TRAVIESA DE HORMIGÓN. CON CIERRE</t>
  </si>
  <si>
    <t>1.3.1.2.3</t>
  </si>
  <si>
    <t>MONTAJE DE TRAVIESA DE HORMIGÓN. JORNADA 2:30 - 5:00 A.M.</t>
  </si>
  <si>
    <t>1.3.1.2.4</t>
  </si>
  <si>
    <t>SUMINISTRO DE CARRIL 54E1</t>
  </si>
  <si>
    <t>1.3.1.2.5</t>
  </si>
  <si>
    <t>MONTAJE Y ENGRAPADO DE CARRIL DE VÍA DOBLE. CON CIERRE</t>
  </si>
  <si>
    <t>1.3.1.2.6</t>
  </si>
  <si>
    <t>MONTAJE Y ENGRAPADO DE CARRIL DE VÍA DOBLE. JORNADA 2:30 - 5:00 A.M.</t>
  </si>
  <si>
    <t>1.3.1.2.7</t>
  </si>
  <si>
    <t>SUMINISTRO JA DE 6 M, TIPO IVG DE 30º, PARA CARRIL 54E1</t>
  </si>
  <si>
    <t>1.3.1.2.8</t>
  </si>
  <si>
    <t>MONTAJE JA DE 6 M, TIPO IVG DE 30º, PARA CARRIL 54 O 60E1. CON CIERRE</t>
  </si>
  <si>
    <t>1.3.1.2.9</t>
  </si>
  <si>
    <t>MONTAJE JA DE 6 M, TIPO IVG DE 30º, PARA CARRIL 54 O 60E1. JORNADA 2:30 - 5:00 A.M.</t>
  </si>
  <si>
    <t>1.3.1.2.10</t>
  </si>
  <si>
    <t>MONTAJE IN SITU DE JUNTA, PARA CARRIL 54 O 60E1. CON CIERRE</t>
  </si>
  <si>
    <t>1.3.1.2.11</t>
  </si>
  <si>
    <t>CONEXIONADO DE CARRIL O JA PARA SEÑALES. CON CIERRE</t>
  </si>
  <si>
    <t>1.3.1.2.12</t>
  </si>
  <si>
    <t>RENOVACIÓN DE CUPÓN &lt;12M. CON CIERRE</t>
  </si>
  <si>
    <t>1.3.1.2.13</t>
  </si>
  <si>
    <t>LEVANTE Y BAJADA DE CARRIL. CON CIERRE</t>
  </si>
  <si>
    <t>1.3.1.2.14</t>
  </si>
  <si>
    <t>1.3.1.2.15</t>
  </si>
  <si>
    <t>MONTAJE DE ENGRASADOR. CON CIERRE</t>
  </si>
  <si>
    <t>1.3.1.2.16</t>
  </si>
  <si>
    <t>SUMINISTRO DE CANALETA DE HORMIGON 400x290x1000 CON TAPA PARA PASO DE CABLES</t>
  </si>
  <si>
    <t>1.3.1.2.17</t>
  </si>
  <si>
    <t>MONTAJE DE CANALETA DE HORMIGON 400x290x1000 CON TAPA PARA PASO DE CABLES BAJO MOTOR DE AGUJA. CON CIERRE</t>
  </si>
  <si>
    <t>1.3.1.2.18</t>
  </si>
  <si>
    <t>SUMINISTRO DE CANALETA DE HORMIGON BISENO 600x290x1000 CON TAPA PARA PASO DE CABLES</t>
  </si>
  <si>
    <t>1.3.1.2.19</t>
  </si>
  <si>
    <t>MONTAJE DE CANALETA DE HORMIGON 600x290x1000 CON TAPA PARA PASO DE CABLES BAJO MOTOR DE AGUJA. CON CIERRE</t>
  </si>
  <si>
    <t>1.3.1.2.20</t>
  </si>
  <si>
    <t>REJILLA TIPO TRAMEX PARA PASO DE VIA. JORNADA 2:30 - 5:00 A.M.</t>
  </si>
  <si>
    <t>1.3.1.2.21</t>
  </si>
  <si>
    <t>SUMINISTRO Y MONTAJE DE PLATAFORMA DE TRAMEX PARA ACCESO A TREN. CON CIERRE</t>
  </si>
  <si>
    <t>Total 1.3.1.2</t>
  </si>
  <si>
    <t>1.3.1.3</t>
  </si>
  <si>
    <t>MONTAJE DE ELEMENTOS DE SUJECION</t>
  </si>
  <si>
    <t>1.3.1.3.1</t>
  </si>
  <si>
    <t>SUMINISTRO DE KIT DE SUJECION PANDROL PARA TACO DE HORMIGON</t>
  </si>
  <si>
    <t>1.3.1.3.2</t>
  </si>
  <si>
    <t>SUMINISTRO KIT DE SUJECIÓN SKL-3 PARA PLACA</t>
  </si>
  <si>
    <t>1.3.1.3.3</t>
  </si>
  <si>
    <t>SUMINISTRO KIT DE SUJECIÓN SKL-3 PARA TRAVIESA DE HORMIGON</t>
  </si>
  <si>
    <t>1.3.1.3.4</t>
  </si>
  <si>
    <t>SUMINISTRO PERNOS, TUERCAS Y ARANDELAS PARA MONTAJE BOTTOM-UP DE PLACA ADHERIZADA O EQUIVALENTE</t>
  </si>
  <si>
    <t>1.3.1.3.5</t>
  </si>
  <si>
    <t>SUMINISTRO PLACA DE FIJACIÓN DIRECTA DFF/ADH CON SKL-3 O EQUIVALENTE PARA CARRIL 54E1 PARA HORMIGONADO (MONTAJE TOP-DOWN)</t>
  </si>
  <si>
    <t>1.3.1.3.6</t>
  </si>
  <si>
    <t>SUMINISTRO PLACA DE FIJACIÓN DIRECTA DFF/ADH CON SKL-3 O EQUIVALENTE PARA CARRIL 54E1 PARA MONTAJE BOTTOM-UP</t>
  </si>
  <si>
    <t>1.3.1.3.7</t>
  </si>
  <si>
    <t>CARGA, TRANSPORTE Y DESCARGA DE TACOS/PLACAS EN VÍA DOBLE. JORNADA 2:30 - 5:00 A.M.</t>
  </si>
  <si>
    <t>1.3.1.3.8</t>
  </si>
  <si>
    <t>CARGA, TRANSPORTE Y DESCARGA DE TACOS/PLACAS EN VÍA DOBLE. CON CIERRE</t>
  </si>
  <si>
    <t>1.3.1.3.9</t>
  </si>
  <si>
    <t>MONTAJE DE PLACA DE FIJACION DIRECTA DFF/ADH O EQUIVALENTE CON MONTAJE BOTTOM-UP EN SUPERFICIE PREPARADA. CON CIERRE</t>
  </si>
  <si>
    <t>1.3.1.3.10</t>
  </si>
  <si>
    <t>FORMACIÓN DE DADO DE MORTERO PARA INSTALACIÓN DE PLACA EN HUECO DE TACO. CON CIERRE</t>
  </si>
  <si>
    <t>1.3.1.3.11</t>
  </si>
  <si>
    <t>MONTAJE DE PLACA DE FIJACION DIRECTA DFF/ADH O EQUIVALENTE PARA HORMIGONADO (MONTAJE TOP-DOWN). CON CIERRE</t>
  </si>
  <si>
    <t>1.3.1.3.12</t>
  </si>
  <si>
    <t>MONTAJE PLACA FIJACION DIRECTA DFF/ADH O EQUIV CON MONTAJE BOTTOM-UP PLAT. INFERIOR A COTA BAJO PLACA. CON CIERRE</t>
  </si>
  <si>
    <t>Total 1.3.1.3</t>
  </si>
  <si>
    <t>Total 1.3.1</t>
  </si>
  <si>
    <t>1.3.2</t>
  </si>
  <si>
    <t>SOLDADURAS</t>
  </si>
  <si>
    <t>1.3.2.1</t>
  </si>
  <si>
    <t>EJECUCIÓN DE SOLDADURA ALUMINOTÉRMICA EN CARRIL 54E1 O 60E1. CON CIERRE</t>
  </si>
  <si>
    <t>1.3.2.2</t>
  </si>
  <si>
    <t>EJECUCIÓN DE SOLDADURA ALUMINOTÉRMICA EN CARRIL CON CC O INTERNA DE APARATOS DE VÍA. CON CIERRE</t>
  </si>
  <si>
    <t>Total 1.3.2</t>
  </si>
  <si>
    <t>1.3.3</t>
  </si>
  <si>
    <t>SANEAMIENTO Y DRENAJE</t>
  </si>
  <si>
    <t>1.3.3.1</t>
  </si>
  <si>
    <t>SUM. Y MONTAJE DE REJILLA METÁLICA DE 1000X300 MM PARA CANAL CENTRAL CON CERCO. CON CIERRE</t>
  </si>
  <si>
    <t>1.3.3.2</t>
  </si>
  <si>
    <t>DRENAJE SUBTERRÁNEO. CON CIERRE</t>
  </si>
  <si>
    <t>1.3.3.3</t>
  </si>
  <si>
    <t>EJECUCIÓN ARQUETA DE PASO DE 63X63X80 CM, CON PICADO DE PLATAFORMA. CON CIERRE</t>
  </si>
  <si>
    <t>1.3.3.4</t>
  </si>
  <si>
    <t>PICADO PARA ENSANCHAR CANAL CENTRAL. CON CIERRE</t>
  </si>
  <si>
    <t>1.3.3.5</t>
  </si>
  <si>
    <t>PICADO Y ENFOSCADO DE CANALES. CON CIERRE</t>
  </si>
  <si>
    <t>1.3.3.6</t>
  </si>
  <si>
    <t>ENSANCHE Y PROFUNDIZACIÓN DE CANALES LONGITUDINALES Y TRANSVERSALES. CON CIERRE.</t>
  </si>
  <si>
    <t>1.3.3.7</t>
  </si>
  <si>
    <t>REPARACION DE CANAL DE DRENAJE DE ENTREVÍA. CON CIERRE</t>
  </si>
  <si>
    <t>1.3.3.8</t>
  </si>
  <si>
    <t>REUBICACIÓN DRENAJE TRANSVERSAL DE LA ZONA DE OBRA. CON CIERRE</t>
  </si>
  <si>
    <t>1.3.3.9</t>
  </si>
  <si>
    <t>PARTIDA ALZADA PARA CORRECIÓN DEL DRENAJE. A JUSTIFICAR</t>
  </si>
  <si>
    <t>Total 1.3.3</t>
  </si>
  <si>
    <t>1.3.4</t>
  </si>
  <si>
    <t>ALINEACION Y NIVELACION</t>
  </si>
  <si>
    <t>1.3.4.1</t>
  </si>
  <si>
    <t>ALINEACIÓN Y NIVELACIÓN AUXILIAR DE BRETELLE. CON CIERRE</t>
  </si>
  <si>
    <t>1.3.4.2</t>
  </si>
  <si>
    <t>ALINEACIÓN Y NIVELACIÓN CON CARRO DE VÍA SENCILLA. CON CIERRE</t>
  </si>
  <si>
    <t>1.3.4.3</t>
  </si>
  <si>
    <t>ALINEACIÓN Y NIVELACIÓN CON CARRO DE VÍA SENCILLA. JORNADA 2:30 - 5:00 A.M.</t>
  </si>
  <si>
    <t>1.3.4.4</t>
  </si>
  <si>
    <t>AJUSTE GEOMÉTRICO DE PLACAS. CON CIERRE</t>
  </si>
  <si>
    <t>1.3.4.5</t>
  </si>
  <si>
    <t>MEJORA DE LA ALINEACIÓN, ANCHO DE VÍA, NIVELACIÓN Y PERALTE CON CARRO DE VÍA SENCILLA. CON CIERRE</t>
  </si>
  <si>
    <t>Total 1.3.4</t>
  </si>
  <si>
    <t>1.3.5</t>
  </si>
  <si>
    <t>HORMIGONADO Y BALASTADO</t>
  </si>
  <si>
    <t>1.3.5.1</t>
  </si>
  <si>
    <t>HORMIGÓN ARMADO HA / HM-25/20/B IIA O HA / HM-25/20/F/IIA DE CENTRAL CON BOMBEO EN VÍA DOBLE. CON CIERRE</t>
  </si>
  <si>
    <t>1.3.5.2</t>
  </si>
  <si>
    <t>HORMIGÓN ARMADO HA / HM-25/20/B IIA O HA / HM-25/20/F/IIA DE CENTRAL CON BOMBEO EN VÍA DOBLE. CON CIERRE (NOCTURNO)</t>
  </si>
  <si>
    <t>1.3.5.3</t>
  </si>
  <si>
    <t>HORMIGÓN ARMADO HMF-30/P-1,5-1/F/20-60/IIa DE CENTRAL CON BOMBEO CON FIBRAS POLIPROPILENO. CON CIERRE</t>
  </si>
  <si>
    <t>1.3.5.4</t>
  </si>
  <si>
    <t>HORMIGÓN DE LIMPIEZA HL-150 EN CIMIENTOS SOLERAS Y PEQUEÑAS OBRAS DE FÁBRICA PUESTO EN OBRA. CON CIERRE</t>
  </si>
  <si>
    <t>1.3.5.5</t>
  </si>
  <si>
    <t>BATEO Y PERFILADO CON APORTE DE BALASTO. CON CIERRE</t>
  </si>
  <si>
    <t>1.3.5.6</t>
  </si>
  <si>
    <t>HORMIGÓN ARMADO HA / HM-25/20/B IIA O HA / HM-25/20/F/IIA DE CENTRAL CON BOMBEO PARA EJECUCION DE TOPE DE VIA. CON CIERRE</t>
  </si>
  <si>
    <t>1.3.5.7</t>
  </si>
  <si>
    <t>kg</t>
  </si>
  <si>
    <t>ACERO CORRUGADO PARA ARMADO DE TOPE DE VIA. CON CIERRE</t>
  </si>
  <si>
    <t>Total 1.3.5</t>
  </si>
  <si>
    <t>1.3.6</t>
  </si>
  <si>
    <t>INDICADORES, PIQUETES Y MARCAJES</t>
  </si>
  <si>
    <t>1.3.6.1</t>
  </si>
  <si>
    <t>PLACA KILOMÉTRICA POR DECÁMETROS CON DESLIZADERA DE NIVELACIÓN. CON CIERRE</t>
  </si>
  <si>
    <t>Total 1.3.6</t>
  </si>
  <si>
    <t>1.3.7</t>
  </si>
  <si>
    <t>TRATAMIENTO ANTIVIBRATORIO</t>
  </si>
  <si>
    <t>1.3.7.1</t>
  </si>
  <si>
    <t>ACERO CORRUGADO PARA TRAT. ANTIVIBRATORIO CONTRABÓVEDA. CON CIERRE</t>
  </si>
  <si>
    <t>1.3.7.2</t>
  </si>
  <si>
    <t>SUMINISTRO DE MANTA ELASTOMÉRICA SYLOMER O EQUIVALENTE DE 2,5 CM DE ESPESOR</t>
  </si>
  <si>
    <t>1.3.7.3</t>
  </si>
  <si>
    <t>TRATAMIENTO ANTIVIBRATORIO DE CONTRABÓVEDA. CON CIERRE</t>
  </si>
  <si>
    <t>Total 1.3.7</t>
  </si>
  <si>
    <t>1.3.8</t>
  </si>
  <si>
    <t>TRABAJOS DE CORRECCIÓN GEOMETRICA DE VIA Y VARIOS. EN ENTORNO DE ZONA DE OBRA</t>
  </si>
  <si>
    <t>1.3.8.1</t>
  </si>
  <si>
    <t>CORRECCIÓN DE ALABEO EN TACO BAJANDO COTA. JORNADA 2:30 - 5:00 A.M.</t>
  </si>
  <si>
    <t>1.3.8.2</t>
  </si>
  <si>
    <t>CORRECCIÓN DE ALABEO EN TACO SUBIENDO COTA. JORNADA 2:30 - 5:00 A.M.</t>
  </si>
  <si>
    <t>1.3.8.3</t>
  </si>
  <si>
    <t>CORRECCIÓN DE ANCHO DE VÍA MEDIANTE PLACA ACODADA O AISLADORES. JORNADA 2:30 - 5:00 A.M.</t>
  </si>
  <si>
    <t>1.3.8.4</t>
  </si>
  <si>
    <t>REPARACIÓN DE LOSA CON MORTERO ALTA RESISTENCIA. JORNADA 2:30 - 5:00 A.M.</t>
  </si>
  <si>
    <t>1.3.8.5</t>
  </si>
  <si>
    <t>CORRECCIÓN DE ALABEO EN TACO BAJANDO COTA. CON CIERRE</t>
  </si>
  <si>
    <t>1.3.8.6</t>
  </si>
  <si>
    <t>CORRECCIÓN DE ALABEO EN TACO SUBIENDO COTA. CON CIERRE</t>
  </si>
  <si>
    <t>1.3.8.7</t>
  </si>
  <si>
    <t>CORRECCIÓN DE ANCHO DE VÍA MEDIANTE PLACA ACODADA O AISLADORES. CON CIERRE</t>
  </si>
  <si>
    <t>1.3.8.8</t>
  </si>
  <si>
    <t>REPARACIÓN DE LOSA CON MORTERO ALTA RESISTENCIA. CON CIERRE</t>
  </si>
  <si>
    <t>Total 1.3.8</t>
  </si>
  <si>
    <t>1.3.9</t>
  </si>
  <si>
    <t>LIBERACION DE TENSIONES</t>
  </si>
  <si>
    <t>1.3.9.1</t>
  </si>
  <si>
    <t>LIBERACIÓN DE TENSIONES MEDIANTE TENSORES HIDRÁULICOS. JORNADA 2:30 - 5:00 A.M.</t>
  </si>
  <si>
    <t>1.3.9.2</t>
  </si>
  <si>
    <t>LIBERACIÓN DE TENSIONES POR CALENTAMIENTO SOLAR. JORNADA 2:30 - 5:00 A.M.</t>
  </si>
  <si>
    <t>1.3.9.3</t>
  </si>
  <si>
    <t>LIBERACIÓN DE TENSIONES MEDIANTE TENSORES HIDRÁULICOS. CON CIERRE</t>
  </si>
  <si>
    <t>1.3.9.4</t>
  </si>
  <si>
    <t>LIBERACIÓN DE TENSIONES POR CALENTAMIENTO SOLAR. CON CIERRE</t>
  </si>
  <si>
    <t>Total 1.3.9</t>
  </si>
  <si>
    <t>Total 1.3</t>
  </si>
  <si>
    <t>1.4</t>
  </si>
  <si>
    <t>LIMPIEZA Y DESATRANCOS</t>
  </si>
  <si>
    <t>1.4.1</t>
  </si>
  <si>
    <t>DESATRANCO/LIMPIEZA DE ARQUETAS Y CANALES. CON CIERRE</t>
  </si>
  <si>
    <t>1.4.2</t>
  </si>
  <si>
    <t>DESATRANCO/LIMPIEZA DE DRENAJE SUBTERRÁNEO. CON CIERRE</t>
  </si>
  <si>
    <t>1.4.3</t>
  </si>
  <si>
    <t>LIMPIEZA DE PLACAS DE KILOMETRAJE/ PIQUETES O SIMILARES. CON CIERRE</t>
  </si>
  <si>
    <t>1.4.4</t>
  </si>
  <si>
    <t>LIMPIEZA FINAL DE LA ZONA DE OBRAS. CON CIERRE</t>
  </si>
  <si>
    <t>Total 1.4</t>
  </si>
  <si>
    <t>1.5</t>
  </si>
  <si>
    <t>GESTIÓN DE MEDIOAMBIENTE</t>
  </si>
  <si>
    <t>1.5.1</t>
  </si>
  <si>
    <t>CARGA Y TRANSPORTE DE CHATARRA FÉRRICA A GESTOR DE RESIDUOS</t>
  </si>
  <si>
    <t>1.5.2</t>
  </si>
  <si>
    <t>CARGA Y TRANSPORTE DE SEMICAMBIO O CRUZAMIENTO A GESTOR DE RESIDUOS</t>
  </si>
  <si>
    <t>1.5.3</t>
  </si>
  <si>
    <t>CONTENEDOR DE 6 M3 Y TRANSPORTE A VERTEDERO</t>
  </si>
  <si>
    <t>1.5.4</t>
  </si>
  <si>
    <t>t</t>
  </si>
  <si>
    <t>COSTE DE GESTIÓN DE CHATARRA FÉRRICA</t>
  </si>
  <si>
    <t>1.5.5</t>
  </si>
  <si>
    <t>COSTE DE GESTIÓN DE ESCOMBROS DE CONSTRUCCIÓN</t>
  </si>
  <si>
    <t>Total 1.5</t>
  </si>
  <si>
    <t>Total 1</t>
  </si>
  <si>
    <t>2</t>
  </si>
  <si>
    <t>ACTUACIONES EN ESTACION (OBRA CIVIL)</t>
  </si>
  <si>
    <t>2.1</t>
  </si>
  <si>
    <t>DESMONTAJES Y DEMOLICIONES</t>
  </si>
  <si>
    <t>2.1.1</t>
  </si>
  <si>
    <t>DESMONTAJE DE PIEZA PREFABRICADA DE BORDE DE ANDÉN (NOCTURNO)</t>
  </si>
  <si>
    <t>2.1.2</t>
  </si>
  <si>
    <t>DEMOLICIÓN DE SOLADO DE TERRAZO O CERÁMICO (NOCTURNO)</t>
  </si>
  <si>
    <t>2.1.3</t>
  </si>
  <si>
    <t>CORTE DE PAVIMENTO DE TERRAZO O BALDOSA CON RADIAL. (NOCTURNO)</t>
  </si>
  <si>
    <t>2.1.4</t>
  </si>
  <si>
    <t>DEMOLICIÓN ANDÉN I/PILARES METÁLICOS C/COMPRESOR (NOCTURNO)</t>
  </si>
  <si>
    <t>2.1.5</t>
  </si>
  <si>
    <t>APERTURA HUECOS &gt;1M2 LADRILLO MACIZO C/COMPRESOR</t>
  </si>
  <si>
    <t>2.1.6</t>
  </si>
  <si>
    <t>APERTURA HUECOS &gt;1M2 MURO HORMIGÓN C/COMPRESOR</t>
  </si>
  <si>
    <t>2.1.7</t>
  </si>
  <si>
    <t>DESMONTAJE DE BARANDILLA (NOCTURNO)</t>
  </si>
  <si>
    <t>2.1.8</t>
  </si>
  <si>
    <t>CAMBIO DE UBICACIÓN DE ESPEJO DE PIÑÓN. (NOCTURNO)</t>
  </si>
  <si>
    <t>2.1.9</t>
  </si>
  <si>
    <t>CAMBIO DE UBICACIÓN DE ESPEJO PIÑÓN (H&gt;8M) (NOCTURNO)</t>
  </si>
  <si>
    <t>2.1.10</t>
  </si>
  <si>
    <t>DESMONTAJE DE CARTEL DE INFORMACIÓN INTERIOR (NOCTURNO)</t>
  </si>
  <si>
    <t>2.1.11</t>
  </si>
  <si>
    <t>DESMONTAJE DE BANCO DE ANDÉN METÁLICO (NOCTURNO)</t>
  </si>
  <si>
    <t>2.1.12</t>
  </si>
  <si>
    <t>DESMONTAJE DE CUBO INFORMATIVO. (NOCTURNO)</t>
  </si>
  <si>
    <t>2.1.13</t>
  </si>
  <si>
    <t>DESMONTAJE DE EXTINTOR Y ARMARIO . (NOCTURNO)</t>
  </si>
  <si>
    <t>2.1.14</t>
  </si>
  <si>
    <t>DESMONTAJE DE PUERTA METÁLICA. (NOCTURNO)</t>
  </si>
  <si>
    <t>2.1.15</t>
  </si>
  <si>
    <t>DESMONTAJE DE FALSO TECHO DE ESCAYOLA</t>
  </si>
  <si>
    <t>2.1.16</t>
  </si>
  <si>
    <t>DESMONTAJE DE FALSO TECHO DE LAMAS METÁLICAS. (NOCTURNO)</t>
  </si>
  <si>
    <t>2.1.17</t>
  </si>
  <si>
    <t>DEMOLICIÓN DE AZULEJO CON MATERIAL DE AGARRE (NOCTURNO)</t>
  </si>
  <si>
    <t>2.1.18</t>
  </si>
  <si>
    <t>m²</t>
  </si>
  <si>
    <t>DEMOLICIÓN FÁB.LADRILLO MACIZO 1/2 PIE C/MARTILLO ELÉCTRICO (NOCTURNO)</t>
  </si>
  <si>
    <t>2.1.19</t>
  </si>
  <si>
    <t>DEMOLIC. VIGAS-PILARES METÁLICOS A MANO (NOCTURNO)</t>
  </si>
  <si>
    <t>2.1.20</t>
  </si>
  <si>
    <t>DEMOLICIÓN DE TABIQUERÍA CARTÓN-YESO (NOCTURNO)</t>
  </si>
  <si>
    <t>2.1.21</t>
  </si>
  <si>
    <t>CORTE DE PAVIMENTO DE TERRAZO O BALDOSA CON RADIAL (NOCTURNO)</t>
  </si>
  <si>
    <t>Total 2.1</t>
  </si>
  <si>
    <t>2.2</t>
  </si>
  <si>
    <t>ALBAÑILERÍA, SOLADOS Y REVESTIMIENTOS</t>
  </si>
  <si>
    <t>2.2.1</t>
  </si>
  <si>
    <t>BORDE DE ANDEN DE GRANITO NEGRO. (NOCTURNO)</t>
  </si>
  <si>
    <t>2.2.2</t>
  </si>
  <si>
    <t>AYUDAS DE ALBAÑILERÍA BORDE DE ANDÉN (NOCTURNO)</t>
  </si>
  <si>
    <t>2.2.3</t>
  </si>
  <si>
    <t>FRENTE DE BORDE DE ANDÉN DE ACERO INOXIDABLE.</t>
  </si>
  <si>
    <t>2.2.4</t>
  </si>
  <si>
    <t>MARCO PERIMETRAL DE HORMIGÓN ARMADO HA-25/P/20/I ENCOF/MADERA</t>
  </si>
  <si>
    <t>2.2.5</t>
  </si>
  <si>
    <t>SOLADO DE GRES PORCELÁNICO 40X40 CM</t>
  </si>
  <si>
    <t>2.2.6</t>
  </si>
  <si>
    <t>SOLADO DE TERRAZO U/INTENSO MICROGRANO 40X40 (NOCTURNO)</t>
  </si>
  <si>
    <t>2.2.7</t>
  </si>
  <si>
    <t>FÁB.LADRILLO PERFORADO 7CM 1/2P.INTERIOR MORTERO M-5</t>
  </si>
  <si>
    <t>2.2.8</t>
  </si>
  <si>
    <t>ALICATADO AZULEJO BLANCO 20X20CM REC.MORTERO</t>
  </si>
  <si>
    <t>2.2.9</t>
  </si>
  <si>
    <t>F.T. ESCAYOLA DESMONTABLE FISURADA 60X60 P.V.</t>
  </si>
  <si>
    <t>2.2.10</t>
  </si>
  <si>
    <t>ENFOSCADO MAESTREADO-FRATASADO CSIV-W1 VERTICAL</t>
  </si>
  <si>
    <t>2.2.11</t>
  </si>
  <si>
    <t>RODAPIÉ DE GRANITO NEGRO DE 30 CM DE ALTURA</t>
  </si>
  <si>
    <t>2.2.12</t>
  </si>
  <si>
    <t>SUELO ELEVADO REGISTRABLE DE ALTA RESISTENCIA.</t>
  </si>
  <si>
    <t>2.2.13</t>
  </si>
  <si>
    <t>PINTU.PLAST.LISA MATE COLOR</t>
  </si>
  <si>
    <t>2.2.14</t>
  </si>
  <si>
    <t>TABIQUERÍA PLACAS DE CARTÓN-YESO 15-48-15 (NOCTURNO)</t>
  </si>
  <si>
    <t>Total 2.2</t>
  </si>
  <si>
    <t>2.3</t>
  </si>
  <si>
    <t>CARPINTERÍA METÁLICA Y CERRAJERÍA</t>
  </si>
  <si>
    <t>2.3.1</t>
  </si>
  <si>
    <t>SUMINISTRO E INSTALACIÓN DE CERRAMIENTO FIJO DE CHAPA ESTIRADA (NOCTURNO)</t>
  </si>
  <si>
    <t>2.3.2</t>
  </si>
  <si>
    <t>SUMINISTRO E INSTALACIÓN DE MAMPARA DE VIDRIO DE 1,80 M DE ALTURA (NOCTURNO)</t>
  </si>
  <si>
    <t>2.3.3</t>
  </si>
  <si>
    <t>LÁMINAS DE PROTECCIÓN CONTRA EL RAYADO.</t>
  </si>
  <si>
    <t>2.3.4</t>
  </si>
  <si>
    <t>ACERO LAMINADO S275 JR EN ESTRUCTURAS ESPACIALES. (NOCTURNO)</t>
  </si>
  <si>
    <t>2.3.5</t>
  </si>
  <si>
    <t>PLACA ANCLAJE S275 30x30x2cm. (NOCTURNO)</t>
  </si>
  <si>
    <t>2.3.6</t>
  </si>
  <si>
    <t>ANCLAJE QUÍMICO HILTI HVU M16 HAS M16 x125/38 O EQUIVALENTE (NOCTURNO)</t>
  </si>
  <si>
    <t>2.3.7</t>
  </si>
  <si>
    <t>TRAMPILLA ACCESO A NICHO COMPENSADA CON RESORTES DE GAS</t>
  </si>
  <si>
    <t>2.3.8</t>
  </si>
  <si>
    <t>REJILLA ELECTROSOLDADA TIPO TRAMEX 30MM PLETINA DENTADA</t>
  </si>
  <si>
    <t>2.3.9</t>
  </si>
  <si>
    <t>CERRADURA DE CUADRADILLO</t>
  </si>
  <si>
    <t>2.3.10</t>
  </si>
  <si>
    <t>PUERTA METALICA DE ACERO ESMALTADO VITRIFICADO . UNA HOJA</t>
  </si>
  <si>
    <t>2.3.11</t>
  </si>
  <si>
    <t>PUERTA CORTAFUEGO PARA CERRADURA ELECTRÓNICA RF-90 1 HOJA.</t>
  </si>
  <si>
    <t>2.3.12</t>
  </si>
  <si>
    <t>PUERTA CORTAFUEGO PARA CERRADURA ELECTRÓNICA RF-90 DOS HOJAS.</t>
  </si>
  <si>
    <t>2.3.13</t>
  </si>
  <si>
    <t>PUERTA CIEGA CHAPA DE ACERO LISA.LACADA</t>
  </si>
  <si>
    <t>2.3.14</t>
  </si>
  <si>
    <t>ESMALTE SINTÉTICO MATE S/METAL I/MINIO</t>
  </si>
  <si>
    <t>2.3.15</t>
  </si>
  <si>
    <t>PANEL VITRIFICADO RECTO TIPO SANDWICH. (NOCTURNO)</t>
  </si>
  <si>
    <t>2.3.16</t>
  </si>
  <si>
    <t>PIEZAS ESPECIALES DE PANEL VITRIFICADO RECTO O CURVO(NOCTURNO)</t>
  </si>
  <si>
    <t>2.3.17</t>
  </si>
  <si>
    <t>PIEZA ESPECIAL RINCÓN O ESQUINA DE PANEL VITRIFICADO. (NOCTURNO)</t>
  </si>
  <si>
    <t>2.3.18</t>
  </si>
  <si>
    <t>TAPA CANALETA VITRIFICADA DE 2M X 390 MM. (NOCTURNO)</t>
  </si>
  <si>
    <t>2.3.19</t>
  </si>
  <si>
    <t>FALSO TECHO SOBRE ESTANCIAS BANDEJAS METÁLICAS DE CHAPA GRECADA PRELACADA.</t>
  </si>
  <si>
    <t>2.3.20</t>
  </si>
  <si>
    <t>MOLDURA DE ACERO INOX. PARA EMPOTRAR VIDRIOS.</t>
  </si>
  <si>
    <t>2.3.21</t>
  </si>
  <si>
    <t>VIDRIO LAMINAR 6+6 BUTIRAL</t>
  </si>
  <si>
    <t>2.3.22</t>
  </si>
  <si>
    <t>BARANDILLA EN SEPARACION DE ANDEN Y VIA DE 1,00 M DE ALTURA.</t>
  </si>
  <si>
    <t>Total 2.3</t>
  </si>
  <si>
    <t>2.4</t>
  </si>
  <si>
    <t>ACCESIBILIDAD</t>
  </si>
  <si>
    <t>2.4.1</t>
  </si>
  <si>
    <t>SUMINISTRO E INSTALACIÓN DE PAVIMENTO TACTOVISUAL CERÁMICO ABOTONADO Y ACANALADO (NOCTURNO)</t>
  </si>
  <si>
    <t>2.4.2</t>
  </si>
  <si>
    <t>SUMINISTRO E INSTALACIÓN DE PAVIMENTO TACTOVISUAL CERÁMICO DE BORDE DE ANDÉN (NOCTURNO)</t>
  </si>
  <si>
    <t>2.4.3</t>
  </si>
  <si>
    <t>SUMINISTRO E INSTALACIÓN DE TIRA FOTOLUMINISCENTE PARA BORDE DE ANDÉN (NOCTURNO)</t>
  </si>
  <si>
    <t>Total 2.4</t>
  </si>
  <si>
    <t>2.5</t>
  </si>
  <si>
    <t>SEÑALÉTICA</t>
  </si>
  <si>
    <t>2.5.1</t>
  </si>
  <si>
    <t>MATERIALES</t>
  </si>
  <si>
    <t>2.5.1.1</t>
  </si>
  <si>
    <t>LAMAS</t>
  </si>
  <si>
    <t>2.5.1.1.1</t>
  </si>
  <si>
    <t>LAMA ESTRATIFICADA DE 0 - 70 MM</t>
  </si>
  <si>
    <t>2.5.1.1.2</t>
  </si>
  <si>
    <t>LAMA ESTRATIFICADA DE 71 - 140 MM</t>
  </si>
  <si>
    <t>2.5.1.1.3</t>
  </si>
  <si>
    <t>LAMA ESTRATIFICADA DE 401 - 600 MM</t>
  </si>
  <si>
    <t>2.5.1.1.4</t>
  </si>
  <si>
    <t>LAMA ESTRATIFICADA DE 350 X 250 MM</t>
  </si>
  <si>
    <t>2.5.1.1.5</t>
  </si>
  <si>
    <t>LAMA ESTRATIFICADA DE 1880 X 90 MM</t>
  </si>
  <si>
    <t>2.5.1.1.6</t>
  </si>
  <si>
    <t>LAMA ESTRATIFICADA DE 1880 X 250 MM</t>
  </si>
  <si>
    <t>2.5.1.1.7</t>
  </si>
  <si>
    <t>REMATE X1</t>
  </si>
  <si>
    <t>2.5.1.1.8</t>
  </si>
  <si>
    <t>REMATE X2</t>
  </si>
  <si>
    <t>Total 2.5.1.1</t>
  </si>
  <si>
    <t>2.5.1.2</t>
  </si>
  <si>
    <t>VINILOS Y MATERIALES PLÁSTICOS</t>
  </si>
  <si>
    <t>2.5.1.2.1</t>
  </si>
  <si>
    <t>FRONTIS ASCENSOR (VINILO)</t>
  </si>
  <si>
    <t>2.5.1.2.2</t>
  </si>
  <si>
    <t>ROMBOS TEMPLETES (VINILO A DOS CARAS)</t>
  </si>
  <si>
    <t>2.5.1.2.3</t>
  </si>
  <si>
    <t>PROHIBIDO FUMAR (VINILO A DOS CARAS)</t>
  </si>
  <si>
    <t>2.5.1.2.4</t>
  </si>
  <si>
    <t>MADRID EXCELENTE (VINILO A DOS CARAS)</t>
  </si>
  <si>
    <t>2.5.1.2.5</t>
  </si>
  <si>
    <t>PROHIBIDO GLOBOS (VINILO A DOS CARAS)</t>
  </si>
  <si>
    <t>2.5.1.2.6</t>
  </si>
  <si>
    <t>ENTRADA(AZUL)/NO PASAR (VINILO A DOS CARAS)</t>
  </si>
  <si>
    <t>2.5.1.2.7</t>
  </si>
  <si>
    <t>SALIDA(VERDE)/NO PASAR (VINILO A DOS CARAS)</t>
  </si>
  <si>
    <t>2.5.1.2.8</t>
  </si>
  <si>
    <t>CÁMARAS DE VIGILANCIA (VINILO A DOS CARAS)</t>
  </si>
  <si>
    <t>2.5.1.2.9</t>
  </si>
  <si>
    <t>NORMAS ASCENSORES (VINILO A UNA CARA)</t>
  </si>
  <si>
    <t>2.5.1.2.10</t>
  </si>
  <si>
    <t>NORMAS EEMM HORIZONTAL</t>
  </si>
  <si>
    <t>2.5.1.2.11</t>
  </si>
  <si>
    <t>NORMAS EEMM VERTICAL</t>
  </si>
  <si>
    <t>2.5.1.2.12</t>
  </si>
  <si>
    <t>PUNTO LIMPIO</t>
  </si>
  <si>
    <t>2.5.1.2.13</t>
  </si>
  <si>
    <t>VINILO DECORATIVO PAPELERAS</t>
  </si>
  <si>
    <t>Total 2.5.1.2</t>
  </si>
  <si>
    <t>2.5.1.3</t>
  </si>
  <si>
    <t>PANELES SANDWICH</t>
  </si>
  <si>
    <t>2.5.1.3.1</t>
  </si>
  <si>
    <t>FRONTIS ACCESO (1680 X 340 MM)</t>
  </si>
  <si>
    <t>2.5.1.3.2</t>
  </si>
  <si>
    <t>NORMAS DE ESCALERAS, HORIZONTAL (570 X 280 MM)</t>
  </si>
  <si>
    <t>2.5.1.3.3</t>
  </si>
  <si>
    <t>NORMAS ESCALERAS, VERTICAL (350 X 430 MM)</t>
  </si>
  <si>
    <t>2.5.1.3.4</t>
  </si>
  <si>
    <t>CARTEL PROHIBIDO FUMAR DE FRONTIS (290 X 340 MM)</t>
  </si>
  <si>
    <t>Total 2.5.1.3</t>
  </si>
  <si>
    <t>2.5.1.4</t>
  </si>
  <si>
    <t>MARCOS</t>
  </si>
  <si>
    <t>2.5.1.4.1</t>
  </si>
  <si>
    <t>MARCOS ALUMINIO DE 940 MM</t>
  </si>
  <si>
    <t>2.5.1.4.1.1</t>
  </si>
  <si>
    <t>MARCO ALUMINIO DE 940 X (301 - 400 MM)</t>
  </si>
  <si>
    <t>2.5.1.4.1.2</t>
  </si>
  <si>
    <t>MARCO ALUMINIO DE 940 X (401 - 600 MM)</t>
  </si>
  <si>
    <t>Total 2.5.1.4.1</t>
  </si>
  <si>
    <t>2.5.1.4.2</t>
  </si>
  <si>
    <t>MARCOS ALUMINIO DE 1880 MM</t>
  </si>
  <si>
    <t>2.5.1.4.2.1</t>
  </si>
  <si>
    <t>MARCO ALUMINIO DE 1880 X (301 - 400 MM)</t>
  </si>
  <si>
    <t>2.5.1.4.2.2</t>
  </si>
  <si>
    <t>MARCO ALUMINIO DE 1880 X (401 - 500 MM)</t>
  </si>
  <si>
    <t>2.5.1.4.2.3</t>
  </si>
  <si>
    <t>MARCO ALUMINIO DE 1880 X (&gt; 800 MM)</t>
  </si>
  <si>
    <t>Total 2.5.1.4.2</t>
  </si>
  <si>
    <t>Total 2.5.1.4</t>
  </si>
  <si>
    <t>2.5.1.5</t>
  </si>
  <si>
    <t>FLECHAS EXTERIORES</t>
  </si>
  <si>
    <t>2.5.1.5.1</t>
  </si>
  <si>
    <t>2.5.1.5.3</t>
  </si>
  <si>
    <t>FLECHAS EXTERIORES (CON ESTRUCTURA)</t>
  </si>
  <si>
    <t>Total 2.5.1.5</t>
  </si>
  <si>
    <t>2.5.1.6</t>
  </si>
  <si>
    <t>AUXILIAR</t>
  </si>
  <si>
    <t>2.5.1.6.1</t>
  </si>
  <si>
    <t>CARTEL METÁLICO INFORMATIVO DE OBRA</t>
  </si>
  <si>
    <t>2.5.1.6.2</t>
  </si>
  <si>
    <t>CARTELES PLÁSTICOS AUXILIARES</t>
  </si>
  <si>
    <t>2.5.1.6.3</t>
  </si>
  <si>
    <t>LONA INFORMATIVA DE OBRA</t>
  </si>
  <si>
    <t>2.5.1.6.4</t>
  </si>
  <si>
    <t>CARTEL EN VINILO INFORMATIVO DE OBRA</t>
  </si>
  <si>
    <t>2.5.1.6.5</t>
  </si>
  <si>
    <t>CARTEL EN FOREX INFORMATIVO DE OBRA</t>
  </si>
  <si>
    <t>2.5.1.6.6</t>
  </si>
  <si>
    <t>CARTEL "PROHIBIDO CRUZAR LA VÍAS"</t>
  </si>
  <si>
    <t>2.5.1.6.7</t>
  </si>
  <si>
    <t>CARTEL VOLADIZO "PROHIBIDO BAJAR A LA VÍA"</t>
  </si>
  <si>
    <t>2.5.1.6.8</t>
  </si>
  <si>
    <t>CARTEL PLAN REMODELACIÓN (OCUPACIÓN)</t>
  </si>
  <si>
    <t>2.5.1.6.9</t>
  </si>
  <si>
    <t>CARTEL PLAN DE ACCESIBILIDAD-REMODELACIÓN</t>
  </si>
  <si>
    <t>2.5.1.6.10</t>
  </si>
  <si>
    <t>CARTEL PRESENTACIÓN</t>
  </si>
  <si>
    <t>Total 2.5.1.6</t>
  </si>
  <si>
    <t>2.5.1.7</t>
  </si>
  <si>
    <t>POSTES DE ACERO</t>
  </si>
  <si>
    <t>2.5.1.7.1</t>
  </si>
  <si>
    <t>POSTES DE ACERO 2000 mm</t>
  </si>
  <si>
    <t>Total 2.5.1.7</t>
  </si>
  <si>
    <t>2.5.1.8</t>
  </si>
  <si>
    <t>ARMARIOS INFORMATIVOS</t>
  </si>
  <si>
    <t>2.5.1.8.1</t>
  </si>
  <si>
    <t>TRASERA DE ARMARIO INFORMATIVO</t>
  </si>
  <si>
    <t>2.5.1.8.2</t>
  </si>
  <si>
    <t>PLANO DE LA RED</t>
  </si>
  <si>
    <t>2.5.1.8.3</t>
  </si>
  <si>
    <t>PLANO ZONAL</t>
  </si>
  <si>
    <t>2.5.1.8.4</t>
  </si>
  <si>
    <t>CARTEL DE HORARIOS</t>
  </si>
  <si>
    <t>2.5.1.8.5</t>
  </si>
  <si>
    <t>REGLAMENTO DE VIAJEROS</t>
  </si>
  <si>
    <t>2.5.1.8.6</t>
  </si>
  <si>
    <t>CARTEL DE TARIFAS</t>
  </si>
  <si>
    <t>Total 2.5.1.8</t>
  </si>
  <si>
    <t>Total 2.5.1</t>
  </si>
  <si>
    <t>2.5.2</t>
  </si>
  <si>
    <t>MONTAJES / DESMONTAJES</t>
  </si>
  <si>
    <t>2.5.2.1</t>
  </si>
  <si>
    <t>SUSTITUCIÓN FRONTIS</t>
  </si>
  <si>
    <t>2.5.2.2</t>
  </si>
  <si>
    <t>SUSTITUCIÓN FRONTIS ASCENSOR</t>
  </si>
  <si>
    <t>2.5.2.3</t>
  </si>
  <si>
    <t>SUSTITUCIÓN DE ADHESIVOS PUERTAS MAMPARA</t>
  </si>
  <si>
    <t>2.5.2.4</t>
  </si>
  <si>
    <t>COLOCACIÓN VINILO EN PARAMENTO VERTICAL</t>
  </si>
  <si>
    <t>2.5.2.5</t>
  </si>
  <si>
    <t>COLOCACIÓN VINILOS EN TEMPLETES</t>
  </si>
  <si>
    <t>2.5.2.6</t>
  </si>
  <si>
    <t>MONTAJE Y COLOCACIÓN CARTEL DE PARED SIMPLE</t>
  </si>
  <si>
    <t>2.5.2.7</t>
  </si>
  <si>
    <t>MONTAJE Y COLOCACIÓN CARTEL DE PARED DOBLE</t>
  </si>
  <si>
    <t>2.5.2.8</t>
  </si>
  <si>
    <t>MONTAJE Y COLOCACIÓN CARTEL COLGADO SIMPLE</t>
  </si>
  <si>
    <t>2.5.2.9</t>
  </si>
  <si>
    <t>MONTAJE Y COLOCACIÓN CARTEL SIMPLE EN POSTES</t>
  </si>
  <si>
    <t>2.5.2.10</t>
  </si>
  <si>
    <t>MONTAJE Y COLOCACIÓN CARTEL DOBLE EN POSTES</t>
  </si>
  <si>
    <t>2.5.2.11</t>
  </si>
  <si>
    <t>COLOCACIÓN CARTEL EN PIÑONES</t>
  </si>
  <si>
    <t>2.5.2.12</t>
  </si>
  <si>
    <t>MONTAJE Y COLOCACIÓN DE FLECHAS EXTERIORES</t>
  </si>
  <si>
    <t>2.5.2.13</t>
  </si>
  <si>
    <t>MONTAJE Y COLOCACIÓN DE VINILOS EN PUNTO LIMPIO</t>
  </si>
  <si>
    <t>2.5.2.14</t>
  </si>
  <si>
    <t>COLOCACIÓN DE CARTELES DE OBRA</t>
  </si>
  <si>
    <t>2.5.2.15</t>
  </si>
  <si>
    <t>COLOCACIÓN DE LONA EN PÓRTICO</t>
  </si>
  <si>
    <t>2.5.2.16</t>
  </si>
  <si>
    <t>MONTAJE Y COLOCACIÓN DE TRASERA EN ARMARIO INFORMATIVO</t>
  </si>
  <si>
    <t>2.5.2.17</t>
  </si>
  <si>
    <t>MONTAJE Y COLOCACIÓN DE ELEMENTOS ADHESIVOS DE PAPELERAS</t>
  </si>
  <si>
    <t>2.5.2.18</t>
  </si>
  <si>
    <t>MONTAJE Y COLOCACIÓN DE CARTELES EN VOLADIZOS DE ANDÉN</t>
  </si>
  <si>
    <t>Total 2.5.2</t>
  </si>
  <si>
    <t>Total 2.5</t>
  </si>
  <si>
    <t>2.6</t>
  </si>
  <si>
    <t>COLUMNA SECA</t>
  </si>
  <si>
    <t>2.6.1</t>
  </si>
  <si>
    <t>SUMINISTRO Y COLOCACIÓN DE TUBERÍA DE ACERO GALVANIZADO DE 3" PROTEGIDA HORARIO NOCTURNO</t>
  </si>
  <si>
    <t>2.6.2</t>
  </si>
  <si>
    <t>SUMINISTRO Y COLOCACIÓN DE BOCA DE COLUMNA SECA EN HORNACINA DE 2  1/2"Ø HORARIO NOCTURNO</t>
  </si>
  <si>
    <t>2.6.3</t>
  </si>
  <si>
    <t>VÁLVULA DE VACIADO DE 1" DE  Ø CON CONDUCCIÓN A DESAGÜE HORARIO NOCTURNO</t>
  </si>
  <si>
    <t>2.6.4</t>
  </si>
  <si>
    <t>REPARACIÓN DE CODO, T, O ELEMENTO DE TUBERIA DE ACERO GALVANIZADO DE 3" HORARIO NOCTURNO</t>
  </si>
  <si>
    <t>2.6.5</t>
  </si>
  <si>
    <t>PRUEBA DE PRESIÓN CON DRESINA</t>
  </si>
  <si>
    <t>Total 2.6</t>
  </si>
  <si>
    <t>2.7</t>
  </si>
  <si>
    <t>VARIOS</t>
  </si>
  <si>
    <t>2.7.1</t>
  </si>
  <si>
    <t>CÁLCULO DE ESTRUCTURA METÁLICA Y ANCLAJES</t>
  </si>
  <si>
    <t>2.7.2</t>
  </si>
  <si>
    <t>CÁLCULO ESTRUCTURAL HORMIGÓN</t>
  </si>
  <si>
    <t>2.7.3</t>
  </si>
  <si>
    <t>JORNADA DE COMPROBACIÓN DE CORTE DE TRACCIÓN (NOCTURNO)</t>
  </si>
  <si>
    <t>2.7.4</t>
  </si>
  <si>
    <t>SUMINISTRO Y MONTAJE DE CABINA DE CONDUCTORES Y ADECUACION DE CABINA DE ANDEN. JORNADA 2:30 - 5:00 A.M.</t>
  </si>
  <si>
    <t>2.7.5</t>
  </si>
  <si>
    <t>CONJUNTO DE MOBILIARIO PARA CABINA MAQUINISTAS</t>
  </si>
  <si>
    <t>2.7.6</t>
  </si>
  <si>
    <t>INST. AGUA CABINA MAQUINISTAS</t>
  </si>
  <si>
    <t>2.7.7</t>
  </si>
  <si>
    <t>CERRAMIENTO PROVISIONAL DE OBRA PARA INTERIOR DE PLACAS DE CARTÓN-YESO PINTADO EN AZUL (NOCTURNO)</t>
  </si>
  <si>
    <t>2.7.8</t>
  </si>
  <si>
    <t>VALLA TRASLADABLE CON MALLA DE OCULTACIÓN</t>
  </si>
  <si>
    <t>2.7.9</t>
  </si>
  <si>
    <t>SUMINISTRO Y COLOCACIÓN DE CARTEL PRECAUTORIO (alto 500 x  largo 330  mm) (NOCTURNO)</t>
  </si>
  <si>
    <t>2.7.10</t>
  </si>
  <si>
    <t>SUMINISTRO Y COLOCACIÓN DE CARTEL PRECAUTORIO (alto 200  x  largo 700  mm) (NOCTURNO)</t>
  </si>
  <si>
    <t>2.7.11</t>
  </si>
  <si>
    <t>SUMINISTRO Y COLOCACIÓN DE CARTEL PRECAUTORIO (alto 550 x largo 330 mm) (NOCTURNO)</t>
  </si>
  <si>
    <t>2.7.12</t>
  </si>
  <si>
    <t>CARTEL DE SEÑALIZACIÓN FOTOLUMINISCENTE DE 420 x 148 mm CON MARCO</t>
  </si>
  <si>
    <t>2.7.13</t>
  </si>
  <si>
    <t>MONTAJE DE ATRIL PROCEDENTE, NOCTURNO</t>
  </si>
  <si>
    <t>2.7.14</t>
  </si>
  <si>
    <t>SUMINISTRO Y COLOCACIÓN DE SOPORTE PARA CARTELES DE PIÑÓN, NOCTURNO</t>
  </si>
  <si>
    <t>2.7.15</t>
  </si>
  <si>
    <t>CARTEL INDICADOR DE OBRA A REALIZAR.</t>
  </si>
  <si>
    <t>2.7.16</t>
  </si>
  <si>
    <t>LIMPIEZA GENERAL FIN DE OBRA</t>
  </si>
  <si>
    <t>Total 2.7</t>
  </si>
  <si>
    <t>Total 2</t>
  </si>
  <si>
    <t>03</t>
  </si>
  <si>
    <t>ESTUDIO DE SEGURIDAD Y SALUD</t>
  </si>
  <si>
    <t>3.1ESS</t>
  </si>
  <si>
    <t>Total 03</t>
  </si>
  <si>
    <t>CANTIDAD</t>
  </si>
  <si>
    <t>PRECIO</t>
  </si>
  <si>
    <t>IMPORTE</t>
  </si>
  <si>
    <t>OFERTA LICITADOR</t>
  </si>
  <si>
    <t>PRESUPUESTO DE EJECUCIÓN MATERIAL</t>
  </si>
  <si>
    <t>GASTOS GENERALES</t>
  </si>
  <si>
    <t>BENEFICIO INDUSTRIAL</t>
  </si>
  <si>
    <t>BASE IMPONIBLE</t>
  </si>
  <si>
    <t xml:space="preserve">IMPORTE IVA </t>
  </si>
  <si>
    <r>
      <rPr>
        <b/>
        <u/>
        <sz val="11"/>
        <color theme="1"/>
        <rFont val="Calibri"/>
        <family val="2"/>
        <scheme val="minor"/>
      </rPr>
      <t>Notas</t>
    </r>
    <r>
      <rPr>
        <b/>
        <sz val="11"/>
        <color theme="1"/>
        <rFont val="Calibri"/>
        <family val="2"/>
        <scheme val="minor"/>
      </rPr>
      <t xml:space="preserve">: </t>
    </r>
  </si>
  <si>
    <t>1. El importe de las partidas alzadas no podrá verse modificado en la oferta presentada respecto al importe de licitación.</t>
  </si>
  <si>
    <r>
      <t xml:space="preserve">2. El precio ofertado en cada una de las </t>
    </r>
    <r>
      <rPr>
        <b/>
        <i/>
        <sz val="9"/>
        <color theme="1"/>
        <rFont val="Calibri"/>
        <family val="2"/>
        <scheme val="minor"/>
      </rPr>
      <t>unidades</t>
    </r>
    <r>
      <rPr>
        <b/>
        <sz val="9"/>
        <color rgb="FFFF0000"/>
        <rFont val="Calibri"/>
        <family val="2"/>
        <scheme val="minor"/>
      </rPr>
      <t xml:space="preserve"> </t>
    </r>
    <r>
      <rPr>
        <i/>
        <sz val="9"/>
        <color theme="1"/>
        <rFont val="Calibri"/>
        <family val="2"/>
        <scheme val="minor"/>
      </rPr>
      <t>no puede superar el precio unitario de licitación, a excepción del importe correspondiente al capítulo de Seguridad y Salud que podrá modificarse en los términos establecidos en el R.D. 1627/97.</t>
    </r>
  </si>
  <si>
    <t>3. El sumatorio del total correspondiente a la celda presupuesto total de la oferta no puede superar el valor de la BASE IMPONIBLE.</t>
  </si>
  <si>
    <t>4. El importe de la celda “BASE IMPONIBLE” debe incluir el importe correspondiente a las celdas “Beneficio industrial” y “Gastos Generales”,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t>
  </si>
  <si>
    <t>NOMBRE EMPRESA /
RAZÓN SOCIAL</t>
  </si>
  <si>
    <t>FECHA</t>
  </si>
  <si>
    <t>DOMICILIO FISCAL</t>
  </si>
  <si>
    <t>SELLO</t>
  </si>
  <si>
    <t>CIF</t>
  </si>
  <si>
    <t>FIRMA</t>
  </si>
  <si>
    <t>Total MM</t>
  </si>
  <si>
    <t>ml</t>
  </si>
  <si>
    <t>Precio unit proyecto (sin indirectos)</t>
  </si>
  <si>
    <t>IMPORTE OFERTA (SIN IVA)</t>
  </si>
  <si>
    <t>IMPORTE OFERTA (CON IVA)</t>
  </si>
  <si>
    <t>OFERTA ECONOMICA. IMPLANTACIÓN DE DOS BRETELLES EN LINEA 5 ENTRE LA ESTACION DE CAMPAMENTO Y SACO DE CASA DE CAMPO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</si>
</sst>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0"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sz val="9"/>
      <color indexed="81"/>
      <name val="Tahoma"/>
      <family val="2"/>
    </font>
    <font>
      <b/>
      <sz val="9"/>
      <color indexed="81"/>
      <name val="Tahoma"/>
      <family val="2"/>
    </font>
    <font>
      <b/>
      <i/>
      <sz val="10"/>
      <color theme="1"/>
      <name val="Calibri"/>
      <family val="2"/>
      <scheme val="minor"/>
    </font>
    <font>
      <b/>
      <sz val="8"/>
      <color theme="1"/>
      <name val="Calibri"/>
      <family val="2"/>
      <scheme val="minor"/>
    </font>
    <font>
      <sz val="8"/>
      <color theme="1"/>
      <name val="Calibri"/>
      <family val="2"/>
      <scheme val="minor"/>
    </font>
    <font>
      <b/>
      <sz val="10"/>
      <color theme="0"/>
      <name val="Calibri"/>
      <family val="2"/>
      <scheme val="minor"/>
    </font>
    <font>
      <b/>
      <sz val="8"/>
      <color theme="0"/>
      <name val="Calibri"/>
      <family val="2"/>
      <scheme val="minor"/>
    </font>
    <font>
      <sz val="8"/>
      <name val="Calibri"/>
      <family val="2"/>
      <scheme val="minor"/>
    </font>
    <font>
      <b/>
      <sz val="8"/>
      <name val="Calibri"/>
      <family val="2"/>
      <scheme val="minor"/>
    </font>
    <font>
      <sz val="11"/>
      <name val="Calibri"/>
      <family val="2"/>
      <scheme val="minor"/>
    </font>
    <font>
      <sz val="10"/>
      <color theme="1"/>
      <name val="Calibri"/>
      <family val="2"/>
      <scheme val="minor"/>
    </font>
    <font>
      <b/>
      <u/>
      <sz val="11"/>
      <color theme="1"/>
      <name val="Calibri"/>
      <family val="2"/>
      <scheme val="minor"/>
    </font>
    <font>
      <i/>
      <sz val="9"/>
      <color theme="1"/>
      <name val="Calibri"/>
      <family val="2"/>
      <scheme val="minor"/>
    </font>
    <font>
      <b/>
      <i/>
      <sz val="9"/>
      <color theme="1"/>
      <name val="Calibri"/>
      <family val="2"/>
      <scheme val="minor"/>
    </font>
    <font>
      <b/>
      <sz val="9"/>
      <color rgb="FFFF0000"/>
      <name val="Calibri"/>
      <family val="2"/>
      <scheme val="minor"/>
    </font>
    <font>
      <b/>
      <i/>
      <sz val="8"/>
      <color theme="1"/>
      <name val="Calibri"/>
      <family val="2"/>
      <scheme val="minor"/>
    </font>
  </fonts>
  <fills count="14">
    <fill>
      <patternFill patternType="none"/>
    </fill>
    <fill>
      <patternFill patternType="gray125"/>
    </fill>
    <fill>
      <patternFill patternType="solid">
        <fgColor rgb="FFC2D5E7"/>
        <bgColor indexed="64"/>
      </patternFill>
    </fill>
    <fill>
      <patternFill patternType="solid">
        <fgColor rgb="FFD1E1ED"/>
        <bgColor indexed="64"/>
      </patternFill>
    </fill>
    <fill>
      <patternFill patternType="solid">
        <fgColor rgb="FFF0F0F0"/>
        <bgColor indexed="64"/>
      </patternFill>
    </fill>
    <fill>
      <patternFill patternType="solid">
        <fgColor rgb="FFC0C0C0"/>
        <bgColor indexed="64"/>
      </patternFill>
    </fill>
    <fill>
      <patternFill patternType="solid">
        <fgColor rgb="FFE2E9F1"/>
        <bgColor indexed="64"/>
      </patternFill>
    </fill>
    <fill>
      <patternFill patternType="solid">
        <fgColor rgb="FFF0F4F9"/>
        <bgColor indexed="64"/>
      </patternFill>
    </fill>
    <fill>
      <patternFill patternType="solid">
        <fgColor rgb="FF002060"/>
        <bgColor indexed="64"/>
      </patternFill>
    </fill>
    <fill>
      <patternFill patternType="solid">
        <fgColor theme="9" tint="-0.249977111117893"/>
        <bgColor indexed="64"/>
      </patternFill>
    </fill>
    <fill>
      <patternFill patternType="solid">
        <fgColor rgb="FFFFC000"/>
        <bgColor indexed="64"/>
      </patternFill>
    </fill>
    <fill>
      <patternFill patternType="lightGray">
        <fgColor indexed="26"/>
      </patternFill>
    </fill>
    <fill>
      <patternFill patternType="solid">
        <fgColor theme="4" tint="-0.249977111117893"/>
        <bgColor indexed="64"/>
      </patternFill>
    </fill>
    <fill>
      <patternFill patternType="solid">
        <fgColor theme="7" tint="0.79998168889431442"/>
        <bgColor indexed="64"/>
      </patternFill>
    </fill>
  </fills>
  <borders count="25">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top/>
      <bottom style="thin">
        <color indexed="64"/>
      </bottom>
      <diagonal/>
    </border>
    <border>
      <left style="medium">
        <color auto="1"/>
      </left>
      <right style="thin">
        <color auto="1"/>
      </right>
      <top/>
      <bottom style="thin">
        <color indexed="64"/>
      </bottom>
      <diagonal/>
    </border>
    <border>
      <left style="thin">
        <color auto="1"/>
      </left>
      <right style="thin">
        <color auto="1"/>
      </right>
      <top/>
      <bottom style="thin">
        <color indexed="64"/>
      </bottom>
      <diagonal/>
    </border>
    <border>
      <left/>
      <right style="medium">
        <color auto="1"/>
      </right>
      <top/>
      <bottom/>
      <diagonal/>
    </border>
    <border>
      <left style="medium">
        <color indexed="64"/>
      </left>
      <right/>
      <top style="thin">
        <color indexed="64"/>
      </top>
      <bottom style="thin">
        <color indexed="64"/>
      </bottom>
      <diagonal/>
    </border>
    <border>
      <left style="medium">
        <color auto="1"/>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auto="1"/>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9" fontId="1" fillId="0" borderId="0" applyFont="0" applyFill="0" applyBorder="0" applyAlignment="0" applyProtection="0"/>
  </cellStyleXfs>
  <cellXfs count="124">
    <xf numFmtId="0" fontId="0" fillId="0" borderId="0" xfId="0"/>
    <xf numFmtId="49" fontId="12" fillId="10" borderId="4" xfId="0" applyNumberFormat="1" applyFont="1" applyFill="1" applyBorder="1" applyAlignment="1" applyProtection="1">
      <alignment horizontal="left" vertical="top" wrapText="1"/>
    </xf>
    <xf numFmtId="0" fontId="8" fillId="0" borderId="8" xfId="0" applyFont="1" applyBorder="1" applyAlignment="1" applyProtection="1">
      <alignment horizontal="left" vertical="top" wrapText="1"/>
    </xf>
    <xf numFmtId="4" fontId="8" fillId="0" borderId="9" xfId="0" applyNumberFormat="1" applyFont="1" applyFill="1" applyBorder="1" applyAlignment="1" applyProtection="1">
      <alignment vertical="top" wrapText="1"/>
    </xf>
    <xf numFmtId="164" fontId="7" fillId="0" borderId="10" xfId="1" applyNumberFormat="1" applyFont="1" applyFill="1" applyBorder="1" applyAlignment="1" applyProtection="1">
      <alignment horizontal="center" vertical="top" wrapText="1"/>
    </xf>
    <xf numFmtId="0" fontId="8" fillId="0" borderId="8" xfId="0" applyFont="1" applyBorder="1" applyAlignment="1" applyProtection="1">
      <alignment horizontal="left" wrapText="1"/>
    </xf>
    <xf numFmtId="0" fontId="8" fillId="0" borderId="9" xfId="0" applyFont="1" applyFill="1" applyBorder="1" applyAlignment="1" applyProtection="1">
      <alignment vertical="top" wrapText="1"/>
    </xf>
    <xf numFmtId="164" fontId="8" fillId="0" borderId="10" xfId="1" applyNumberFormat="1" applyFont="1" applyFill="1" applyBorder="1" applyAlignment="1" applyProtection="1">
      <alignment horizontal="center" vertical="top" wrapText="1"/>
    </xf>
    <xf numFmtId="49" fontId="7" fillId="10" borderId="13" xfId="0" applyNumberFormat="1" applyFont="1" applyFill="1" applyBorder="1" applyAlignment="1" applyProtection="1">
      <alignment horizontal="left" vertical="top" wrapText="1"/>
    </xf>
    <xf numFmtId="0" fontId="0" fillId="10" borderId="13" xfId="0" applyFill="1" applyBorder="1" applyAlignment="1" applyProtection="1">
      <alignment wrapText="1"/>
    </xf>
    <xf numFmtId="0" fontId="0" fillId="10" borderId="14" xfId="0" applyFill="1" applyBorder="1" applyAlignment="1" applyProtection="1">
      <alignment horizontal="center" wrapText="1"/>
    </xf>
    <xf numFmtId="4" fontId="7" fillId="10" borderId="15" xfId="0" applyNumberFormat="1" applyFont="1" applyFill="1" applyBorder="1" applyAlignment="1" applyProtection="1">
      <alignment horizontal="center" vertical="top" wrapText="1"/>
    </xf>
    <xf numFmtId="4" fontId="8" fillId="0" borderId="12" xfId="0" applyNumberFormat="1" applyFont="1" applyFill="1" applyBorder="1" applyAlignment="1" applyProtection="1">
      <alignment horizontal="center" vertical="top" wrapText="1"/>
    </xf>
    <xf numFmtId="0" fontId="0" fillId="0" borderId="0" xfId="0" applyProtection="1"/>
    <xf numFmtId="0" fontId="3" fillId="0" borderId="0" xfId="0" applyFont="1" applyAlignment="1" applyProtection="1">
      <alignment vertical="top"/>
    </xf>
    <xf numFmtId="0" fontId="0" fillId="0" borderId="0" xfId="0" applyAlignment="1" applyProtection="1">
      <alignment vertical="top"/>
    </xf>
    <xf numFmtId="0" fontId="6" fillId="0" borderId="22" xfId="0" applyFont="1" applyBorder="1" applyAlignment="1" applyProtection="1">
      <alignment vertical="top"/>
    </xf>
    <xf numFmtId="0" fontId="6" fillId="0" borderId="23" xfId="0" applyFont="1" applyBorder="1" applyAlignment="1" applyProtection="1">
      <alignment vertical="top"/>
    </xf>
    <xf numFmtId="0" fontId="6" fillId="0" borderId="23" xfId="0" applyFont="1" applyBorder="1" applyAlignment="1" applyProtection="1">
      <alignment vertical="top" wrapText="1"/>
    </xf>
    <xf numFmtId="0" fontId="19" fillId="0" borderId="22" xfId="0" applyFont="1" applyBorder="1" applyAlignment="1" applyProtection="1">
      <alignment horizontal="center" vertical="center"/>
    </xf>
    <xf numFmtId="0" fontId="19" fillId="0" borderId="23" xfId="0" applyFont="1" applyBorder="1" applyAlignment="1" applyProtection="1">
      <alignment horizontal="center" vertical="center"/>
    </xf>
    <xf numFmtId="0" fontId="19" fillId="0" borderId="24" xfId="0" applyFont="1" applyBorder="1" applyAlignment="1" applyProtection="1">
      <alignment horizontal="center" vertical="center"/>
    </xf>
    <xf numFmtId="49" fontId="10" fillId="12" borderId="18" xfId="0" applyNumberFormat="1" applyFont="1" applyFill="1" applyBorder="1" applyAlignment="1" applyProtection="1">
      <alignment vertical="top"/>
    </xf>
    <xf numFmtId="49" fontId="10" fillId="12" borderId="0" xfId="0" applyNumberFormat="1" applyFont="1" applyFill="1" applyBorder="1" applyAlignment="1" applyProtection="1">
      <alignment vertical="top"/>
    </xf>
    <xf numFmtId="49" fontId="10" fillId="12" borderId="0" xfId="0" applyNumberFormat="1" applyFont="1" applyFill="1" applyBorder="1" applyAlignment="1" applyProtection="1">
      <alignment vertical="top" wrapText="1"/>
    </xf>
    <xf numFmtId="3" fontId="10" fillId="12" borderId="18" xfId="0" applyNumberFormat="1" applyFont="1" applyFill="1" applyBorder="1" applyAlignment="1" applyProtection="1">
      <alignment vertical="top"/>
    </xf>
    <xf numFmtId="4" fontId="10" fillId="12" borderId="0" xfId="0" applyNumberFormat="1" applyFont="1" applyFill="1" applyBorder="1" applyAlignment="1" applyProtection="1">
      <alignment vertical="top"/>
    </xf>
    <xf numFmtId="4" fontId="10" fillId="12" borderId="7" xfId="0" applyNumberFormat="1" applyFont="1" applyFill="1" applyBorder="1" applyAlignment="1" applyProtection="1">
      <alignment vertical="top"/>
    </xf>
    <xf numFmtId="49" fontId="12" fillId="2" borderId="18" xfId="0" applyNumberFormat="1" applyFont="1" applyFill="1" applyBorder="1" applyAlignment="1" applyProtection="1">
      <alignment vertical="top"/>
    </xf>
    <xf numFmtId="49" fontId="12" fillId="2" borderId="0" xfId="0" applyNumberFormat="1" applyFont="1" applyFill="1" applyBorder="1" applyAlignment="1" applyProtection="1">
      <alignment vertical="top"/>
    </xf>
    <xf numFmtId="49" fontId="12" fillId="2" borderId="0" xfId="0" applyNumberFormat="1" applyFont="1" applyFill="1" applyBorder="1" applyAlignment="1" applyProtection="1">
      <alignment vertical="top" wrapText="1"/>
    </xf>
    <xf numFmtId="4" fontId="12" fillId="2" borderId="18" xfId="0" applyNumberFormat="1" applyFont="1" applyFill="1" applyBorder="1" applyAlignment="1" applyProtection="1">
      <alignment vertical="top"/>
    </xf>
    <xf numFmtId="4" fontId="12" fillId="2" borderId="0" xfId="0" applyNumberFormat="1" applyFont="1" applyFill="1" applyBorder="1" applyAlignment="1" applyProtection="1">
      <alignment vertical="top"/>
    </xf>
    <xf numFmtId="4" fontId="12" fillId="2" borderId="7" xfId="0" applyNumberFormat="1" applyFont="1" applyFill="1" applyBorder="1" applyAlignment="1" applyProtection="1">
      <alignment vertical="top"/>
    </xf>
    <xf numFmtId="49" fontId="12" fillId="3" borderId="18" xfId="0" applyNumberFormat="1" applyFont="1" applyFill="1" applyBorder="1" applyAlignment="1" applyProtection="1">
      <alignment vertical="top"/>
    </xf>
    <xf numFmtId="49" fontId="12" fillId="3" borderId="0" xfId="0" applyNumberFormat="1" applyFont="1" applyFill="1" applyBorder="1" applyAlignment="1" applyProtection="1">
      <alignment vertical="top"/>
    </xf>
    <xf numFmtId="49" fontId="12" fillId="3" borderId="0" xfId="0" applyNumberFormat="1" applyFont="1" applyFill="1" applyBorder="1" applyAlignment="1" applyProtection="1">
      <alignment vertical="top" wrapText="1"/>
    </xf>
    <xf numFmtId="4" fontId="12" fillId="3" borderId="18" xfId="0" applyNumberFormat="1" applyFont="1" applyFill="1" applyBorder="1" applyAlignment="1" applyProtection="1">
      <alignment vertical="top"/>
    </xf>
    <xf numFmtId="4" fontId="12" fillId="3" borderId="0" xfId="0" applyNumberFormat="1" applyFont="1" applyFill="1" applyBorder="1" applyAlignment="1" applyProtection="1">
      <alignment vertical="top"/>
    </xf>
    <xf numFmtId="4" fontId="12" fillId="3" borderId="7" xfId="0" applyNumberFormat="1" applyFont="1" applyFill="1" applyBorder="1" applyAlignment="1" applyProtection="1">
      <alignment vertical="top"/>
    </xf>
    <xf numFmtId="49" fontId="11" fillId="4" borderId="18" xfId="0" applyNumberFormat="1" applyFont="1" applyFill="1" applyBorder="1" applyAlignment="1" applyProtection="1">
      <alignment vertical="top"/>
    </xf>
    <xf numFmtId="49" fontId="11" fillId="0" borderId="0" xfId="0" applyNumberFormat="1" applyFont="1" applyBorder="1" applyAlignment="1" applyProtection="1">
      <alignment vertical="top"/>
    </xf>
    <xf numFmtId="49" fontId="11" fillId="0" borderId="0" xfId="0" applyNumberFormat="1" applyFont="1" applyBorder="1" applyAlignment="1" applyProtection="1">
      <alignment vertical="top" wrapText="1"/>
    </xf>
    <xf numFmtId="4" fontId="11" fillId="0" borderId="18" xfId="0" applyNumberFormat="1" applyFont="1" applyBorder="1" applyAlignment="1" applyProtection="1">
      <alignment vertical="top"/>
    </xf>
    <xf numFmtId="4" fontId="11" fillId="0" borderId="0" xfId="0" applyNumberFormat="1" applyFont="1" applyBorder="1" applyAlignment="1" applyProtection="1">
      <alignment vertical="top"/>
    </xf>
    <xf numFmtId="4" fontId="11" fillId="0" borderId="7" xfId="0" applyNumberFormat="1" applyFont="1" applyBorder="1" applyAlignment="1" applyProtection="1">
      <alignment vertical="top"/>
    </xf>
    <xf numFmtId="0" fontId="11" fillId="0" borderId="18" xfId="0" applyFont="1" applyBorder="1" applyAlignment="1" applyProtection="1">
      <alignment vertical="top"/>
    </xf>
    <xf numFmtId="0" fontId="11" fillId="0" borderId="0" xfId="0" applyFont="1" applyBorder="1" applyAlignment="1" applyProtection="1">
      <alignment vertical="top"/>
    </xf>
    <xf numFmtId="49" fontId="12" fillId="0" borderId="0" xfId="0" applyNumberFormat="1" applyFont="1" applyBorder="1" applyAlignment="1" applyProtection="1">
      <alignment vertical="top" wrapText="1"/>
    </xf>
    <xf numFmtId="4" fontId="12" fillId="0" borderId="0" xfId="0" applyNumberFormat="1" applyFont="1" applyBorder="1" applyAlignment="1" applyProtection="1">
      <alignment vertical="top"/>
    </xf>
    <xf numFmtId="4" fontId="12" fillId="0" borderId="7" xfId="0" applyNumberFormat="1" applyFont="1" applyBorder="1" applyAlignment="1" applyProtection="1">
      <alignment vertical="top"/>
    </xf>
    <xf numFmtId="0" fontId="11" fillId="5" borderId="18" xfId="0" applyFont="1" applyFill="1" applyBorder="1" applyAlignment="1" applyProtection="1">
      <alignment vertical="top"/>
    </xf>
    <xf numFmtId="0" fontId="11" fillId="5" borderId="0" xfId="0" applyFont="1" applyFill="1" applyBorder="1" applyAlignment="1" applyProtection="1">
      <alignment vertical="top"/>
    </xf>
    <xf numFmtId="0" fontId="11" fillId="5" borderId="0" xfId="0" applyFont="1" applyFill="1" applyBorder="1" applyAlignment="1" applyProtection="1">
      <alignment vertical="top" wrapText="1"/>
    </xf>
    <xf numFmtId="0" fontId="11" fillId="5" borderId="7" xfId="0" applyFont="1" applyFill="1" applyBorder="1" applyAlignment="1" applyProtection="1">
      <alignment vertical="top"/>
    </xf>
    <xf numFmtId="49" fontId="12" fillId="6" borderId="18" xfId="0" applyNumberFormat="1" applyFont="1" applyFill="1" applyBorder="1" applyAlignment="1" applyProtection="1">
      <alignment vertical="top"/>
    </xf>
    <xf numFmtId="49" fontId="12" fillId="6" borderId="0" xfId="0" applyNumberFormat="1" applyFont="1" applyFill="1" applyBorder="1" applyAlignment="1" applyProtection="1">
      <alignment vertical="top"/>
    </xf>
    <xf numFmtId="49" fontId="12" fillId="6" borderId="0" xfId="0" applyNumberFormat="1" applyFont="1" applyFill="1" applyBorder="1" applyAlignment="1" applyProtection="1">
      <alignment vertical="top" wrapText="1"/>
    </xf>
    <xf numFmtId="4" fontId="12" fillId="6" borderId="18" xfId="0" applyNumberFormat="1" applyFont="1" applyFill="1" applyBorder="1" applyAlignment="1" applyProtection="1">
      <alignment vertical="top"/>
    </xf>
    <xf numFmtId="4" fontId="12" fillId="6" borderId="0" xfId="0" applyNumberFormat="1" applyFont="1" applyFill="1" applyBorder="1" applyAlignment="1" applyProtection="1">
      <alignment vertical="top"/>
    </xf>
    <xf numFmtId="4" fontId="12" fillId="6" borderId="7" xfId="0" applyNumberFormat="1" applyFont="1" applyFill="1" applyBorder="1" applyAlignment="1" applyProtection="1">
      <alignment vertical="top"/>
    </xf>
    <xf numFmtId="3" fontId="11" fillId="0" borderId="18" xfId="0" applyNumberFormat="1" applyFont="1" applyBorder="1" applyAlignment="1" applyProtection="1">
      <alignment vertical="top"/>
    </xf>
    <xf numFmtId="49" fontId="12" fillId="7" borderId="18" xfId="0" applyNumberFormat="1" applyFont="1" applyFill="1" applyBorder="1" applyAlignment="1" applyProtection="1">
      <alignment vertical="top"/>
    </xf>
    <xf numFmtId="49" fontId="12" fillId="7" borderId="0" xfId="0" applyNumberFormat="1" applyFont="1" applyFill="1" applyBorder="1" applyAlignment="1" applyProtection="1">
      <alignment vertical="top"/>
    </xf>
    <xf numFmtId="49" fontId="12" fillId="7" borderId="0" xfId="0" applyNumberFormat="1" applyFont="1" applyFill="1" applyBorder="1" applyAlignment="1" applyProtection="1">
      <alignment vertical="top" wrapText="1"/>
    </xf>
    <xf numFmtId="4" fontId="12" fillId="7" borderId="18" xfId="0" applyNumberFormat="1" applyFont="1" applyFill="1" applyBorder="1" applyAlignment="1" applyProtection="1">
      <alignment vertical="top"/>
    </xf>
    <xf numFmtId="4" fontId="12" fillId="7" borderId="0" xfId="0" applyNumberFormat="1" applyFont="1" applyFill="1" applyBorder="1" applyAlignment="1" applyProtection="1">
      <alignment vertical="top"/>
    </xf>
    <xf numFmtId="4" fontId="12" fillId="7" borderId="7" xfId="0" applyNumberFormat="1" applyFont="1" applyFill="1" applyBorder="1" applyAlignment="1" applyProtection="1">
      <alignment vertical="top"/>
    </xf>
    <xf numFmtId="0" fontId="11" fillId="0" borderId="19" xfId="0" applyFont="1" applyBorder="1" applyAlignment="1" applyProtection="1">
      <alignment vertical="top"/>
    </xf>
    <xf numFmtId="0" fontId="11" fillId="0" borderId="20" xfId="0" applyFont="1" applyBorder="1" applyAlignment="1" applyProtection="1">
      <alignment vertical="top"/>
    </xf>
    <xf numFmtId="49" fontId="12" fillId="0" borderId="20" xfId="0" applyNumberFormat="1" applyFont="1" applyBorder="1" applyAlignment="1" applyProtection="1">
      <alignment vertical="top" wrapText="1"/>
    </xf>
    <xf numFmtId="3" fontId="11" fillId="0" borderId="19" xfId="0" applyNumberFormat="1" applyFont="1" applyBorder="1" applyAlignment="1" applyProtection="1">
      <alignment vertical="top"/>
    </xf>
    <xf numFmtId="4" fontId="12" fillId="0" borderId="20" xfId="0" applyNumberFormat="1" applyFont="1" applyBorder="1" applyAlignment="1" applyProtection="1">
      <alignment vertical="top"/>
    </xf>
    <xf numFmtId="4" fontId="12" fillId="0" borderId="21" xfId="0" applyNumberFormat="1" applyFont="1" applyBorder="1" applyAlignment="1" applyProtection="1">
      <alignment vertical="top"/>
    </xf>
    <xf numFmtId="0" fontId="8" fillId="5" borderId="0" xfId="0" applyFont="1" applyFill="1" applyAlignment="1" applyProtection="1">
      <alignment vertical="top"/>
    </xf>
    <xf numFmtId="0" fontId="8" fillId="5" borderId="0" xfId="0" applyFont="1" applyFill="1" applyAlignment="1" applyProtection="1">
      <alignment vertical="top" wrapText="1"/>
    </xf>
    <xf numFmtId="0" fontId="8" fillId="5" borderId="18" xfId="0" applyFont="1" applyFill="1" applyBorder="1" applyAlignment="1" applyProtection="1">
      <alignment vertical="top"/>
    </xf>
    <xf numFmtId="0" fontId="8" fillId="5" borderId="0" xfId="0" applyFont="1" applyFill="1" applyBorder="1" applyAlignment="1" applyProtection="1">
      <alignment vertical="top"/>
    </xf>
    <xf numFmtId="0" fontId="8" fillId="5" borderId="7" xfId="0" applyFont="1" applyFill="1" applyBorder="1" applyAlignment="1" applyProtection="1">
      <alignment vertical="top"/>
    </xf>
    <xf numFmtId="0" fontId="0" fillId="0" borderId="18" xfId="0" applyBorder="1" applyProtection="1"/>
    <xf numFmtId="0" fontId="0" fillId="0" borderId="0" xfId="0" applyBorder="1" applyProtection="1"/>
    <xf numFmtId="0" fontId="0" fillId="0" borderId="7" xfId="0" applyBorder="1" applyProtection="1"/>
    <xf numFmtId="0" fontId="11" fillId="0" borderId="0" xfId="0" applyFont="1" applyFill="1" applyAlignment="1" applyProtection="1">
      <alignment vertical="top"/>
    </xf>
    <xf numFmtId="0" fontId="11" fillId="10" borderId="18" xfId="0" applyFont="1" applyFill="1" applyBorder="1" applyAlignment="1" applyProtection="1">
      <alignment horizontal="center" vertical="top"/>
    </xf>
    <xf numFmtId="0" fontId="11" fillId="10" borderId="0" xfId="0" applyFont="1" applyFill="1" applyBorder="1" applyAlignment="1" applyProtection="1">
      <alignment horizontal="center" vertical="top"/>
    </xf>
    <xf numFmtId="4" fontId="12" fillId="10" borderId="7" xfId="0" applyNumberFormat="1" applyFont="1" applyFill="1" applyBorder="1" applyAlignment="1" applyProtection="1">
      <alignment horizontal="center" vertical="top"/>
    </xf>
    <xf numFmtId="0" fontId="0" fillId="0" borderId="0" xfId="0" applyFill="1" applyProtection="1"/>
    <xf numFmtId="0" fontId="14" fillId="0" borderId="0" xfId="0" applyFont="1" applyBorder="1" applyProtection="1"/>
    <xf numFmtId="0" fontId="8" fillId="0" borderId="0" xfId="0" applyFont="1" applyBorder="1" applyProtection="1"/>
    <xf numFmtId="0" fontId="8" fillId="0" borderId="0" xfId="0" applyFont="1" applyProtection="1"/>
    <xf numFmtId="0" fontId="0" fillId="0" borderId="0" xfId="0" applyAlignment="1" applyProtection="1">
      <alignment horizontal="center"/>
    </xf>
    <xf numFmtId="2" fontId="0" fillId="0" borderId="0" xfId="0" applyNumberFormat="1" applyProtection="1"/>
    <xf numFmtId="4" fontId="0" fillId="0" borderId="0" xfId="0" applyNumberFormat="1" applyProtection="1"/>
    <xf numFmtId="4" fontId="8" fillId="0" borderId="0" xfId="0" applyNumberFormat="1" applyFont="1" applyAlignment="1" applyProtection="1">
      <alignment vertical="top"/>
    </xf>
    <xf numFmtId="0" fontId="19" fillId="0" borderId="0" xfId="0" applyFont="1" applyFill="1" applyBorder="1" applyAlignment="1" applyProtection="1">
      <alignment horizontal="center" vertical="center"/>
    </xf>
    <xf numFmtId="0" fontId="13" fillId="10" borderId="5" xfId="0" applyFont="1" applyFill="1" applyBorder="1" applyProtection="1"/>
    <xf numFmtId="0" fontId="13" fillId="10" borderId="6" xfId="0" applyFont="1" applyFill="1" applyBorder="1" applyProtection="1"/>
    <xf numFmtId="0" fontId="0" fillId="0" borderId="9" xfId="0" applyBorder="1" applyProtection="1"/>
    <xf numFmtId="0" fontId="0" fillId="10" borderId="13" xfId="0" applyFill="1" applyBorder="1" applyAlignment="1" applyProtection="1"/>
    <xf numFmtId="0" fontId="0" fillId="10" borderId="14" xfId="0" applyFill="1" applyBorder="1" applyAlignment="1" applyProtection="1"/>
    <xf numFmtId="164" fontId="8" fillId="0" borderId="11" xfId="1" applyNumberFormat="1" applyFont="1" applyFill="1" applyBorder="1" applyAlignment="1" applyProtection="1">
      <alignment vertical="top" wrapText="1"/>
    </xf>
    <xf numFmtId="0" fontId="10" fillId="12" borderId="10" xfId="0" applyFont="1" applyFill="1" applyBorder="1" applyAlignment="1" applyProtection="1">
      <alignment horizontal="center" vertical="center" wrapText="1"/>
    </xf>
    <xf numFmtId="4" fontId="8" fillId="13" borderId="0" xfId="0" applyNumberFormat="1" applyFont="1" applyFill="1" applyAlignment="1" applyProtection="1">
      <alignment vertical="top"/>
      <protection locked="0"/>
    </xf>
    <xf numFmtId="4" fontId="8" fillId="13" borderId="0" xfId="0" applyNumberFormat="1" applyFont="1" applyFill="1" applyProtection="1">
      <protection locked="0"/>
    </xf>
    <xf numFmtId="4" fontId="11" fillId="13" borderId="0" xfId="0" applyNumberFormat="1" applyFont="1" applyFill="1" applyBorder="1" applyAlignment="1" applyProtection="1">
      <alignment vertical="top"/>
      <protection locked="0"/>
    </xf>
    <xf numFmtId="164" fontId="7" fillId="13" borderId="10" xfId="1" applyNumberFormat="1" applyFont="1" applyFill="1" applyBorder="1" applyAlignment="1" applyProtection="1">
      <alignment vertical="top" wrapText="1"/>
      <protection locked="0"/>
    </xf>
    <xf numFmtId="0" fontId="16" fillId="0" borderId="10" xfId="0" applyFont="1" applyBorder="1" applyAlignment="1" applyProtection="1">
      <alignment horizontal="left" vertical="center" wrapText="1"/>
    </xf>
    <xf numFmtId="0" fontId="3" fillId="0" borderId="0" xfId="0" applyFont="1" applyAlignment="1" applyProtection="1">
      <alignment horizontal="center" vertical="top"/>
    </xf>
    <xf numFmtId="4" fontId="11" fillId="11" borderId="11" xfId="0" applyNumberFormat="1" applyFont="1" applyFill="1" applyBorder="1" applyAlignment="1" applyProtection="1">
      <alignment horizontal="left" vertical="center" wrapText="1"/>
      <protection locked="0"/>
    </xf>
    <xf numFmtId="4" fontId="11" fillId="11" borderId="17" xfId="0" applyNumberFormat="1" applyFont="1" applyFill="1" applyBorder="1" applyAlignment="1" applyProtection="1">
      <alignment horizontal="left" vertical="center" wrapText="1"/>
      <protection locked="0"/>
    </xf>
    <xf numFmtId="0" fontId="9" fillId="8" borderId="1" xfId="0" applyFont="1" applyFill="1" applyBorder="1" applyAlignment="1" applyProtection="1">
      <alignment horizontal="center" vertical="center" wrapText="1"/>
    </xf>
    <xf numFmtId="0" fontId="9" fillId="8" borderId="2" xfId="0" applyFont="1" applyFill="1" applyBorder="1" applyAlignment="1" applyProtection="1">
      <alignment horizontal="center" vertical="center" wrapText="1"/>
    </xf>
    <xf numFmtId="0" fontId="9" fillId="8" borderId="3" xfId="0" applyFont="1" applyFill="1" applyBorder="1" applyAlignment="1" applyProtection="1">
      <alignment horizontal="center" vertical="center" wrapText="1"/>
    </xf>
    <xf numFmtId="4" fontId="9" fillId="9" borderId="1" xfId="0" applyNumberFormat="1" applyFont="1" applyFill="1" applyBorder="1" applyAlignment="1" applyProtection="1">
      <alignment horizontal="center" vertical="center"/>
    </xf>
    <xf numFmtId="4" fontId="9" fillId="9" borderId="2" xfId="0" applyNumberFormat="1" applyFont="1" applyFill="1" applyBorder="1" applyAlignment="1" applyProtection="1">
      <alignment horizontal="center" vertical="center"/>
    </xf>
    <xf numFmtId="4" fontId="9" fillId="9" borderId="3" xfId="0" applyNumberFormat="1" applyFont="1" applyFill="1" applyBorder="1" applyAlignment="1" applyProtection="1">
      <alignment horizontal="center" vertical="center"/>
    </xf>
    <xf numFmtId="0" fontId="2" fillId="0" borderId="0" xfId="0" applyFont="1" applyBorder="1" applyAlignment="1" applyProtection="1">
      <alignment horizontal="left" wrapText="1"/>
    </xf>
    <xf numFmtId="0" fontId="10" fillId="12" borderId="11" xfId="0" applyFont="1" applyFill="1" applyBorder="1" applyAlignment="1" applyProtection="1">
      <alignment horizontal="center" vertical="center" wrapText="1"/>
    </xf>
    <xf numFmtId="0" fontId="10" fillId="12" borderId="16" xfId="0" applyFont="1" applyFill="1" applyBorder="1" applyAlignment="1" applyProtection="1">
      <alignment horizontal="center" vertical="center" wrapText="1"/>
    </xf>
    <xf numFmtId="0" fontId="10" fillId="12" borderId="17" xfId="0" applyFont="1" applyFill="1" applyBorder="1" applyAlignment="1" applyProtection="1">
      <alignment horizontal="center" vertical="center" wrapText="1"/>
    </xf>
    <xf numFmtId="14" fontId="11" fillId="11" borderId="11" xfId="0" applyNumberFormat="1" applyFont="1" applyFill="1" applyBorder="1" applyAlignment="1" applyProtection="1">
      <alignment horizontal="left" vertical="center" wrapText="1"/>
      <protection locked="0"/>
    </xf>
    <xf numFmtId="14" fontId="11" fillId="11" borderId="16" xfId="0" applyNumberFormat="1" applyFont="1" applyFill="1" applyBorder="1" applyAlignment="1" applyProtection="1">
      <alignment horizontal="left" vertical="center" wrapText="1"/>
      <protection locked="0"/>
    </xf>
    <xf numFmtId="14" fontId="11" fillId="11" borderId="17" xfId="0" applyNumberFormat="1" applyFont="1" applyFill="1" applyBorder="1" applyAlignment="1" applyProtection="1">
      <alignment horizontal="left" vertical="center" wrapText="1"/>
      <protection locked="0"/>
    </xf>
    <xf numFmtId="4" fontId="11" fillId="11" borderId="16" xfId="0" applyNumberFormat="1" applyFont="1" applyFill="1" applyBorder="1" applyAlignment="1" applyProtection="1">
      <alignment horizontal="left" vertical="center" wrapText="1"/>
      <protection locked="0"/>
    </xf>
  </cellXfs>
  <cellStyles count="2">
    <cellStyle name="Normal" xfId="0" builtinId="0"/>
    <cellStyle name="Porcentaje" xfId="1" builtinId="5"/>
  </cellStyles>
  <dxfs count="8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442"/>
  <sheetViews>
    <sheetView tabSelected="1" workbookViewId="0">
      <pane xSplit="4" ySplit="3" topLeftCell="E415" activePane="bottomRight" state="frozen"/>
      <selection pane="topRight" activeCell="E1" sqref="E1"/>
      <selection pane="bottomLeft" activeCell="A4" sqref="A4"/>
      <selection pane="bottomRight" activeCell="L13" sqref="L13"/>
    </sheetView>
  </sheetViews>
  <sheetFormatPr baseColWidth="10" defaultRowHeight="15" x14ac:dyDescent="0.25"/>
  <cols>
    <col min="1" max="1" width="8.28515625" style="13" customWidth="1"/>
    <col min="2" max="2" width="6.5703125" style="13" customWidth="1"/>
    <col min="3" max="3" width="3.7109375" style="13" customWidth="1"/>
    <col min="4" max="4" width="32.85546875" style="13" customWidth="1"/>
    <col min="5" max="5" width="7.85546875" style="13" customWidth="1"/>
    <col min="6" max="6" width="10.42578125" style="13" customWidth="1"/>
    <col min="7" max="7" width="12.28515625" style="13" customWidth="1"/>
    <col min="8" max="9" width="11.42578125" style="13"/>
    <col min="10" max="10" width="14.42578125" style="13" customWidth="1"/>
    <col min="11" max="12" width="11.42578125" style="13"/>
    <col min="13" max="13" width="13.7109375" style="13" hidden="1" customWidth="1"/>
    <col min="14" max="16384" width="11.42578125" style="13"/>
  </cols>
  <sheetData>
    <row r="1" spans="1:15" ht="15.75" thickBot="1" x14ac:dyDescent="0.3">
      <c r="A1" s="107" t="s">
        <v>748</v>
      </c>
      <c r="B1" s="107"/>
      <c r="C1" s="107"/>
      <c r="D1" s="107"/>
      <c r="E1" s="107"/>
      <c r="F1" s="107"/>
      <c r="G1" s="107"/>
      <c r="H1" s="107"/>
      <c r="I1" s="107"/>
      <c r="J1" s="107"/>
    </row>
    <row r="2" spans="1:15" ht="29.25" customHeight="1" thickBot="1" x14ac:dyDescent="0.3">
      <c r="A2" s="14"/>
      <c r="B2" s="15"/>
      <c r="C2" s="15"/>
      <c r="D2" s="15"/>
      <c r="E2" s="110" t="s">
        <v>730</v>
      </c>
      <c r="F2" s="111"/>
      <c r="G2" s="112"/>
      <c r="H2" s="113" t="s">
        <v>726</v>
      </c>
      <c r="I2" s="114"/>
      <c r="J2" s="115"/>
    </row>
    <row r="3" spans="1:15" ht="15.75" thickBot="1" x14ac:dyDescent="0.3">
      <c r="A3" s="16" t="s">
        <v>0</v>
      </c>
      <c r="B3" s="17" t="s">
        <v>1</v>
      </c>
      <c r="C3" s="17" t="s">
        <v>2</v>
      </c>
      <c r="D3" s="18" t="s">
        <v>3</v>
      </c>
      <c r="E3" s="19" t="s">
        <v>723</v>
      </c>
      <c r="F3" s="20" t="s">
        <v>724</v>
      </c>
      <c r="G3" s="21" t="s">
        <v>725</v>
      </c>
      <c r="H3" s="19" t="s">
        <v>723</v>
      </c>
      <c r="I3" s="20" t="s">
        <v>724</v>
      </c>
      <c r="J3" s="21" t="s">
        <v>725</v>
      </c>
      <c r="M3" s="94" t="s">
        <v>745</v>
      </c>
    </row>
    <row r="4" spans="1:15" x14ac:dyDescent="0.25">
      <c r="A4" s="22" t="s">
        <v>4</v>
      </c>
      <c r="B4" s="23" t="s">
        <v>5</v>
      </c>
      <c r="C4" s="23" t="s">
        <v>6</v>
      </c>
      <c r="D4" s="24" t="s">
        <v>7</v>
      </c>
      <c r="E4" s="25">
        <f t="shared" ref="E4:J4" si="0">E212</f>
        <v>1</v>
      </c>
      <c r="F4" s="26">
        <f t="shared" si="0"/>
        <v>427082</v>
      </c>
      <c r="G4" s="27">
        <f t="shared" si="0"/>
        <v>427082</v>
      </c>
      <c r="H4" s="25">
        <f t="shared" si="0"/>
        <v>1</v>
      </c>
      <c r="I4" s="26">
        <f t="shared" si="0"/>
        <v>35000</v>
      </c>
      <c r="J4" s="27">
        <f t="shared" si="0"/>
        <v>35000</v>
      </c>
      <c r="O4" s="92"/>
    </row>
    <row r="5" spans="1:15" x14ac:dyDescent="0.25">
      <c r="A5" s="28" t="s">
        <v>8</v>
      </c>
      <c r="B5" s="29" t="s">
        <v>5</v>
      </c>
      <c r="C5" s="29" t="s">
        <v>6</v>
      </c>
      <c r="D5" s="30" t="s">
        <v>9</v>
      </c>
      <c r="E5" s="31">
        <f t="shared" ref="E5:J5" si="1">E44</f>
        <v>1</v>
      </c>
      <c r="F5" s="32">
        <f t="shared" si="1"/>
        <v>61074.17</v>
      </c>
      <c r="G5" s="33">
        <f t="shared" si="1"/>
        <v>61074.17</v>
      </c>
      <c r="H5" s="31">
        <f t="shared" si="1"/>
        <v>1</v>
      </c>
      <c r="I5" s="32">
        <f t="shared" si="1"/>
        <v>17000</v>
      </c>
      <c r="J5" s="33">
        <f t="shared" si="1"/>
        <v>17000</v>
      </c>
      <c r="O5" s="92"/>
    </row>
    <row r="6" spans="1:15" ht="22.5" x14ac:dyDescent="0.25">
      <c r="A6" s="34" t="s">
        <v>10</v>
      </c>
      <c r="B6" s="35" t="s">
        <v>5</v>
      </c>
      <c r="C6" s="35" t="s">
        <v>6</v>
      </c>
      <c r="D6" s="36" t="s">
        <v>11</v>
      </c>
      <c r="E6" s="37">
        <f t="shared" ref="E6:J6" si="2">E11</f>
        <v>1</v>
      </c>
      <c r="F6" s="38">
        <f t="shared" si="2"/>
        <v>3138.2</v>
      </c>
      <c r="G6" s="39">
        <f t="shared" si="2"/>
        <v>3138.2</v>
      </c>
      <c r="H6" s="37">
        <f t="shared" si="2"/>
        <v>1</v>
      </c>
      <c r="I6" s="38">
        <f t="shared" si="2"/>
        <v>0</v>
      </c>
      <c r="J6" s="39">
        <f t="shared" si="2"/>
        <v>0</v>
      </c>
      <c r="O6" s="92"/>
    </row>
    <row r="7" spans="1:15" ht="22.5" x14ac:dyDescent="0.25">
      <c r="A7" s="40" t="s">
        <v>12</v>
      </c>
      <c r="B7" s="41" t="s">
        <v>13</v>
      </c>
      <c r="C7" s="41" t="s">
        <v>14</v>
      </c>
      <c r="D7" s="42" t="s">
        <v>15</v>
      </c>
      <c r="E7" s="43">
        <v>2</v>
      </c>
      <c r="F7" s="44">
        <f>M7*1.06</f>
        <v>238.5</v>
      </c>
      <c r="G7" s="45">
        <f>ROUND(E7*F7,2)</f>
        <v>477</v>
      </c>
      <c r="H7" s="43">
        <v>2</v>
      </c>
      <c r="I7" s="102"/>
      <c r="J7" s="45">
        <f>ROUND(H7*I7,2)</f>
        <v>0</v>
      </c>
      <c r="M7" s="13">
        <v>225</v>
      </c>
      <c r="O7" s="92"/>
    </row>
    <row r="8" spans="1:15" ht="33.75" x14ac:dyDescent="0.25">
      <c r="A8" s="40" t="s">
        <v>16</v>
      </c>
      <c r="B8" s="41" t="s">
        <v>13</v>
      </c>
      <c r="C8" s="41" t="s">
        <v>14</v>
      </c>
      <c r="D8" s="42" t="s">
        <v>17</v>
      </c>
      <c r="E8" s="43">
        <v>2</v>
      </c>
      <c r="F8" s="44">
        <f t="shared" ref="F8:F10" si="3">M8*1.06</f>
        <v>205.11</v>
      </c>
      <c r="G8" s="45">
        <f>ROUND(E8*F8,2)</f>
        <v>410.22</v>
      </c>
      <c r="H8" s="43">
        <v>2</v>
      </c>
      <c r="I8" s="102"/>
      <c r="J8" s="45">
        <f>ROUND(H8*I8,2)</f>
        <v>0</v>
      </c>
      <c r="M8" s="13">
        <v>193.5</v>
      </c>
      <c r="O8" s="92"/>
    </row>
    <row r="9" spans="1:15" ht="33.75" x14ac:dyDescent="0.25">
      <c r="A9" s="40" t="s">
        <v>18</v>
      </c>
      <c r="B9" s="41" t="s">
        <v>13</v>
      </c>
      <c r="C9" s="41" t="s">
        <v>14</v>
      </c>
      <c r="D9" s="42" t="s">
        <v>19</v>
      </c>
      <c r="E9" s="43">
        <v>2</v>
      </c>
      <c r="F9" s="44">
        <f>M9*1.06</f>
        <v>886.99</v>
      </c>
      <c r="G9" s="45">
        <f>ROUND(E9*F9,2)</f>
        <v>1773.98</v>
      </c>
      <c r="H9" s="43">
        <v>2</v>
      </c>
      <c r="I9" s="102"/>
      <c r="J9" s="45">
        <f>ROUND(H9*I9,2)</f>
        <v>0</v>
      </c>
      <c r="M9" s="13">
        <v>836.78</v>
      </c>
      <c r="O9" s="92"/>
    </row>
    <row r="10" spans="1:15" ht="33.75" x14ac:dyDescent="0.25">
      <c r="A10" s="40" t="s">
        <v>20</v>
      </c>
      <c r="B10" s="41" t="s">
        <v>13</v>
      </c>
      <c r="C10" s="41" t="s">
        <v>14</v>
      </c>
      <c r="D10" s="42" t="s">
        <v>21</v>
      </c>
      <c r="E10" s="43">
        <v>2</v>
      </c>
      <c r="F10" s="44">
        <f t="shared" si="3"/>
        <v>238.5</v>
      </c>
      <c r="G10" s="45">
        <f>ROUND(E10*F10,2)</f>
        <v>477</v>
      </c>
      <c r="H10" s="43">
        <v>2</v>
      </c>
      <c r="I10" s="102"/>
      <c r="J10" s="45">
        <f>ROUND(H10*I10,2)</f>
        <v>0</v>
      </c>
      <c r="M10" s="13">
        <v>225</v>
      </c>
      <c r="O10" s="92"/>
    </row>
    <row r="11" spans="1:15" x14ac:dyDescent="0.25">
      <c r="A11" s="46"/>
      <c r="B11" s="47"/>
      <c r="C11" s="47"/>
      <c r="D11" s="48" t="s">
        <v>22</v>
      </c>
      <c r="E11" s="43">
        <v>1</v>
      </c>
      <c r="F11" s="49">
        <f>SUM(G7:G10)</f>
        <v>3138.2</v>
      </c>
      <c r="G11" s="50">
        <f>ROUND(E11*F11,2)</f>
        <v>3138.2</v>
      </c>
      <c r="H11" s="43">
        <v>1</v>
      </c>
      <c r="I11" s="49">
        <f>SUM(J7:J10)</f>
        <v>0</v>
      </c>
      <c r="J11" s="50">
        <f>ROUND(H11*I11,2)</f>
        <v>0</v>
      </c>
      <c r="O11" s="92"/>
    </row>
    <row r="12" spans="1:15" ht="0.95" customHeight="1" x14ac:dyDescent="0.25">
      <c r="A12" s="51"/>
      <c r="B12" s="52"/>
      <c r="C12" s="52"/>
      <c r="D12" s="53"/>
      <c r="E12" s="51"/>
      <c r="F12" s="52"/>
      <c r="G12" s="54"/>
      <c r="H12" s="51"/>
      <c r="I12" s="52"/>
      <c r="J12" s="54"/>
      <c r="O12" s="92"/>
    </row>
    <row r="13" spans="1:15" ht="22.5" x14ac:dyDescent="0.25">
      <c r="A13" s="34" t="s">
        <v>23</v>
      </c>
      <c r="B13" s="35" t="s">
        <v>5</v>
      </c>
      <c r="C13" s="35" t="s">
        <v>6</v>
      </c>
      <c r="D13" s="36" t="s">
        <v>24</v>
      </c>
      <c r="E13" s="37">
        <f t="shared" ref="E13:J13" si="4">E22</f>
        <v>1</v>
      </c>
      <c r="F13" s="38">
        <f t="shared" si="4"/>
        <v>4034.57</v>
      </c>
      <c r="G13" s="39">
        <f t="shared" si="4"/>
        <v>4034.57</v>
      </c>
      <c r="H13" s="37">
        <f t="shared" si="4"/>
        <v>1</v>
      </c>
      <c r="I13" s="38">
        <f t="shared" si="4"/>
        <v>0</v>
      </c>
      <c r="J13" s="39">
        <f t="shared" si="4"/>
        <v>0</v>
      </c>
      <c r="O13" s="92"/>
    </row>
    <row r="14" spans="1:15" ht="22.5" x14ac:dyDescent="0.25">
      <c r="A14" s="40" t="s">
        <v>25</v>
      </c>
      <c r="B14" s="41" t="s">
        <v>13</v>
      </c>
      <c r="C14" s="41" t="s">
        <v>14</v>
      </c>
      <c r="D14" s="42" t="s">
        <v>26</v>
      </c>
      <c r="E14" s="43">
        <v>1</v>
      </c>
      <c r="F14" s="44">
        <f t="shared" ref="F14:F21" si="5">M14*1.06</f>
        <v>325.79000000000002</v>
      </c>
      <c r="G14" s="45">
        <f t="shared" ref="G14:G22" si="6">ROUND(E14*F14,2)</f>
        <v>325.79000000000002</v>
      </c>
      <c r="H14" s="43">
        <v>1</v>
      </c>
      <c r="I14" s="102"/>
      <c r="J14" s="45">
        <f t="shared" ref="J14:J22" si="7">ROUND(H14*I14,2)</f>
        <v>0</v>
      </c>
      <c r="M14" s="13">
        <v>307.35000000000002</v>
      </c>
      <c r="O14" s="92"/>
    </row>
    <row r="15" spans="1:15" ht="33.75" x14ac:dyDescent="0.25">
      <c r="A15" s="40" t="s">
        <v>27</v>
      </c>
      <c r="B15" s="41" t="s">
        <v>13</v>
      </c>
      <c r="C15" s="41" t="s">
        <v>14</v>
      </c>
      <c r="D15" s="42" t="s">
        <v>28</v>
      </c>
      <c r="E15" s="43">
        <v>1</v>
      </c>
      <c r="F15" s="44">
        <f t="shared" si="5"/>
        <v>754.61</v>
      </c>
      <c r="G15" s="45">
        <f t="shared" si="6"/>
        <v>754.61</v>
      </c>
      <c r="H15" s="43">
        <v>1</v>
      </c>
      <c r="I15" s="102"/>
      <c r="J15" s="45">
        <f t="shared" si="7"/>
        <v>0</v>
      </c>
      <c r="M15" s="13">
        <v>711.9</v>
      </c>
      <c r="O15" s="92"/>
    </row>
    <row r="16" spans="1:15" ht="33.75" x14ac:dyDescent="0.25">
      <c r="A16" s="40" t="s">
        <v>29</v>
      </c>
      <c r="B16" s="41" t="s">
        <v>13</v>
      </c>
      <c r="C16" s="41" t="s">
        <v>14</v>
      </c>
      <c r="D16" s="42" t="s">
        <v>30</v>
      </c>
      <c r="E16" s="43">
        <v>1</v>
      </c>
      <c r="F16" s="44">
        <f t="shared" si="5"/>
        <v>815.1</v>
      </c>
      <c r="G16" s="45">
        <f t="shared" si="6"/>
        <v>815.1</v>
      </c>
      <c r="H16" s="43">
        <v>1</v>
      </c>
      <c r="I16" s="102"/>
      <c r="J16" s="45">
        <f t="shared" si="7"/>
        <v>0</v>
      </c>
      <c r="M16" s="13">
        <v>768.96</v>
      </c>
      <c r="O16" s="92"/>
    </row>
    <row r="17" spans="1:15" ht="22.5" x14ac:dyDescent="0.25">
      <c r="A17" s="40" t="s">
        <v>31</v>
      </c>
      <c r="B17" s="41" t="s">
        <v>13</v>
      </c>
      <c r="C17" s="41" t="s">
        <v>14</v>
      </c>
      <c r="D17" s="42" t="s">
        <v>32</v>
      </c>
      <c r="E17" s="43">
        <v>1</v>
      </c>
      <c r="F17" s="44">
        <f t="shared" si="5"/>
        <v>569.97</v>
      </c>
      <c r="G17" s="45">
        <f t="shared" si="6"/>
        <v>569.97</v>
      </c>
      <c r="H17" s="43">
        <v>1</v>
      </c>
      <c r="I17" s="102"/>
      <c r="J17" s="45">
        <f t="shared" si="7"/>
        <v>0</v>
      </c>
      <c r="M17" s="13">
        <v>537.71</v>
      </c>
      <c r="O17" s="92"/>
    </row>
    <row r="18" spans="1:15" ht="22.5" x14ac:dyDescent="0.25">
      <c r="A18" s="40" t="s">
        <v>33</v>
      </c>
      <c r="B18" s="41" t="s">
        <v>13</v>
      </c>
      <c r="C18" s="41" t="s">
        <v>14</v>
      </c>
      <c r="D18" s="42" t="s">
        <v>15</v>
      </c>
      <c r="E18" s="43">
        <v>1</v>
      </c>
      <c r="F18" s="44">
        <f t="shared" si="5"/>
        <v>238.5</v>
      </c>
      <c r="G18" s="45">
        <f t="shared" si="6"/>
        <v>238.5</v>
      </c>
      <c r="H18" s="43">
        <v>1</v>
      </c>
      <c r="I18" s="102"/>
      <c r="J18" s="45">
        <f t="shared" si="7"/>
        <v>0</v>
      </c>
      <c r="M18" s="13">
        <v>225</v>
      </c>
      <c r="O18" s="92"/>
    </row>
    <row r="19" spans="1:15" ht="33.75" x14ac:dyDescent="0.25">
      <c r="A19" s="40" t="s">
        <v>34</v>
      </c>
      <c r="B19" s="41" t="s">
        <v>13</v>
      </c>
      <c r="C19" s="41" t="s">
        <v>14</v>
      </c>
      <c r="D19" s="42" t="s">
        <v>17</v>
      </c>
      <c r="E19" s="43">
        <v>1</v>
      </c>
      <c r="F19" s="44">
        <f t="shared" si="5"/>
        <v>205.11</v>
      </c>
      <c r="G19" s="45">
        <f t="shared" si="6"/>
        <v>205.11</v>
      </c>
      <c r="H19" s="43">
        <v>1</v>
      </c>
      <c r="I19" s="102"/>
      <c r="J19" s="45">
        <f t="shared" si="7"/>
        <v>0</v>
      </c>
      <c r="M19" s="13">
        <v>193.5</v>
      </c>
      <c r="O19" s="92"/>
    </row>
    <row r="20" spans="1:15" ht="33.75" x14ac:dyDescent="0.25">
      <c r="A20" s="40" t="s">
        <v>35</v>
      </c>
      <c r="B20" s="41" t="s">
        <v>13</v>
      </c>
      <c r="C20" s="41" t="s">
        <v>14</v>
      </c>
      <c r="D20" s="42" t="s">
        <v>19</v>
      </c>
      <c r="E20" s="43">
        <v>1</v>
      </c>
      <c r="F20" s="44">
        <f t="shared" si="5"/>
        <v>886.99</v>
      </c>
      <c r="G20" s="45">
        <f t="shared" si="6"/>
        <v>886.99</v>
      </c>
      <c r="H20" s="43">
        <v>1</v>
      </c>
      <c r="I20" s="102"/>
      <c r="J20" s="45">
        <f t="shared" si="7"/>
        <v>0</v>
      </c>
      <c r="M20" s="13">
        <v>836.78</v>
      </c>
      <c r="O20" s="92"/>
    </row>
    <row r="21" spans="1:15" ht="33.75" x14ac:dyDescent="0.25">
      <c r="A21" s="40" t="s">
        <v>36</v>
      </c>
      <c r="B21" s="41" t="s">
        <v>13</v>
      </c>
      <c r="C21" s="41" t="s">
        <v>14</v>
      </c>
      <c r="D21" s="42" t="s">
        <v>21</v>
      </c>
      <c r="E21" s="43">
        <v>1</v>
      </c>
      <c r="F21" s="44">
        <f t="shared" si="5"/>
        <v>238.5</v>
      </c>
      <c r="G21" s="45">
        <f t="shared" si="6"/>
        <v>238.5</v>
      </c>
      <c r="H21" s="43">
        <v>1</v>
      </c>
      <c r="I21" s="102"/>
      <c r="J21" s="45">
        <f t="shared" si="7"/>
        <v>0</v>
      </c>
      <c r="M21" s="13">
        <v>225</v>
      </c>
      <c r="O21" s="92"/>
    </row>
    <row r="22" spans="1:15" x14ac:dyDescent="0.25">
      <c r="A22" s="46"/>
      <c r="B22" s="47"/>
      <c r="C22" s="47"/>
      <c r="D22" s="48" t="s">
        <v>37</v>
      </c>
      <c r="E22" s="43">
        <v>1</v>
      </c>
      <c r="F22" s="49">
        <f>SUM(G14:G21)</f>
        <v>4034.57</v>
      </c>
      <c r="G22" s="50">
        <f t="shared" si="6"/>
        <v>4034.57</v>
      </c>
      <c r="H22" s="43">
        <v>1</v>
      </c>
      <c r="I22" s="49">
        <f>SUM(J14:J21)</f>
        <v>0</v>
      </c>
      <c r="J22" s="50">
        <f t="shared" si="7"/>
        <v>0</v>
      </c>
      <c r="O22" s="92"/>
    </row>
    <row r="23" spans="1:15" ht="0.95" customHeight="1" x14ac:dyDescent="0.25">
      <c r="A23" s="51"/>
      <c r="B23" s="52"/>
      <c r="C23" s="52"/>
      <c r="D23" s="53"/>
      <c r="E23" s="51"/>
      <c r="F23" s="52"/>
      <c r="G23" s="54"/>
      <c r="H23" s="51"/>
      <c r="I23" s="52"/>
      <c r="J23" s="54"/>
      <c r="O23" s="92"/>
    </row>
    <row r="24" spans="1:15" ht="22.5" x14ac:dyDescent="0.25">
      <c r="A24" s="40" t="s">
        <v>38</v>
      </c>
      <c r="B24" s="41" t="s">
        <v>13</v>
      </c>
      <c r="C24" s="41" t="s">
        <v>14</v>
      </c>
      <c r="D24" s="42" t="s">
        <v>39</v>
      </c>
      <c r="E24" s="43">
        <v>2</v>
      </c>
      <c r="F24" s="44">
        <f t="shared" ref="F24:F43" si="8">M24*1.06</f>
        <v>843.45</v>
      </c>
      <c r="G24" s="45">
        <f t="shared" ref="G24:G44" si="9">ROUND(E24*F24,2)</f>
        <v>1686.9</v>
      </c>
      <c r="H24" s="43">
        <v>2</v>
      </c>
      <c r="I24" s="102"/>
      <c r="J24" s="45">
        <f t="shared" ref="J24:J44" si="10">ROUND(H24*I24,2)</f>
        <v>0</v>
      </c>
      <c r="M24" s="13">
        <v>795.71</v>
      </c>
      <c r="O24" s="92"/>
    </row>
    <row r="25" spans="1:15" ht="22.5" x14ac:dyDescent="0.25">
      <c r="A25" s="40" t="s">
        <v>40</v>
      </c>
      <c r="B25" s="41" t="s">
        <v>13</v>
      </c>
      <c r="C25" s="41" t="s">
        <v>41</v>
      </c>
      <c r="D25" s="42" t="s">
        <v>42</v>
      </c>
      <c r="E25" s="43">
        <v>944</v>
      </c>
      <c r="F25" s="44">
        <f t="shared" si="8"/>
        <v>9.15</v>
      </c>
      <c r="G25" s="45">
        <f t="shared" si="9"/>
        <v>8637.6</v>
      </c>
      <c r="H25" s="43">
        <v>944</v>
      </c>
      <c r="I25" s="102"/>
      <c r="J25" s="45">
        <f t="shared" si="10"/>
        <v>0</v>
      </c>
      <c r="M25" s="13">
        <v>8.6300000000000008</v>
      </c>
      <c r="O25" s="92"/>
    </row>
    <row r="26" spans="1:15" x14ac:dyDescent="0.25">
      <c r="A26" s="40" t="s">
        <v>43</v>
      </c>
      <c r="B26" s="41" t="s">
        <v>13</v>
      </c>
      <c r="C26" s="41" t="s">
        <v>14</v>
      </c>
      <c r="D26" s="42" t="s">
        <v>44</v>
      </c>
      <c r="E26" s="43">
        <v>25</v>
      </c>
      <c r="F26" s="44">
        <f t="shared" si="8"/>
        <v>113.35</v>
      </c>
      <c r="G26" s="45">
        <f t="shared" si="9"/>
        <v>2833.75</v>
      </c>
      <c r="H26" s="43">
        <v>25</v>
      </c>
      <c r="I26" s="102"/>
      <c r="J26" s="45">
        <f t="shared" si="10"/>
        <v>0</v>
      </c>
      <c r="M26" s="13">
        <v>106.93</v>
      </c>
      <c r="O26" s="92"/>
    </row>
    <row r="27" spans="1:15" ht="22.5" x14ac:dyDescent="0.25">
      <c r="A27" s="40" t="s">
        <v>45</v>
      </c>
      <c r="B27" s="41" t="s">
        <v>13</v>
      </c>
      <c r="C27" s="41" t="s">
        <v>14</v>
      </c>
      <c r="D27" s="42" t="s">
        <v>46</v>
      </c>
      <c r="E27" s="43">
        <v>1</v>
      </c>
      <c r="F27" s="44">
        <f t="shared" si="8"/>
        <v>2231.4499999999998</v>
      </c>
      <c r="G27" s="45">
        <f t="shared" si="9"/>
        <v>2231.4499999999998</v>
      </c>
      <c r="H27" s="43">
        <v>1</v>
      </c>
      <c r="I27" s="102"/>
      <c r="J27" s="45">
        <f t="shared" si="10"/>
        <v>0</v>
      </c>
      <c r="M27" s="13">
        <v>2105.14</v>
      </c>
      <c r="O27" s="92"/>
    </row>
    <row r="28" spans="1:15" ht="22.5" x14ac:dyDescent="0.25">
      <c r="A28" s="40" t="s">
        <v>47</v>
      </c>
      <c r="B28" s="41" t="s">
        <v>13</v>
      </c>
      <c r="C28" s="41" t="s">
        <v>14</v>
      </c>
      <c r="D28" s="42" t="s">
        <v>48</v>
      </c>
      <c r="E28" s="43">
        <v>1</v>
      </c>
      <c r="F28" s="44">
        <f t="shared" si="8"/>
        <v>2231.4499999999998</v>
      </c>
      <c r="G28" s="45">
        <f t="shared" si="9"/>
        <v>2231.4499999999998</v>
      </c>
      <c r="H28" s="43">
        <v>1</v>
      </c>
      <c r="I28" s="102"/>
      <c r="J28" s="45">
        <f t="shared" si="10"/>
        <v>0</v>
      </c>
      <c r="M28" s="13">
        <v>2105.14</v>
      </c>
      <c r="O28" s="92"/>
    </row>
    <row r="29" spans="1:15" ht="22.5" x14ac:dyDescent="0.25">
      <c r="A29" s="40" t="s">
        <v>49</v>
      </c>
      <c r="B29" s="41" t="s">
        <v>13</v>
      </c>
      <c r="C29" s="41" t="s">
        <v>14</v>
      </c>
      <c r="D29" s="42" t="s">
        <v>50</v>
      </c>
      <c r="E29" s="43">
        <v>1</v>
      </c>
      <c r="F29" s="44">
        <f t="shared" si="8"/>
        <v>6053.29</v>
      </c>
      <c r="G29" s="45">
        <f t="shared" si="9"/>
        <v>6053.29</v>
      </c>
      <c r="H29" s="43">
        <v>1</v>
      </c>
      <c r="I29" s="102"/>
      <c r="J29" s="45">
        <f t="shared" si="10"/>
        <v>0</v>
      </c>
      <c r="M29" s="13">
        <v>5710.65</v>
      </c>
      <c r="O29" s="92"/>
    </row>
    <row r="30" spans="1:15" ht="22.5" x14ac:dyDescent="0.25">
      <c r="A30" s="40" t="s">
        <v>51</v>
      </c>
      <c r="B30" s="41" t="s">
        <v>13</v>
      </c>
      <c r="C30" s="41" t="s">
        <v>52</v>
      </c>
      <c r="D30" s="42" t="s">
        <v>53</v>
      </c>
      <c r="E30" s="43">
        <v>56</v>
      </c>
      <c r="F30" s="44">
        <f t="shared" si="8"/>
        <v>85.98</v>
      </c>
      <c r="G30" s="45">
        <f t="shared" si="9"/>
        <v>4814.88</v>
      </c>
      <c r="H30" s="43">
        <v>56</v>
      </c>
      <c r="I30" s="102"/>
      <c r="J30" s="45">
        <f t="shared" si="10"/>
        <v>0</v>
      </c>
      <c r="M30" s="13">
        <v>81.11</v>
      </c>
      <c r="O30" s="92"/>
    </row>
    <row r="31" spans="1:15" ht="22.5" x14ac:dyDescent="0.25">
      <c r="A31" s="40" t="s">
        <v>54</v>
      </c>
      <c r="B31" s="41" t="s">
        <v>13</v>
      </c>
      <c r="C31" s="41" t="s">
        <v>14</v>
      </c>
      <c r="D31" s="42" t="s">
        <v>55</v>
      </c>
      <c r="E31" s="43">
        <v>2</v>
      </c>
      <c r="F31" s="44">
        <f t="shared" si="8"/>
        <v>61.44</v>
      </c>
      <c r="G31" s="45">
        <f t="shared" si="9"/>
        <v>122.88</v>
      </c>
      <c r="H31" s="43">
        <v>2</v>
      </c>
      <c r="I31" s="102"/>
      <c r="J31" s="45">
        <f t="shared" si="10"/>
        <v>0</v>
      </c>
      <c r="M31" s="13">
        <v>57.96</v>
      </c>
      <c r="O31" s="92"/>
    </row>
    <row r="32" spans="1:15" ht="22.5" x14ac:dyDescent="0.25">
      <c r="A32" s="40" t="s">
        <v>56</v>
      </c>
      <c r="B32" s="41" t="s">
        <v>13</v>
      </c>
      <c r="C32" s="41" t="s">
        <v>41</v>
      </c>
      <c r="D32" s="42" t="s">
        <v>57</v>
      </c>
      <c r="E32" s="43">
        <v>150</v>
      </c>
      <c r="F32" s="44">
        <f t="shared" si="8"/>
        <v>1.4</v>
      </c>
      <c r="G32" s="45">
        <f t="shared" si="9"/>
        <v>210</v>
      </c>
      <c r="H32" s="43">
        <v>150</v>
      </c>
      <c r="I32" s="102"/>
      <c r="J32" s="45">
        <f t="shared" si="10"/>
        <v>0</v>
      </c>
      <c r="M32" s="13">
        <v>1.32</v>
      </c>
      <c r="O32" s="92"/>
    </row>
    <row r="33" spans="1:15" x14ac:dyDescent="0.25">
      <c r="A33" s="40" t="s">
        <v>58</v>
      </c>
      <c r="B33" s="41" t="s">
        <v>13</v>
      </c>
      <c r="C33" s="41" t="s">
        <v>14</v>
      </c>
      <c r="D33" s="42" t="s">
        <v>59</v>
      </c>
      <c r="E33" s="43">
        <v>1</v>
      </c>
      <c r="F33" s="44">
        <f t="shared" si="8"/>
        <v>127.2</v>
      </c>
      <c r="G33" s="45">
        <f t="shared" si="9"/>
        <v>127.2</v>
      </c>
      <c r="H33" s="43">
        <v>1</v>
      </c>
      <c r="I33" s="102"/>
      <c r="J33" s="45">
        <f t="shared" si="10"/>
        <v>0</v>
      </c>
      <c r="M33" s="13">
        <v>120</v>
      </c>
      <c r="O33" s="92"/>
    </row>
    <row r="34" spans="1:15" x14ac:dyDescent="0.25">
      <c r="A34" s="40" t="s">
        <v>60</v>
      </c>
      <c r="B34" s="41" t="s">
        <v>13</v>
      </c>
      <c r="C34" s="41" t="s">
        <v>14</v>
      </c>
      <c r="D34" s="42" t="s">
        <v>61</v>
      </c>
      <c r="E34" s="43">
        <v>1</v>
      </c>
      <c r="F34" s="44">
        <f t="shared" si="8"/>
        <v>954</v>
      </c>
      <c r="G34" s="45">
        <f t="shared" si="9"/>
        <v>954</v>
      </c>
      <c r="H34" s="43">
        <v>1</v>
      </c>
      <c r="I34" s="102"/>
      <c r="J34" s="45">
        <f t="shared" si="10"/>
        <v>0</v>
      </c>
      <c r="M34" s="13">
        <v>900</v>
      </c>
      <c r="O34" s="92"/>
    </row>
    <row r="35" spans="1:15" x14ac:dyDescent="0.25">
      <c r="A35" s="40" t="s">
        <v>62</v>
      </c>
      <c r="B35" s="41" t="s">
        <v>13</v>
      </c>
      <c r="C35" s="41" t="s">
        <v>14</v>
      </c>
      <c r="D35" s="42" t="s">
        <v>63</v>
      </c>
      <c r="E35" s="43">
        <v>1</v>
      </c>
      <c r="F35" s="44">
        <f t="shared" si="8"/>
        <v>212</v>
      </c>
      <c r="G35" s="45">
        <f t="shared" si="9"/>
        <v>212</v>
      </c>
      <c r="H35" s="43">
        <v>1</v>
      </c>
      <c r="I35" s="102"/>
      <c r="J35" s="45">
        <f t="shared" si="10"/>
        <v>0</v>
      </c>
      <c r="M35" s="13">
        <v>200</v>
      </c>
      <c r="O35" s="92"/>
    </row>
    <row r="36" spans="1:15" x14ac:dyDescent="0.25">
      <c r="A36" s="40" t="s">
        <v>64</v>
      </c>
      <c r="B36" s="41" t="s">
        <v>13</v>
      </c>
      <c r="C36" s="41" t="s">
        <v>14</v>
      </c>
      <c r="D36" s="42" t="s">
        <v>65</v>
      </c>
      <c r="E36" s="43">
        <v>1</v>
      </c>
      <c r="F36" s="44">
        <f t="shared" si="8"/>
        <v>371</v>
      </c>
      <c r="G36" s="45">
        <f t="shared" si="9"/>
        <v>371</v>
      </c>
      <c r="H36" s="43">
        <v>1</v>
      </c>
      <c r="I36" s="102"/>
      <c r="J36" s="45">
        <f t="shared" si="10"/>
        <v>0</v>
      </c>
      <c r="M36" s="13">
        <v>350</v>
      </c>
      <c r="O36" s="92"/>
    </row>
    <row r="37" spans="1:15" ht="22.5" x14ac:dyDescent="0.25">
      <c r="A37" s="40" t="s">
        <v>66</v>
      </c>
      <c r="B37" s="41" t="s">
        <v>13</v>
      </c>
      <c r="C37" s="41" t="s">
        <v>14</v>
      </c>
      <c r="D37" s="42" t="s">
        <v>67</v>
      </c>
      <c r="E37" s="43">
        <v>1</v>
      </c>
      <c r="F37" s="44">
        <f t="shared" si="8"/>
        <v>3326.51</v>
      </c>
      <c r="G37" s="45">
        <f t="shared" si="9"/>
        <v>3326.51</v>
      </c>
      <c r="H37" s="43">
        <v>1</v>
      </c>
      <c r="I37" s="102"/>
      <c r="J37" s="45">
        <f t="shared" si="10"/>
        <v>0</v>
      </c>
      <c r="M37" s="13">
        <v>3138.22</v>
      </c>
      <c r="O37" s="92"/>
    </row>
    <row r="38" spans="1:15" ht="22.5" x14ac:dyDescent="0.25">
      <c r="A38" s="40" t="s">
        <v>68</v>
      </c>
      <c r="B38" s="41" t="s">
        <v>13</v>
      </c>
      <c r="C38" s="41" t="s">
        <v>14</v>
      </c>
      <c r="D38" s="42" t="s">
        <v>69</v>
      </c>
      <c r="E38" s="43">
        <v>5</v>
      </c>
      <c r="F38" s="44">
        <f t="shared" si="8"/>
        <v>600.41</v>
      </c>
      <c r="G38" s="45">
        <f t="shared" si="9"/>
        <v>3002.05</v>
      </c>
      <c r="H38" s="43">
        <v>5</v>
      </c>
      <c r="I38" s="102"/>
      <c r="J38" s="45">
        <f t="shared" si="10"/>
        <v>0</v>
      </c>
      <c r="M38" s="13">
        <v>566.41999999999996</v>
      </c>
      <c r="O38" s="92"/>
    </row>
    <row r="39" spans="1:15" ht="22.5" x14ac:dyDescent="0.25">
      <c r="A39" s="40" t="s">
        <v>70</v>
      </c>
      <c r="B39" s="41" t="s">
        <v>13</v>
      </c>
      <c r="C39" s="41" t="s">
        <v>14</v>
      </c>
      <c r="D39" s="42" t="s">
        <v>71</v>
      </c>
      <c r="E39" s="43">
        <v>1</v>
      </c>
      <c r="F39" s="44">
        <f t="shared" si="8"/>
        <v>56.46</v>
      </c>
      <c r="G39" s="45">
        <f t="shared" si="9"/>
        <v>56.46</v>
      </c>
      <c r="H39" s="43">
        <v>1</v>
      </c>
      <c r="I39" s="102"/>
      <c r="J39" s="45">
        <f t="shared" si="10"/>
        <v>0</v>
      </c>
      <c r="M39" s="13">
        <v>53.26</v>
      </c>
      <c r="O39" s="92"/>
    </row>
    <row r="40" spans="1:15" ht="33.75" x14ac:dyDescent="0.25">
      <c r="A40" s="40" t="s">
        <v>72</v>
      </c>
      <c r="B40" s="41" t="s">
        <v>13</v>
      </c>
      <c r="C40" s="41" t="s">
        <v>14</v>
      </c>
      <c r="D40" s="42" t="s">
        <v>73</v>
      </c>
      <c r="E40" s="43">
        <v>1</v>
      </c>
      <c r="F40" s="44">
        <f t="shared" si="8"/>
        <v>29.98</v>
      </c>
      <c r="G40" s="45">
        <f t="shared" si="9"/>
        <v>29.98</v>
      </c>
      <c r="H40" s="43">
        <v>1</v>
      </c>
      <c r="I40" s="102"/>
      <c r="J40" s="45">
        <f t="shared" si="10"/>
        <v>0</v>
      </c>
      <c r="M40" s="13">
        <v>28.28</v>
      </c>
      <c r="O40" s="92"/>
    </row>
    <row r="41" spans="1:15" ht="22.5" x14ac:dyDescent="0.25">
      <c r="A41" s="40" t="s">
        <v>74</v>
      </c>
      <c r="B41" s="41" t="s">
        <v>13</v>
      </c>
      <c r="C41" s="41" t="s">
        <v>75</v>
      </c>
      <c r="D41" s="42" t="s">
        <v>76</v>
      </c>
      <c r="E41" s="43">
        <v>1</v>
      </c>
      <c r="F41" s="44">
        <f t="shared" si="8"/>
        <v>3000</v>
      </c>
      <c r="G41" s="45">
        <f t="shared" si="9"/>
        <v>3000</v>
      </c>
      <c r="H41" s="43">
        <v>1</v>
      </c>
      <c r="I41" s="93">
        <f>F41</f>
        <v>3000</v>
      </c>
      <c r="J41" s="45">
        <f t="shared" si="10"/>
        <v>3000</v>
      </c>
      <c r="M41" s="13">
        <v>2830.19</v>
      </c>
      <c r="O41" s="92"/>
    </row>
    <row r="42" spans="1:15" ht="22.5" x14ac:dyDescent="0.25">
      <c r="A42" s="40" t="s">
        <v>77</v>
      </c>
      <c r="B42" s="41" t="s">
        <v>13</v>
      </c>
      <c r="C42" s="41" t="s">
        <v>75</v>
      </c>
      <c r="D42" s="42" t="s">
        <v>78</v>
      </c>
      <c r="E42" s="43">
        <v>1</v>
      </c>
      <c r="F42" s="44">
        <f t="shared" si="8"/>
        <v>8000</v>
      </c>
      <c r="G42" s="45">
        <f t="shared" si="9"/>
        <v>8000</v>
      </c>
      <c r="H42" s="43">
        <v>1</v>
      </c>
      <c r="I42" s="93">
        <f>F42</f>
        <v>8000</v>
      </c>
      <c r="J42" s="45">
        <f t="shared" si="10"/>
        <v>8000</v>
      </c>
      <c r="M42" s="13">
        <v>7547.17</v>
      </c>
      <c r="O42" s="92"/>
    </row>
    <row r="43" spans="1:15" ht="33.75" x14ac:dyDescent="0.25">
      <c r="A43" s="40" t="s">
        <v>79</v>
      </c>
      <c r="B43" s="41" t="s">
        <v>13</v>
      </c>
      <c r="C43" s="41" t="s">
        <v>75</v>
      </c>
      <c r="D43" s="42" t="s">
        <v>80</v>
      </c>
      <c r="E43" s="43">
        <v>1</v>
      </c>
      <c r="F43" s="44">
        <f t="shared" si="8"/>
        <v>6000</v>
      </c>
      <c r="G43" s="45">
        <f t="shared" si="9"/>
        <v>6000</v>
      </c>
      <c r="H43" s="43">
        <v>1</v>
      </c>
      <c r="I43" s="93">
        <f>F43</f>
        <v>6000</v>
      </c>
      <c r="J43" s="45">
        <f t="shared" si="10"/>
        <v>6000</v>
      </c>
      <c r="M43" s="13">
        <v>5660.38</v>
      </c>
      <c r="O43" s="92"/>
    </row>
    <row r="44" spans="1:15" x14ac:dyDescent="0.25">
      <c r="A44" s="46"/>
      <c r="B44" s="47"/>
      <c r="C44" s="47"/>
      <c r="D44" s="48" t="s">
        <v>81</v>
      </c>
      <c r="E44" s="43">
        <v>1</v>
      </c>
      <c r="F44" s="49">
        <f>G6+G13+G24+G25+G26+G27+G28+G29+G30+G31+G32+G33+G34+G35+G36+G37+G38+G39+G40+G41+G42+G43</f>
        <v>61074.17</v>
      </c>
      <c r="G44" s="50">
        <f t="shared" si="9"/>
        <v>61074.17</v>
      </c>
      <c r="H44" s="43">
        <v>1</v>
      </c>
      <c r="I44" s="49">
        <f>J6+J13+J24+J25+J26+J27+J28+J29+J30+J31+J32+J33+J34+J35+J36+J37+J38+J39+J40+J41+J42+J43</f>
        <v>17000</v>
      </c>
      <c r="J44" s="50">
        <f t="shared" si="10"/>
        <v>17000</v>
      </c>
      <c r="O44" s="92"/>
    </row>
    <row r="45" spans="1:15" ht="0.95" customHeight="1" x14ac:dyDescent="0.25">
      <c r="A45" s="51"/>
      <c r="B45" s="52"/>
      <c r="C45" s="52"/>
      <c r="D45" s="53"/>
      <c r="E45" s="51"/>
      <c r="F45" s="52"/>
      <c r="G45" s="54"/>
      <c r="H45" s="51"/>
      <c r="I45" s="52"/>
      <c r="J45" s="54"/>
      <c r="O45" s="92"/>
    </row>
    <row r="46" spans="1:15" ht="22.5" x14ac:dyDescent="0.25">
      <c r="A46" s="28" t="s">
        <v>82</v>
      </c>
      <c r="B46" s="29" t="s">
        <v>5</v>
      </c>
      <c r="C46" s="29" t="s">
        <v>6</v>
      </c>
      <c r="D46" s="30" t="s">
        <v>83</v>
      </c>
      <c r="E46" s="31">
        <f t="shared" ref="E46:J46" si="11">E81</f>
        <v>1</v>
      </c>
      <c r="F46" s="32">
        <f t="shared" si="11"/>
        <v>78227.87</v>
      </c>
      <c r="G46" s="33">
        <f t="shared" si="11"/>
        <v>78227.87</v>
      </c>
      <c r="H46" s="31">
        <f t="shared" si="11"/>
        <v>1</v>
      </c>
      <c r="I46" s="32">
        <f t="shared" si="11"/>
        <v>15000</v>
      </c>
      <c r="J46" s="33">
        <f t="shared" si="11"/>
        <v>15000</v>
      </c>
      <c r="O46" s="92"/>
    </row>
    <row r="47" spans="1:15" x14ac:dyDescent="0.25">
      <c r="A47" s="34" t="s">
        <v>84</v>
      </c>
      <c r="B47" s="35" t="s">
        <v>5</v>
      </c>
      <c r="C47" s="35" t="s">
        <v>6</v>
      </c>
      <c r="D47" s="36" t="s">
        <v>85</v>
      </c>
      <c r="E47" s="37">
        <f t="shared" ref="E47:J47" si="12">E59</f>
        <v>1</v>
      </c>
      <c r="F47" s="38">
        <f t="shared" si="12"/>
        <v>11464.63</v>
      </c>
      <c r="G47" s="39">
        <f t="shared" si="12"/>
        <v>11464.63</v>
      </c>
      <c r="H47" s="37">
        <f t="shared" si="12"/>
        <v>1</v>
      </c>
      <c r="I47" s="38">
        <f t="shared" si="12"/>
        <v>0</v>
      </c>
      <c r="J47" s="39">
        <f t="shared" si="12"/>
        <v>0</v>
      </c>
      <c r="O47" s="92"/>
    </row>
    <row r="48" spans="1:15" ht="22.5" x14ac:dyDescent="0.25">
      <c r="A48" s="40" t="s">
        <v>86</v>
      </c>
      <c r="B48" s="41" t="s">
        <v>13</v>
      </c>
      <c r="C48" s="41" t="s">
        <v>14</v>
      </c>
      <c r="D48" s="42" t="s">
        <v>87</v>
      </c>
      <c r="E48" s="43">
        <v>3</v>
      </c>
      <c r="F48" s="44">
        <f t="shared" ref="F48:F58" si="13">M48*1.06</f>
        <v>6.02</v>
      </c>
      <c r="G48" s="45">
        <f t="shared" ref="G48:G59" si="14">ROUND(E48*F48,2)</f>
        <v>18.059999999999999</v>
      </c>
      <c r="H48" s="43">
        <v>3</v>
      </c>
      <c r="I48" s="102"/>
      <c r="J48" s="45">
        <f t="shared" ref="J48:J59" si="15">ROUND(H48*I48,2)</f>
        <v>0</v>
      </c>
      <c r="M48" s="13">
        <v>5.68</v>
      </c>
      <c r="O48" s="92"/>
    </row>
    <row r="49" spans="1:15" ht="22.5" x14ac:dyDescent="0.25">
      <c r="A49" s="40" t="s">
        <v>88</v>
      </c>
      <c r="B49" s="41" t="s">
        <v>13</v>
      </c>
      <c r="C49" s="41" t="s">
        <v>14</v>
      </c>
      <c r="D49" s="42" t="s">
        <v>89</v>
      </c>
      <c r="E49" s="43">
        <v>30</v>
      </c>
      <c r="F49" s="44">
        <f t="shared" si="13"/>
        <v>21.51</v>
      </c>
      <c r="G49" s="45">
        <f t="shared" si="14"/>
        <v>645.29999999999995</v>
      </c>
      <c r="H49" s="43">
        <v>30</v>
      </c>
      <c r="I49" s="102"/>
      <c r="J49" s="45">
        <f t="shared" si="15"/>
        <v>0</v>
      </c>
      <c r="M49" s="13">
        <v>20.29</v>
      </c>
      <c r="O49" s="92"/>
    </row>
    <row r="50" spans="1:15" x14ac:dyDescent="0.25">
      <c r="A50" s="40" t="s">
        <v>90</v>
      </c>
      <c r="B50" s="41" t="s">
        <v>13</v>
      </c>
      <c r="C50" s="41" t="s">
        <v>14</v>
      </c>
      <c r="D50" s="42" t="s">
        <v>91</v>
      </c>
      <c r="E50" s="43">
        <v>1</v>
      </c>
      <c r="F50" s="44">
        <f t="shared" si="13"/>
        <v>6.99</v>
      </c>
      <c r="G50" s="45">
        <f t="shared" si="14"/>
        <v>6.99</v>
      </c>
      <c r="H50" s="43">
        <v>1</v>
      </c>
      <c r="I50" s="102"/>
      <c r="J50" s="45">
        <f t="shared" si="15"/>
        <v>0</v>
      </c>
      <c r="M50" s="13">
        <v>6.59</v>
      </c>
      <c r="O50" s="92"/>
    </row>
    <row r="51" spans="1:15" ht="22.5" x14ac:dyDescent="0.25">
      <c r="A51" s="40" t="s">
        <v>92</v>
      </c>
      <c r="B51" s="41" t="s">
        <v>13</v>
      </c>
      <c r="C51" s="41" t="s">
        <v>41</v>
      </c>
      <c r="D51" s="42" t="s">
        <v>93</v>
      </c>
      <c r="E51" s="43">
        <v>730.92</v>
      </c>
      <c r="F51" s="44">
        <f t="shared" si="13"/>
        <v>3.08</v>
      </c>
      <c r="G51" s="45">
        <f t="shared" si="14"/>
        <v>2251.23</v>
      </c>
      <c r="H51" s="43">
        <v>730.92</v>
      </c>
      <c r="I51" s="102"/>
      <c r="J51" s="45">
        <f t="shared" si="15"/>
        <v>0</v>
      </c>
      <c r="M51" s="13">
        <v>2.91</v>
      </c>
      <c r="O51" s="92"/>
    </row>
    <row r="52" spans="1:15" ht="22.5" x14ac:dyDescent="0.25">
      <c r="A52" s="40" t="s">
        <v>94</v>
      </c>
      <c r="B52" s="41" t="s">
        <v>13</v>
      </c>
      <c r="C52" s="41" t="s">
        <v>41</v>
      </c>
      <c r="D52" s="42" t="s">
        <v>95</v>
      </c>
      <c r="E52" s="43">
        <v>66</v>
      </c>
      <c r="F52" s="44">
        <f t="shared" si="13"/>
        <v>10.73</v>
      </c>
      <c r="G52" s="45">
        <f t="shared" si="14"/>
        <v>708.18</v>
      </c>
      <c r="H52" s="43">
        <v>66</v>
      </c>
      <c r="I52" s="102"/>
      <c r="J52" s="45">
        <f t="shared" si="15"/>
        <v>0</v>
      </c>
      <c r="M52" s="13">
        <v>10.119999999999999</v>
      </c>
      <c r="O52" s="92"/>
    </row>
    <row r="53" spans="1:15" x14ac:dyDescent="0.25">
      <c r="A53" s="40" t="s">
        <v>96</v>
      </c>
      <c r="B53" s="41" t="s">
        <v>13</v>
      </c>
      <c r="C53" s="41" t="s">
        <v>14</v>
      </c>
      <c r="D53" s="42" t="s">
        <v>97</v>
      </c>
      <c r="E53" s="43">
        <v>1</v>
      </c>
      <c r="F53" s="44">
        <f t="shared" si="13"/>
        <v>1475.39</v>
      </c>
      <c r="G53" s="45">
        <f t="shared" si="14"/>
        <v>1475.39</v>
      </c>
      <c r="H53" s="43">
        <v>1</v>
      </c>
      <c r="I53" s="102"/>
      <c r="J53" s="45">
        <f t="shared" si="15"/>
        <v>0</v>
      </c>
      <c r="M53" s="13">
        <v>1391.88</v>
      </c>
      <c r="O53" s="92"/>
    </row>
    <row r="54" spans="1:15" ht="22.5" x14ac:dyDescent="0.25">
      <c r="A54" s="40" t="s">
        <v>98</v>
      </c>
      <c r="B54" s="41" t="s">
        <v>13</v>
      </c>
      <c r="C54" s="41" t="s">
        <v>14</v>
      </c>
      <c r="D54" s="42" t="s">
        <v>99</v>
      </c>
      <c r="E54" s="43">
        <v>1</v>
      </c>
      <c r="F54" s="44">
        <f t="shared" si="13"/>
        <v>5219.03</v>
      </c>
      <c r="G54" s="45">
        <f t="shared" si="14"/>
        <v>5219.03</v>
      </c>
      <c r="H54" s="43">
        <v>1</v>
      </c>
      <c r="I54" s="102"/>
      <c r="J54" s="45">
        <f t="shared" si="15"/>
        <v>0</v>
      </c>
      <c r="M54" s="13">
        <v>4923.6099999999997</v>
      </c>
      <c r="O54" s="92"/>
    </row>
    <row r="55" spans="1:15" ht="22.5" x14ac:dyDescent="0.25">
      <c r="A55" s="40" t="s">
        <v>100</v>
      </c>
      <c r="B55" s="41" t="s">
        <v>13</v>
      </c>
      <c r="C55" s="41" t="s">
        <v>14</v>
      </c>
      <c r="D55" s="42" t="s">
        <v>101</v>
      </c>
      <c r="E55" s="43">
        <v>1</v>
      </c>
      <c r="F55" s="44">
        <f t="shared" si="13"/>
        <v>28.84</v>
      </c>
      <c r="G55" s="45">
        <f t="shared" si="14"/>
        <v>28.84</v>
      </c>
      <c r="H55" s="43">
        <v>1</v>
      </c>
      <c r="I55" s="102"/>
      <c r="J55" s="45">
        <f t="shared" si="15"/>
        <v>0</v>
      </c>
      <c r="M55" s="13">
        <v>27.21</v>
      </c>
      <c r="O55" s="92"/>
    </row>
    <row r="56" spans="1:15" ht="22.5" x14ac:dyDescent="0.25">
      <c r="A56" s="40" t="s">
        <v>102</v>
      </c>
      <c r="B56" s="41" t="s">
        <v>13</v>
      </c>
      <c r="C56" s="41" t="s">
        <v>14</v>
      </c>
      <c r="D56" s="42" t="s">
        <v>103</v>
      </c>
      <c r="E56" s="43">
        <v>10</v>
      </c>
      <c r="F56" s="44">
        <f t="shared" si="13"/>
        <v>7.67</v>
      </c>
      <c r="G56" s="45">
        <f t="shared" si="14"/>
        <v>76.7</v>
      </c>
      <c r="H56" s="43">
        <v>10</v>
      </c>
      <c r="I56" s="102"/>
      <c r="J56" s="45">
        <f t="shared" si="15"/>
        <v>0</v>
      </c>
      <c r="M56" s="13">
        <v>7.24</v>
      </c>
      <c r="O56" s="92"/>
    </row>
    <row r="57" spans="1:15" ht="22.5" x14ac:dyDescent="0.25">
      <c r="A57" s="40" t="s">
        <v>104</v>
      </c>
      <c r="B57" s="41" t="s">
        <v>13</v>
      </c>
      <c r="C57" s="41" t="s">
        <v>14</v>
      </c>
      <c r="D57" s="42" t="s">
        <v>105</v>
      </c>
      <c r="E57" s="43">
        <v>10</v>
      </c>
      <c r="F57" s="44">
        <f t="shared" si="13"/>
        <v>5.47</v>
      </c>
      <c r="G57" s="45">
        <f t="shared" si="14"/>
        <v>54.7</v>
      </c>
      <c r="H57" s="43">
        <v>10</v>
      </c>
      <c r="I57" s="102"/>
      <c r="J57" s="45">
        <f t="shared" si="15"/>
        <v>0</v>
      </c>
      <c r="M57" s="13">
        <v>5.16</v>
      </c>
      <c r="O57" s="92"/>
    </row>
    <row r="58" spans="1:15" ht="22.5" x14ac:dyDescent="0.25">
      <c r="A58" s="40" t="s">
        <v>106</v>
      </c>
      <c r="B58" s="41" t="s">
        <v>13</v>
      </c>
      <c r="C58" s="41" t="s">
        <v>41</v>
      </c>
      <c r="D58" s="42" t="s">
        <v>107</v>
      </c>
      <c r="E58" s="43">
        <v>796.92</v>
      </c>
      <c r="F58" s="44">
        <f t="shared" si="13"/>
        <v>1.23</v>
      </c>
      <c r="G58" s="45">
        <f t="shared" si="14"/>
        <v>980.21</v>
      </c>
      <c r="H58" s="43">
        <v>796.92</v>
      </c>
      <c r="I58" s="102"/>
      <c r="J58" s="45">
        <f t="shared" si="15"/>
        <v>0</v>
      </c>
      <c r="M58" s="13">
        <v>1.1599999999999999</v>
      </c>
      <c r="O58" s="92"/>
    </row>
    <row r="59" spans="1:15" x14ac:dyDescent="0.25">
      <c r="A59" s="46"/>
      <c r="B59" s="47"/>
      <c r="C59" s="47"/>
      <c r="D59" s="48" t="s">
        <v>108</v>
      </c>
      <c r="E59" s="43">
        <v>1</v>
      </c>
      <c r="F59" s="49">
        <f>SUM(G48:G58)</f>
        <v>11464.63</v>
      </c>
      <c r="G59" s="50">
        <f t="shared" si="14"/>
        <v>11464.63</v>
      </c>
      <c r="H59" s="43">
        <v>1</v>
      </c>
      <c r="I59" s="49">
        <f>SUM(J48:J58)</f>
        <v>0</v>
      </c>
      <c r="J59" s="50">
        <f t="shared" si="15"/>
        <v>0</v>
      </c>
      <c r="O59" s="92"/>
    </row>
    <row r="60" spans="1:15" ht="0.95" customHeight="1" x14ac:dyDescent="0.25">
      <c r="A60" s="51"/>
      <c r="B60" s="52"/>
      <c r="C60" s="52"/>
      <c r="D60" s="53"/>
      <c r="E60" s="51"/>
      <c r="F60" s="52"/>
      <c r="G60" s="54"/>
      <c r="H60" s="51"/>
      <c r="I60" s="52"/>
      <c r="J60" s="54"/>
      <c r="O60" s="92"/>
    </row>
    <row r="61" spans="1:15" ht="22.5" x14ac:dyDescent="0.25">
      <c r="A61" s="34" t="s">
        <v>109</v>
      </c>
      <c r="B61" s="35" t="s">
        <v>5</v>
      </c>
      <c r="C61" s="35" t="s">
        <v>6</v>
      </c>
      <c r="D61" s="36" t="s">
        <v>110</v>
      </c>
      <c r="E61" s="37">
        <f t="shared" ref="E61:J61" si="16">E79</f>
        <v>1</v>
      </c>
      <c r="F61" s="38">
        <f t="shared" si="16"/>
        <v>66763.240000000005</v>
      </c>
      <c r="G61" s="39">
        <f t="shared" si="16"/>
        <v>66763.240000000005</v>
      </c>
      <c r="H61" s="37">
        <f t="shared" si="16"/>
        <v>1</v>
      </c>
      <c r="I61" s="38">
        <f t="shared" si="16"/>
        <v>15000</v>
      </c>
      <c r="J61" s="39">
        <f t="shared" si="16"/>
        <v>15000</v>
      </c>
      <c r="O61" s="92"/>
    </row>
    <row r="62" spans="1:15" ht="22.5" x14ac:dyDescent="0.25">
      <c r="A62" s="40" t="s">
        <v>111</v>
      </c>
      <c r="B62" s="41" t="s">
        <v>13</v>
      </c>
      <c r="C62" s="41" t="s">
        <v>112</v>
      </c>
      <c r="D62" s="42" t="s">
        <v>113</v>
      </c>
      <c r="E62" s="43">
        <v>2</v>
      </c>
      <c r="F62" s="44">
        <f t="shared" ref="F62:F78" si="17">M62*1.06</f>
        <v>8.65</v>
      </c>
      <c r="G62" s="45">
        <f t="shared" ref="G62:G79" si="18">ROUND(E62*F62,2)</f>
        <v>17.3</v>
      </c>
      <c r="H62" s="43">
        <v>2</v>
      </c>
      <c r="I62" s="102"/>
      <c r="J62" s="45">
        <f t="shared" ref="J62:J79" si="19">ROUND(H62*I62,2)</f>
        <v>0</v>
      </c>
      <c r="M62" s="13">
        <v>8.16</v>
      </c>
      <c r="O62" s="92"/>
    </row>
    <row r="63" spans="1:15" ht="22.5" x14ac:dyDescent="0.25">
      <c r="A63" s="40" t="s">
        <v>114</v>
      </c>
      <c r="B63" s="41" t="s">
        <v>13</v>
      </c>
      <c r="C63" s="41" t="s">
        <v>112</v>
      </c>
      <c r="D63" s="42" t="s">
        <v>115</v>
      </c>
      <c r="E63" s="43">
        <v>18</v>
      </c>
      <c r="F63" s="44">
        <f t="shared" si="17"/>
        <v>30.5</v>
      </c>
      <c r="G63" s="45">
        <f t="shared" si="18"/>
        <v>549</v>
      </c>
      <c r="H63" s="43">
        <v>18</v>
      </c>
      <c r="I63" s="102"/>
      <c r="J63" s="45">
        <f t="shared" si="19"/>
        <v>0</v>
      </c>
      <c r="M63" s="13">
        <v>28.77</v>
      </c>
      <c r="O63" s="92"/>
    </row>
    <row r="64" spans="1:15" ht="22.5" x14ac:dyDescent="0.25">
      <c r="A64" s="40" t="s">
        <v>116</v>
      </c>
      <c r="B64" s="41" t="s">
        <v>13</v>
      </c>
      <c r="C64" s="41" t="s">
        <v>41</v>
      </c>
      <c r="D64" s="42" t="s">
        <v>117</v>
      </c>
      <c r="E64" s="43">
        <v>34</v>
      </c>
      <c r="F64" s="44">
        <f t="shared" si="17"/>
        <v>5.42</v>
      </c>
      <c r="G64" s="45">
        <f t="shared" si="18"/>
        <v>184.28</v>
      </c>
      <c r="H64" s="43">
        <v>34</v>
      </c>
      <c r="I64" s="102"/>
      <c r="J64" s="45">
        <f t="shared" si="19"/>
        <v>0</v>
      </c>
      <c r="M64" s="13">
        <v>5.1100000000000003</v>
      </c>
      <c r="O64" s="92"/>
    </row>
    <row r="65" spans="1:15" x14ac:dyDescent="0.25">
      <c r="A65" s="40" t="s">
        <v>118</v>
      </c>
      <c r="B65" s="41" t="s">
        <v>13</v>
      </c>
      <c r="C65" s="41" t="s">
        <v>14</v>
      </c>
      <c r="D65" s="42" t="s">
        <v>119</v>
      </c>
      <c r="E65" s="43">
        <v>50</v>
      </c>
      <c r="F65" s="44">
        <f t="shared" si="17"/>
        <v>3.23</v>
      </c>
      <c r="G65" s="45">
        <f t="shared" si="18"/>
        <v>161.5</v>
      </c>
      <c r="H65" s="43">
        <v>50</v>
      </c>
      <c r="I65" s="102"/>
      <c r="J65" s="45">
        <f t="shared" si="19"/>
        <v>0</v>
      </c>
      <c r="M65" s="13">
        <v>3.05</v>
      </c>
      <c r="O65" s="92"/>
    </row>
    <row r="66" spans="1:15" ht="22.5" x14ac:dyDescent="0.25">
      <c r="A66" s="40" t="s">
        <v>120</v>
      </c>
      <c r="B66" s="41" t="s">
        <v>13</v>
      </c>
      <c r="C66" s="41" t="s">
        <v>112</v>
      </c>
      <c r="D66" s="42" t="s">
        <v>121</v>
      </c>
      <c r="E66" s="43">
        <v>360.01</v>
      </c>
      <c r="F66" s="44">
        <f t="shared" si="17"/>
        <v>80.040000000000006</v>
      </c>
      <c r="G66" s="45">
        <f t="shared" si="18"/>
        <v>28815.200000000001</v>
      </c>
      <c r="H66" s="43">
        <v>360.01</v>
      </c>
      <c r="I66" s="102"/>
      <c r="J66" s="45">
        <f t="shared" si="19"/>
        <v>0</v>
      </c>
      <c r="M66" s="13">
        <v>75.510000000000005</v>
      </c>
      <c r="O66" s="92"/>
    </row>
    <row r="67" spans="1:15" ht="33.75" x14ac:dyDescent="0.25">
      <c r="A67" s="40" t="s">
        <v>122</v>
      </c>
      <c r="B67" s="41" t="s">
        <v>13</v>
      </c>
      <c r="C67" s="41" t="s">
        <v>112</v>
      </c>
      <c r="D67" s="42" t="s">
        <v>123</v>
      </c>
      <c r="E67" s="43">
        <v>5</v>
      </c>
      <c r="F67" s="44">
        <f t="shared" si="17"/>
        <v>266.58</v>
      </c>
      <c r="G67" s="45">
        <f t="shared" si="18"/>
        <v>1332.9</v>
      </c>
      <c r="H67" s="43">
        <v>5</v>
      </c>
      <c r="I67" s="102"/>
      <c r="J67" s="45">
        <f t="shared" si="19"/>
        <v>0</v>
      </c>
      <c r="M67" s="13">
        <v>251.49</v>
      </c>
      <c r="O67" s="92"/>
    </row>
    <row r="68" spans="1:15" ht="22.5" x14ac:dyDescent="0.25">
      <c r="A68" s="40" t="s">
        <v>124</v>
      </c>
      <c r="B68" s="41" t="s">
        <v>13</v>
      </c>
      <c r="C68" s="41" t="s">
        <v>14</v>
      </c>
      <c r="D68" s="42" t="s">
        <v>125</v>
      </c>
      <c r="E68" s="43">
        <v>1</v>
      </c>
      <c r="F68" s="44">
        <f t="shared" si="17"/>
        <v>8231.43</v>
      </c>
      <c r="G68" s="45">
        <f t="shared" si="18"/>
        <v>8231.43</v>
      </c>
      <c r="H68" s="43">
        <v>1</v>
      </c>
      <c r="I68" s="102"/>
      <c r="J68" s="45">
        <f t="shared" si="19"/>
        <v>0</v>
      </c>
      <c r="M68" s="13">
        <v>7765.5</v>
      </c>
      <c r="O68" s="92"/>
    </row>
    <row r="69" spans="1:15" ht="33.75" x14ac:dyDescent="0.25">
      <c r="A69" s="40" t="s">
        <v>126</v>
      </c>
      <c r="B69" s="41" t="s">
        <v>13</v>
      </c>
      <c r="C69" s="41" t="s">
        <v>14</v>
      </c>
      <c r="D69" s="42" t="s">
        <v>127</v>
      </c>
      <c r="E69" s="43">
        <v>5</v>
      </c>
      <c r="F69" s="44">
        <f t="shared" si="17"/>
        <v>15.91</v>
      </c>
      <c r="G69" s="45">
        <f t="shared" si="18"/>
        <v>79.55</v>
      </c>
      <c r="H69" s="43">
        <v>5</v>
      </c>
      <c r="I69" s="102"/>
      <c r="J69" s="45">
        <f t="shared" si="19"/>
        <v>0</v>
      </c>
      <c r="M69" s="13">
        <v>15.01</v>
      </c>
      <c r="O69" s="92"/>
    </row>
    <row r="70" spans="1:15" ht="22.5" x14ac:dyDescent="0.25">
      <c r="A70" s="40" t="s">
        <v>128</v>
      </c>
      <c r="B70" s="41" t="s">
        <v>13</v>
      </c>
      <c r="C70" s="41" t="s">
        <v>14</v>
      </c>
      <c r="D70" s="42" t="s">
        <v>129</v>
      </c>
      <c r="E70" s="43">
        <v>8</v>
      </c>
      <c r="F70" s="44">
        <f t="shared" si="17"/>
        <v>3.98</v>
      </c>
      <c r="G70" s="45">
        <f t="shared" si="18"/>
        <v>31.84</v>
      </c>
      <c r="H70" s="43">
        <v>8</v>
      </c>
      <c r="I70" s="102"/>
      <c r="J70" s="45">
        <f t="shared" si="19"/>
        <v>0</v>
      </c>
      <c r="M70" s="13">
        <v>3.75</v>
      </c>
      <c r="O70" s="92"/>
    </row>
    <row r="71" spans="1:15" ht="22.5" x14ac:dyDescent="0.25">
      <c r="A71" s="40" t="s">
        <v>130</v>
      </c>
      <c r="B71" s="41" t="s">
        <v>13</v>
      </c>
      <c r="C71" s="41" t="s">
        <v>14</v>
      </c>
      <c r="D71" s="42" t="s">
        <v>131</v>
      </c>
      <c r="E71" s="43">
        <v>10</v>
      </c>
      <c r="F71" s="44">
        <f t="shared" si="17"/>
        <v>9.4700000000000006</v>
      </c>
      <c r="G71" s="45">
        <f t="shared" si="18"/>
        <v>94.7</v>
      </c>
      <c r="H71" s="43">
        <v>10</v>
      </c>
      <c r="I71" s="102"/>
      <c r="J71" s="45">
        <f t="shared" si="19"/>
        <v>0</v>
      </c>
      <c r="M71" s="13">
        <v>8.93</v>
      </c>
      <c r="O71" s="92"/>
    </row>
    <row r="72" spans="1:15" ht="22.5" x14ac:dyDescent="0.25">
      <c r="A72" s="40" t="s">
        <v>132</v>
      </c>
      <c r="B72" s="41" t="s">
        <v>13</v>
      </c>
      <c r="C72" s="41" t="s">
        <v>112</v>
      </c>
      <c r="D72" s="42" t="s">
        <v>133</v>
      </c>
      <c r="E72" s="43">
        <v>390.81</v>
      </c>
      <c r="F72" s="44">
        <f t="shared" si="17"/>
        <v>20.45</v>
      </c>
      <c r="G72" s="45">
        <f t="shared" si="18"/>
        <v>7992.06</v>
      </c>
      <c r="H72" s="43">
        <v>390.81</v>
      </c>
      <c r="I72" s="102"/>
      <c r="J72" s="45">
        <f t="shared" si="19"/>
        <v>0</v>
      </c>
      <c r="M72" s="13">
        <v>19.29</v>
      </c>
      <c r="O72" s="92"/>
    </row>
    <row r="73" spans="1:15" ht="22.5" x14ac:dyDescent="0.25">
      <c r="A73" s="40" t="s">
        <v>134</v>
      </c>
      <c r="B73" s="41" t="s">
        <v>13</v>
      </c>
      <c r="C73" s="41" t="s">
        <v>112</v>
      </c>
      <c r="D73" s="42" t="s">
        <v>135</v>
      </c>
      <c r="E73" s="43">
        <v>5</v>
      </c>
      <c r="F73" s="44">
        <f t="shared" si="17"/>
        <v>29.75</v>
      </c>
      <c r="G73" s="45">
        <f t="shared" si="18"/>
        <v>148.75</v>
      </c>
      <c r="H73" s="43">
        <v>5</v>
      </c>
      <c r="I73" s="102"/>
      <c r="J73" s="45">
        <f t="shared" si="19"/>
        <v>0</v>
      </c>
      <c r="M73" s="13">
        <v>28.07</v>
      </c>
      <c r="O73" s="92"/>
    </row>
    <row r="74" spans="1:15" x14ac:dyDescent="0.25">
      <c r="A74" s="40" t="s">
        <v>136</v>
      </c>
      <c r="B74" s="41" t="s">
        <v>13</v>
      </c>
      <c r="C74" s="41" t="s">
        <v>112</v>
      </c>
      <c r="D74" s="42" t="s">
        <v>137</v>
      </c>
      <c r="E74" s="43">
        <v>87.5</v>
      </c>
      <c r="F74" s="44">
        <f t="shared" si="17"/>
        <v>34.58</v>
      </c>
      <c r="G74" s="45">
        <f t="shared" si="18"/>
        <v>3025.75</v>
      </c>
      <c r="H74" s="43">
        <v>87.5</v>
      </c>
      <c r="I74" s="102"/>
      <c r="J74" s="45">
        <f t="shared" si="19"/>
        <v>0</v>
      </c>
      <c r="M74" s="13">
        <v>32.619999999999997</v>
      </c>
      <c r="O74" s="92"/>
    </row>
    <row r="75" spans="1:15" x14ac:dyDescent="0.25">
      <c r="A75" s="40" t="s">
        <v>138</v>
      </c>
      <c r="B75" s="41" t="s">
        <v>13</v>
      </c>
      <c r="C75" s="41" t="s">
        <v>41</v>
      </c>
      <c r="D75" s="42" t="s">
        <v>139</v>
      </c>
      <c r="E75" s="43">
        <v>50</v>
      </c>
      <c r="F75" s="44">
        <f t="shared" si="17"/>
        <v>9.33</v>
      </c>
      <c r="G75" s="45">
        <f t="shared" si="18"/>
        <v>466.5</v>
      </c>
      <c r="H75" s="43">
        <v>50</v>
      </c>
      <c r="I75" s="102"/>
      <c r="J75" s="45">
        <f t="shared" si="19"/>
        <v>0</v>
      </c>
      <c r="M75" s="13">
        <v>8.8000000000000007</v>
      </c>
      <c r="O75" s="92"/>
    </row>
    <row r="76" spans="1:15" ht="22.5" x14ac:dyDescent="0.25">
      <c r="A76" s="40" t="s">
        <v>140</v>
      </c>
      <c r="B76" s="41" t="s">
        <v>13</v>
      </c>
      <c r="C76" s="41" t="s">
        <v>14</v>
      </c>
      <c r="D76" s="42" t="s">
        <v>141</v>
      </c>
      <c r="E76" s="43">
        <v>10</v>
      </c>
      <c r="F76" s="44">
        <f t="shared" si="17"/>
        <v>6.17</v>
      </c>
      <c r="G76" s="45">
        <f t="shared" si="18"/>
        <v>61.7</v>
      </c>
      <c r="H76" s="43">
        <v>10</v>
      </c>
      <c r="I76" s="102"/>
      <c r="J76" s="45">
        <f t="shared" si="19"/>
        <v>0</v>
      </c>
      <c r="M76" s="13">
        <v>5.82</v>
      </c>
      <c r="O76" s="92"/>
    </row>
    <row r="77" spans="1:15" ht="22.5" x14ac:dyDescent="0.25">
      <c r="A77" s="40" t="s">
        <v>142</v>
      </c>
      <c r="B77" s="41" t="s">
        <v>13</v>
      </c>
      <c r="C77" s="41" t="s">
        <v>14</v>
      </c>
      <c r="D77" s="42" t="s">
        <v>143</v>
      </c>
      <c r="E77" s="43">
        <v>63</v>
      </c>
      <c r="F77" s="44">
        <f t="shared" si="17"/>
        <v>9.06</v>
      </c>
      <c r="G77" s="45">
        <f t="shared" si="18"/>
        <v>570.78</v>
      </c>
      <c r="H77" s="43">
        <v>63</v>
      </c>
      <c r="I77" s="102"/>
      <c r="J77" s="45">
        <f t="shared" si="19"/>
        <v>0</v>
      </c>
      <c r="M77" s="13">
        <v>8.5500000000000007</v>
      </c>
      <c r="O77" s="92"/>
    </row>
    <row r="78" spans="1:15" ht="22.5" x14ac:dyDescent="0.25">
      <c r="A78" s="40" t="s">
        <v>144</v>
      </c>
      <c r="B78" s="41" t="s">
        <v>13</v>
      </c>
      <c r="C78" s="41" t="s">
        <v>75</v>
      </c>
      <c r="D78" s="42" t="s">
        <v>145</v>
      </c>
      <c r="E78" s="43">
        <v>1</v>
      </c>
      <c r="F78" s="44">
        <f t="shared" si="17"/>
        <v>15000</v>
      </c>
      <c r="G78" s="45">
        <f t="shared" si="18"/>
        <v>15000</v>
      </c>
      <c r="H78" s="43">
        <v>1</v>
      </c>
      <c r="I78" s="93">
        <f>F78</f>
        <v>15000</v>
      </c>
      <c r="J78" s="45">
        <f t="shared" si="19"/>
        <v>15000</v>
      </c>
      <c r="M78" s="13">
        <v>14150.94</v>
      </c>
      <c r="O78" s="92"/>
    </row>
    <row r="79" spans="1:15" x14ac:dyDescent="0.25">
      <c r="A79" s="46"/>
      <c r="B79" s="47"/>
      <c r="C79" s="47"/>
      <c r="D79" s="48" t="s">
        <v>146</v>
      </c>
      <c r="E79" s="43">
        <v>1</v>
      </c>
      <c r="F79" s="49">
        <f>SUM(G62:G78)</f>
        <v>66763.240000000005</v>
      </c>
      <c r="G79" s="50">
        <f t="shared" si="18"/>
        <v>66763.240000000005</v>
      </c>
      <c r="H79" s="43">
        <v>1</v>
      </c>
      <c r="I79" s="49">
        <f>SUM(J62:J78)</f>
        <v>15000</v>
      </c>
      <c r="J79" s="50">
        <f t="shared" si="19"/>
        <v>15000</v>
      </c>
      <c r="O79" s="92"/>
    </row>
    <row r="80" spans="1:15" ht="0.95" customHeight="1" x14ac:dyDescent="0.25">
      <c r="A80" s="51"/>
      <c r="B80" s="52"/>
      <c r="C80" s="52"/>
      <c r="D80" s="53"/>
      <c r="E80" s="51"/>
      <c r="F80" s="52"/>
      <c r="G80" s="54"/>
      <c r="H80" s="51"/>
      <c r="I80" s="52"/>
      <c r="J80" s="54"/>
      <c r="O80" s="92"/>
    </row>
    <row r="81" spans="1:15" x14ac:dyDescent="0.25">
      <c r="A81" s="46"/>
      <c r="B81" s="47"/>
      <c r="C81" s="47"/>
      <c r="D81" s="48" t="s">
        <v>147</v>
      </c>
      <c r="E81" s="43">
        <v>1</v>
      </c>
      <c r="F81" s="49">
        <f>G47+G61</f>
        <v>78227.87</v>
      </c>
      <c r="G81" s="50">
        <f>ROUND(E81*F81,2)</f>
        <v>78227.87</v>
      </c>
      <c r="H81" s="43">
        <v>1</v>
      </c>
      <c r="I81" s="49">
        <f>J47+J61</f>
        <v>15000</v>
      </c>
      <c r="J81" s="50">
        <f>ROUND(H81*I81,2)</f>
        <v>15000</v>
      </c>
      <c r="O81" s="92"/>
    </row>
    <row r="82" spans="1:15" ht="0.95" customHeight="1" x14ac:dyDescent="0.25">
      <c r="A82" s="51"/>
      <c r="B82" s="52"/>
      <c r="C82" s="52"/>
      <c r="D82" s="53"/>
      <c r="E82" s="51"/>
      <c r="F82" s="52"/>
      <c r="G82" s="54"/>
      <c r="H82" s="51"/>
      <c r="I82" s="52"/>
      <c r="J82" s="54"/>
      <c r="O82" s="92"/>
    </row>
    <row r="83" spans="1:15" ht="22.5" x14ac:dyDescent="0.25">
      <c r="A83" s="28" t="s">
        <v>148</v>
      </c>
      <c r="B83" s="29" t="s">
        <v>5</v>
      </c>
      <c r="C83" s="29" t="s">
        <v>6</v>
      </c>
      <c r="D83" s="30" t="s">
        <v>149</v>
      </c>
      <c r="E83" s="31">
        <f t="shared" ref="E83:J83" si="20">E195</f>
        <v>1</v>
      </c>
      <c r="F83" s="32">
        <f t="shared" si="20"/>
        <v>266079.53000000003</v>
      </c>
      <c r="G83" s="33">
        <f t="shared" si="20"/>
        <v>266079.53000000003</v>
      </c>
      <c r="H83" s="31">
        <f t="shared" si="20"/>
        <v>1</v>
      </c>
      <c r="I83" s="32">
        <f t="shared" si="20"/>
        <v>3000</v>
      </c>
      <c r="J83" s="33">
        <f t="shared" si="20"/>
        <v>3000</v>
      </c>
      <c r="O83" s="92"/>
    </row>
    <row r="84" spans="1:15" x14ac:dyDescent="0.25">
      <c r="A84" s="34" t="s">
        <v>150</v>
      </c>
      <c r="B84" s="35" t="s">
        <v>5</v>
      </c>
      <c r="C84" s="35" t="s">
        <v>6</v>
      </c>
      <c r="D84" s="36" t="s">
        <v>151</v>
      </c>
      <c r="E84" s="37">
        <f t="shared" ref="E84:J84" si="21">E130</f>
        <v>1</v>
      </c>
      <c r="F84" s="38">
        <f t="shared" si="21"/>
        <v>129858.82</v>
      </c>
      <c r="G84" s="39">
        <f t="shared" si="21"/>
        <v>129858.82</v>
      </c>
      <c r="H84" s="37">
        <f t="shared" si="21"/>
        <v>1</v>
      </c>
      <c r="I84" s="38">
        <f t="shared" si="21"/>
        <v>0</v>
      </c>
      <c r="J84" s="39">
        <f t="shared" si="21"/>
        <v>0</v>
      </c>
      <c r="O84" s="92"/>
    </row>
    <row r="85" spans="1:15" x14ac:dyDescent="0.25">
      <c r="A85" s="55" t="s">
        <v>152</v>
      </c>
      <c r="B85" s="56" t="s">
        <v>5</v>
      </c>
      <c r="C85" s="56" t="s">
        <v>6</v>
      </c>
      <c r="D85" s="57" t="s">
        <v>153</v>
      </c>
      <c r="E85" s="58">
        <f t="shared" ref="E85:J85" si="22">E89</f>
        <v>1</v>
      </c>
      <c r="F85" s="59">
        <f t="shared" si="22"/>
        <v>30051.72</v>
      </c>
      <c r="G85" s="60">
        <f t="shared" si="22"/>
        <v>30051.72</v>
      </c>
      <c r="H85" s="58">
        <f t="shared" si="22"/>
        <v>1</v>
      </c>
      <c r="I85" s="59">
        <f t="shared" si="22"/>
        <v>0</v>
      </c>
      <c r="J85" s="60">
        <f t="shared" si="22"/>
        <v>0</v>
      </c>
      <c r="O85" s="92"/>
    </row>
    <row r="86" spans="1:15" ht="22.5" x14ac:dyDescent="0.25">
      <c r="A86" s="40" t="s">
        <v>154</v>
      </c>
      <c r="B86" s="41" t="s">
        <v>13</v>
      </c>
      <c r="C86" s="41" t="s">
        <v>14</v>
      </c>
      <c r="D86" s="42" t="s">
        <v>155</v>
      </c>
      <c r="E86" s="43">
        <v>2</v>
      </c>
      <c r="F86" s="44">
        <f t="shared" ref="F86:F88" si="23">M86*1.06</f>
        <v>10587.34</v>
      </c>
      <c r="G86" s="45">
        <f>ROUND(E86*F86,2)</f>
        <v>21174.68</v>
      </c>
      <c r="H86" s="43">
        <v>2</v>
      </c>
      <c r="I86" s="102"/>
      <c r="J86" s="45">
        <f>ROUND(H86*I86,2)</f>
        <v>0</v>
      </c>
      <c r="M86" s="13">
        <v>9988.06</v>
      </c>
      <c r="O86" s="92"/>
    </row>
    <row r="87" spans="1:15" ht="22.5" x14ac:dyDescent="0.25">
      <c r="A87" s="40" t="s">
        <v>156</v>
      </c>
      <c r="B87" s="41" t="s">
        <v>13</v>
      </c>
      <c r="C87" s="41" t="s">
        <v>14</v>
      </c>
      <c r="D87" s="42" t="s">
        <v>157</v>
      </c>
      <c r="E87" s="43">
        <v>2</v>
      </c>
      <c r="F87" s="44">
        <f t="shared" si="23"/>
        <v>2664.46</v>
      </c>
      <c r="G87" s="45">
        <f>ROUND(E87*F87,2)</f>
        <v>5328.92</v>
      </c>
      <c r="H87" s="43">
        <v>2</v>
      </c>
      <c r="I87" s="102"/>
      <c r="J87" s="45">
        <f>ROUND(H87*I87,2)</f>
        <v>0</v>
      </c>
      <c r="M87" s="13">
        <v>2513.64</v>
      </c>
      <c r="O87" s="92"/>
    </row>
    <row r="88" spans="1:15" ht="22.5" x14ac:dyDescent="0.25">
      <c r="A88" s="40" t="s">
        <v>158</v>
      </c>
      <c r="B88" s="41" t="s">
        <v>13</v>
      </c>
      <c r="C88" s="41" t="s">
        <v>14</v>
      </c>
      <c r="D88" s="42" t="s">
        <v>159</v>
      </c>
      <c r="E88" s="43">
        <v>2</v>
      </c>
      <c r="F88" s="44">
        <f t="shared" si="23"/>
        <v>1774.06</v>
      </c>
      <c r="G88" s="45">
        <f>ROUND(E88*F88,2)</f>
        <v>3548.12</v>
      </c>
      <c r="H88" s="43">
        <v>2</v>
      </c>
      <c r="I88" s="102"/>
      <c r="J88" s="45">
        <f>ROUND(H88*I88,2)</f>
        <v>0</v>
      </c>
      <c r="M88" s="13">
        <v>1673.64</v>
      </c>
      <c r="O88" s="92"/>
    </row>
    <row r="89" spans="1:15" x14ac:dyDescent="0.25">
      <c r="A89" s="46"/>
      <c r="B89" s="47"/>
      <c r="C89" s="47"/>
      <c r="D89" s="48" t="s">
        <v>160</v>
      </c>
      <c r="E89" s="43">
        <v>1</v>
      </c>
      <c r="F89" s="49">
        <f>SUM(G86:G88)</f>
        <v>30051.72</v>
      </c>
      <c r="G89" s="50">
        <f>ROUND(E89*F89,2)</f>
        <v>30051.72</v>
      </c>
      <c r="H89" s="43">
        <v>1</v>
      </c>
      <c r="I89" s="49">
        <f>SUM(J86:J88)</f>
        <v>0</v>
      </c>
      <c r="J89" s="50">
        <f>ROUND(H89*I89,2)</f>
        <v>0</v>
      </c>
      <c r="O89" s="92"/>
    </row>
    <row r="90" spans="1:15" ht="0.95" customHeight="1" x14ac:dyDescent="0.25">
      <c r="A90" s="51"/>
      <c r="B90" s="52"/>
      <c r="C90" s="52"/>
      <c r="D90" s="53"/>
      <c r="E90" s="51"/>
      <c r="F90" s="52"/>
      <c r="G90" s="54"/>
      <c r="H90" s="51"/>
      <c r="I90" s="52"/>
      <c r="J90" s="54"/>
      <c r="O90" s="92"/>
    </row>
    <row r="91" spans="1:15" x14ac:dyDescent="0.25">
      <c r="A91" s="55" t="s">
        <v>161</v>
      </c>
      <c r="B91" s="56" t="s">
        <v>5</v>
      </c>
      <c r="C91" s="56" t="s">
        <v>6</v>
      </c>
      <c r="D91" s="57" t="s">
        <v>162</v>
      </c>
      <c r="E91" s="58">
        <f t="shared" ref="E91:J91" si="24">E113</f>
        <v>1</v>
      </c>
      <c r="F91" s="59">
        <f t="shared" si="24"/>
        <v>64239.65</v>
      </c>
      <c r="G91" s="60">
        <f t="shared" si="24"/>
        <v>64239.65</v>
      </c>
      <c r="H91" s="58">
        <f t="shared" si="24"/>
        <v>1</v>
      </c>
      <c r="I91" s="59">
        <f t="shared" si="24"/>
        <v>0</v>
      </c>
      <c r="J91" s="60">
        <f t="shared" si="24"/>
        <v>0</v>
      </c>
      <c r="O91" s="92"/>
    </row>
    <row r="92" spans="1:15" ht="33.75" x14ac:dyDescent="0.25">
      <c r="A92" s="40" t="s">
        <v>163</v>
      </c>
      <c r="B92" s="41" t="s">
        <v>13</v>
      </c>
      <c r="C92" s="41" t="s">
        <v>14</v>
      </c>
      <c r="D92" s="42" t="s">
        <v>164</v>
      </c>
      <c r="E92" s="43">
        <v>36</v>
      </c>
      <c r="F92" s="44">
        <f t="shared" ref="F92:F112" si="25">M92*1.06</f>
        <v>81.010000000000005</v>
      </c>
      <c r="G92" s="45">
        <f t="shared" ref="G92:G113" si="26">ROUND(E92*F92,2)</f>
        <v>2916.36</v>
      </c>
      <c r="H92" s="43">
        <v>36</v>
      </c>
      <c r="I92" s="102"/>
      <c r="J92" s="45">
        <f t="shared" ref="J92:J113" si="27">ROUND(H92*I92,2)</f>
        <v>0</v>
      </c>
      <c r="M92" s="13">
        <v>76.42</v>
      </c>
      <c r="O92" s="92"/>
    </row>
    <row r="93" spans="1:15" ht="22.5" x14ac:dyDescent="0.25">
      <c r="A93" s="40" t="s">
        <v>165</v>
      </c>
      <c r="B93" s="41" t="s">
        <v>13</v>
      </c>
      <c r="C93" s="41" t="s">
        <v>14</v>
      </c>
      <c r="D93" s="42" t="s">
        <v>166</v>
      </c>
      <c r="E93" s="43">
        <v>6</v>
      </c>
      <c r="F93" s="44">
        <f t="shared" si="25"/>
        <v>9.74</v>
      </c>
      <c r="G93" s="45">
        <f t="shared" si="26"/>
        <v>58.44</v>
      </c>
      <c r="H93" s="43">
        <v>6</v>
      </c>
      <c r="I93" s="102"/>
      <c r="J93" s="45">
        <f t="shared" si="27"/>
        <v>0</v>
      </c>
      <c r="M93" s="13">
        <v>9.19</v>
      </c>
      <c r="O93" s="92"/>
    </row>
    <row r="94" spans="1:15" ht="22.5" x14ac:dyDescent="0.25">
      <c r="A94" s="40" t="s">
        <v>167</v>
      </c>
      <c r="B94" s="41" t="s">
        <v>13</v>
      </c>
      <c r="C94" s="41" t="s">
        <v>14</v>
      </c>
      <c r="D94" s="42" t="s">
        <v>168</v>
      </c>
      <c r="E94" s="43">
        <v>63</v>
      </c>
      <c r="F94" s="44">
        <f t="shared" si="25"/>
        <v>35.06</v>
      </c>
      <c r="G94" s="45">
        <f t="shared" si="26"/>
        <v>2208.7800000000002</v>
      </c>
      <c r="H94" s="43">
        <v>63</v>
      </c>
      <c r="I94" s="102"/>
      <c r="J94" s="45">
        <f t="shared" si="27"/>
        <v>0</v>
      </c>
      <c r="M94" s="13">
        <v>33.08</v>
      </c>
      <c r="O94" s="92"/>
    </row>
    <row r="95" spans="1:15" x14ac:dyDescent="0.25">
      <c r="A95" s="40" t="s">
        <v>169</v>
      </c>
      <c r="B95" s="41" t="s">
        <v>13</v>
      </c>
      <c r="C95" s="41" t="s">
        <v>41</v>
      </c>
      <c r="D95" s="42" t="s">
        <v>170</v>
      </c>
      <c r="E95" s="43">
        <v>532.6</v>
      </c>
      <c r="F95" s="44">
        <f t="shared" si="25"/>
        <v>40.17</v>
      </c>
      <c r="G95" s="45">
        <f t="shared" si="26"/>
        <v>21394.54</v>
      </c>
      <c r="H95" s="43">
        <v>532.6</v>
      </c>
      <c r="I95" s="102"/>
      <c r="J95" s="45">
        <f t="shared" si="27"/>
        <v>0</v>
      </c>
      <c r="M95" s="13">
        <v>37.9</v>
      </c>
      <c r="O95" s="92"/>
    </row>
    <row r="96" spans="1:15" ht="22.5" x14ac:dyDescent="0.25">
      <c r="A96" s="40" t="s">
        <v>171</v>
      </c>
      <c r="B96" s="41" t="s">
        <v>13</v>
      </c>
      <c r="C96" s="41" t="s">
        <v>41</v>
      </c>
      <c r="D96" s="42" t="s">
        <v>172</v>
      </c>
      <c r="E96" s="43">
        <v>412.6</v>
      </c>
      <c r="F96" s="44">
        <f t="shared" si="25"/>
        <v>3.38</v>
      </c>
      <c r="G96" s="45">
        <f t="shared" si="26"/>
        <v>1394.59</v>
      </c>
      <c r="H96" s="43">
        <v>412.6</v>
      </c>
      <c r="I96" s="102"/>
      <c r="J96" s="45">
        <f t="shared" si="27"/>
        <v>0</v>
      </c>
      <c r="M96" s="13">
        <v>3.19</v>
      </c>
      <c r="O96" s="92"/>
    </row>
    <row r="97" spans="1:15" ht="22.5" x14ac:dyDescent="0.25">
      <c r="A97" s="40" t="s">
        <v>173</v>
      </c>
      <c r="B97" s="41" t="s">
        <v>13</v>
      </c>
      <c r="C97" s="41" t="s">
        <v>41</v>
      </c>
      <c r="D97" s="42" t="s">
        <v>174</v>
      </c>
      <c r="E97" s="43">
        <v>120</v>
      </c>
      <c r="F97" s="44">
        <f t="shared" si="25"/>
        <v>12.17</v>
      </c>
      <c r="G97" s="45">
        <f t="shared" si="26"/>
        <v>1460.4</v>
      </c>
      <c r="H97" s="43">
        <v>120</v>
      </c>
      <c r="I97" s="102"/>
      <c r="J97" s="45">
        <f t="shared" si="27"/>
        <v>0</v>
      </c>
      <c r="M97" s="13">
        <v>11.48</v>
      </c>
      <c r="O97" s="92"/>
    </row>
    <row r="98" spans="1:15" ht="22.5" x14ac:dyDescent="0.25">
      <c r="A98" s="40" t="s">
        <v>175</v>
      </c>
      <c r="B98" s="41" t="s">
        <v>13</v>
      </c>
      <c r="C98" s="41" t="s">
        <v>14</v>
      </c>
      <c r="D98" s="42" t="s">
        <v>176</v>
      </c>
      <c r="E98" s="43">
        <v>13</v>
      </c>
      <c r="F98" s="44">
        <f t="shared" si="25"/>
        <v>858.6</v>
      </c>
      <c r="G98" s="45">
        <f t="shared" si="26"/>
        <v>11161.8</v>
      </c>
      <c r="H98" s="43">
        <v>13</v>
      </c>
      <c r="I98" s="102"/>
      <c r="J98" s="45">
        <f t="shared" si="27"/>
        <v>0</v>
      </c>
      <c r="M98" s="13">
        <v>810</v>
      </c>
      <c r="O98" s="92"/>
    </row>
    <row r="99" spans="1:15" ht="22.5" x14ac:dyDescent="0.25">
      <c r="A99" s="40" t="s">
        <v>177</v>
      </c>
      <c r="B99" s="41" t="s">
        <v>13</v>
      </c>
      <c r="C99" s="41" t="s">
        <v>14</v>
      </c>
      <c r="D99" s="42" t="s">
        <v>178</v>
      </c>
      <c r="E99" s="43">
        <v>9</v>
      </c>
      <c r="F99" s="44">
        <f t="shared" si="25"/>
        <v>47.32</v>
      </c>
      <c r="G99" s="45">
        <f t="shared" si="26"/>
        <v>425.88</v>
      </c>
      <c r="H99" s="43">
        <v>9</v>
      </c>
      <c r="I99" s="102"/>
      <c r="J99" s="45">
        <f t="shared" si="27"/>
        <v>0</v>
      </c>
      <c r="M99" s="13">
        <v>44.64</v>
      </c>
      <c r="O99" s="92"/>
    </row>
    <row r="100" spans="1:15" ht="22.5" x14ac:dyDescent="0.25">
      <c r="A100" s="40" t="s">
        <v>179</v>
      </c>
      <c r="B100" s="41" t="s">
        <v>13</v>
      </c>
      <c r="C100" s="41" t="s">
        <v>14</v>
      </c>
      <c r="D100" s="42" t="s">
        <v>180</v>
      </c>
      <c r="E100" s="43">
        <v>4</v>
      </c>
      <c r="F100" s="44">
        <f t="shared" si="25"/>
        <v>172.3</v>
      </c>
      <c r="G100" s="45">
        <f t="shared" si="26"/>
        <v>689.2</v>
      </c>
      <c r="H100" s="43">
        <v>4</v>
      </c>
      <c r="I100" s="102"/>
      <c r="J100" s="45">
        <f t="shared" si="27"/>
        <v>0</v>
      </c>
      <c r="M100" s="13">
        <v>162.55000000000001</v>
      </c>
      <c r="O100" s="92"/>
    </row>
    <row r="101" spans="1:15" ht="22.5" x14ac:dyDescent="0.25">
      <c r="A101" s="40" t="s">
        <v>181</v>
      </c>
      <c r="B101" s="41" t="s">
        <v>13</v>
      </c>
      <c r="C101" s="41" t="s">
        <v>14</v>
      </c>
      <c r="D101" s="42" t="s">
        <v>182</v>
      </c>
      <c r="E101" s="43">
        <v>4</v>
      </c>
      <c r="F101" s="44">
        <f t="shared" si="25"/>
        <v>522.80999999999995</v>
      </c>
      <c r="G101" s="45">
        <f t="shared" si="26"/>
        <v>2091.2399999999998</v>
      </c>
      <c r="H101" s="43">
        <v>4</v>
      </c>
      <c r="I101" s="102"/>
      <c r="J101" s="45">
        <f t="shared" si="27"/>
        <v>0</v>
      </c>
      <c r="M101" s="13">
        <v>493.22</v>
      </c>
      <c r="O101" s="92"/>
    </row>
    <row r="102" spans="1:15" ht="22.5" x14ac:dyDescent="0.25">
      <c r="A102" s="40" t="s">
        <v>183</v>
      </c>
      <c r="B102" s="41" t="s">
        <v>13</v>
      </c>
      <c r="C102" s="41" t="s">
        <v>14</v>
      </c>
      <c r="D102" s="42" t="s">
        <v>184</v>
      </c>
      <c r="E102" s="43">
        <v>52</v>
      </c>
      <c r="F102" s="44">
        <f t="shared" si="25"/>
        <v>37.65</v>
      </c>
      <c r="G102" s="45">
        <f t="shared" si="26"/>
        <v>1957.8</v>
      </c>
      <c r="H102" s="43">
        <v>52</v>
      </c>
      <c r="I102" s="102"/>
      <c r="J102" s="45">
        <f t="shared" si="27"/>
        <v>0</v>
      </c>
      <c r="M102" s="13">
        <v>35.520000000000003</v>
      </c>
      <c r="O102" s="92"/>
    </row>
    <row r="103" spans="1:15" x14ac:dyDescent="0.25">
      <c r="A103" s="40" t="s">
        <v>185</v>
      </c>
      <c r="B103" s="41" t="s">
        <v>13</v>
      </c>
      <c r="C103" s="41" t="s">
        <v>14</v>
      </c>
      <c r="D103" s="42" t="s">
        <v>186</v>
      </c>
      <c r="E103" s="43">
        <v>2</v>
      </c>
      <c r="F103" s="44">
        <f t="shared" si="25"/>
        <v>519.1</v>
      </c>
      <c r="G103" s="45">
        <f t="shared" si="26"/>
        <v>1038.2</v>
      </c>
      <c r="H103" s="43">
        <v>2</v>
      </c>
      <c r="I103" s="102"/>
      <c r="J103" s="45">
        <f t="shared" si="27"/>
        <v>0</v>
      </c>
      <c r="M103" s="13">
        <v>489.72</v>
      </c>
      <c r="O103" s="92"/>
    </row>
    <row r="104" spans="1:15" x14ac:dyDescent="0.25">
      <c r="A104" s="40" t="s">
        <v>187</v>
      </c>
      <c r="B104" s="41" t="s">
        <v>13</v>
      </c>
      <c r="C104" s="41" t="s">
        <v>41</v>
      </c>
      <c r="D104" s="42" t="s">
        <v>188</v>
      </c>
      <c r="E104" s="43">
        <v>50</v>
      </c>
      <c r="F104" s="44">
        <f t="shared" si="25"/>
        <v>4.04</v>
      </c>
      <c r="G104" s="45">
        <f t="shared" si="26"/>
        <v>202</v>
      </c>
      <c r="H104" s="43">
        <v>50</v>
      </c>
      <c r="I104" s="102"/>
      <c r="J104" s="45">
        <f t="shared" si="27"/>
        <v>0</v>
      </c>
      <c r="M104" s="13">
        <v>3.81</v>
      </c>
      <c r="O104" s="92"/>
    </row>
    <row r="105" spans="1:15" ht="22.5" x14ac:dyDescent="0.25">
      <c r="A105" s="40" t="s">
        <v>189</v>
      </c>
      <c r="B105" s="41" t="s">
        <v>13</v>
      </c>
      <c r="C105" s="41" t="s">
        <v>41</v>
      </c>
      <c r="D105" s="42" t="s">
        <v>107</v>
      </c>
      <c r="E105" s="43">
        <v>1329.52</v>
      </c>
      <c r="F105" s="44">
        <f t="shared" si="25"/>
        <v>1.23</v>
      </c>
      <c r="G105" s="45">
        <f t="shared" si="26"/>
        <v>1635.31</v>
      </c>
      <c r="H105" s="43">
        <v>1329.52</v>
      </c>
      <c r="I105" s="102"/>
      <c r="J105" s="45">
        <f t="shared" si="27"/>
        <v>0</v>
      </c>
      <c r="M105" s="13">
        <v>1.1599999999999999</v>
      </c>
      <c r="O105" s="92"/>
    </row>
    <row r="106" spans="1:15" x14ac:dyDescent="0.25">
      <c r="A106" s="40" t="s">
        <v>190</v>
      </c>
      <c r="B106" s="41" t="s">
        <v>13</v>
      </c>
      <c r="C106" s="41" t="s">
        <v>14</v>
      </c>
      <c r="D106" s="42" t="s">
        <v>191</v>
      </c>
      <c r="E106" s="43">
        <v>1</v>
      </c>
      <c r="F106" s="44">
        <f t="shared" si="25"/>
        <v>10.01</v>
      </c>
      <c r="G106" s="45">
        <f t="shared" si="26"/>
        <v>10.01</v>
      </c>
      <c r="H106" s="43">
        <v>1</v>
      </c>
      <c r="I106" s="102"/>
      <c r="J106" s="45">
        <f t="shared" si="27"/>
        <v>0</v>
      </c>
      <c r="M106" s="13">
        <v>9.44</v>
      </c>
      <c r="O106" s="92"/>
    </row>
    <row r="107" spans="1:15" ht="22.5" x14ac:dyDescent="0.25">
      <c r="A107" s="40" t="s">
        <v>192</v>
      </c>
      <c r="B107" s="41" t="s">
        <v>13</v>
      </c>
      <c r="C107" s="41" t="s">
        <v>14</v>
      </c>
      <c r="D107" s="42" t="s">
        <v>193</v>
      </c>
      <c r="E107" s="43">
        <v>16</v>
      </c>
      <c r="F107" s="44">
        <f t="shared" si="25"/>
        <v>31.68</v>
      </c>
      <c r="G107" s="45">
        <f t="shared" si="26"/>
        <v>506.88</v>
      </c>
      <c r="H107" s="43">
        <v>16</v>
      </c>
      <c r="I107" s="102"/>
      <c r="J107" s="45">
        <f t="shared" si="27"/>
        <v>0</v>
      </c>
      <c r="M107" s="13">
        <v>29.89</v>
      </c>
      <c r="O107" s="92"/>
    </row>
    <row r="108" spans="1:15" ht="33.75" x14ac:dyDescent="0.25">
      <c r="A108" s="40" t="s">
        <v>194</v>
      </c>
      <c r="B108" s="41" t="s">
        <v>13</v>
      </c>
      <c r="C108" s="41" t="s">
        <v>14</v>
      </c>
      <c r="D108" s="42" t="s">
        <v>195</v>
      </c>
      <c r="E108" s="43">
        <v>16</v>
      </c>
      <c r="F108" s="44">
        <f t="shared" si="25"/>
        <v>35.93</v>
      </c>
      <c r="G108" s="45">
        <f t="shared" si="26"/>
        <v>574.88</v>
      </c>
      <c r="H108" s="43">
        <v>16</v>
      </c>
      <c r="I108" s="102"/>
      <c r="J108" s="45">
        <f t="shared" si="27"/>
        <v>0</v>
      </c>
      <c r="M108" s="13">
        <v>33.9</v>
      </c>
      <c r="O108" s="92"/>
    </row>
    <row r="109" spans="1:15" ht="33.75" x14ac:dyDescent="0.25">
      <c r="A109" s="40" t="s">
        <v>196</v>
      </c>
      <c r="B109" s="41" t="s">
        <v>13</v>
      </c>
      <c r="C109" s="41" t="s">
        <v>14</v>
      </c>
      <c r="D109" s="42" t="s">
        <v>197</v>
      </c>
      <c r="E109" s="43">
        <v>16</v>
      </c>
      <c r="F109" s="44">
        <f t="shared" si="25"/>
        <v>57.36</v>
      </c>
      <c r="G109" s="45">
        <f t="shared" si="26"/>
        <v>917.76</v>
      </c>
      <c r="H109" s="43">
        <v>16</v>
      </c>
      <c r="I109" s="102"/>
      <c r="J109" s="45">
        <f t="shared" si="27"/>
        <v>0</v>
      </c>
      <c r="M109" s="13">
        <v>54.11</v>
      </c>
      <c r="O109" s="92"/>
    </row>
    <row r="110" spans="1:15" ht="33.75" x14ac:dyDescent="0.25">
      <c r="A110" s="40" t="s">
        <v>198</v>
      </c>
      <c r="B110" s="41" t="s">
        <v>13</v>
      </c>
      <c r="C110" s="41" t="s">
        <v>14</v>
      </c>
      <c r="D110" s="42" t="s">
        <v>199</v>
      </c>
      <c r="E110" s="43">
        <v>16</v>
      </c>
      <c r="F110" s="44">
        <f t="shared" si="25"/>
        <v>35.93</v>
      </c>
      <c r="G110" s="45">
        <f t="shared" si="26"/>
        <v>574.88</v>
      </c>
      <c r="H110" s="43">
        <v>16</v>
      </c>
      <c r="I110" s="102"/>
      <c r="J110" s="45">
        <f t="shared" si="27"/>
        <v>0</v>
      </c>
      <c r="M110" s="13">
        <v>33.9</v>
      </c>
      <c r="O110" s="92"/>
    </row>
    <row r="111" spans="1:15" ht="22.5" x14ac:dyDescent="0.25">
      <c r="A111" s="40" t="s">
        <v>200</v>
      </c>
      <c r="B111" s="41" t="s">
        <v>13</v>
      </c>
      <c r="C111" s="41" t="s">
        <v>52</v>
      </c>
      <c r="D111" s="42" t="s">
        <v>201</v>
      </c>
      <c r="E111" s="43">
        <v>14</v>
      </c>
      <c r="F111" s="44">
        <f t="shared" si="25"/>
        <v>474.51</v>
      </c>
      <c r="G111" s="45">
        <f t="shared" si="26"/>
        <v>6643.14</v>
      </c>
      <c r="H111" s="43">
        <v>14</v>
      </c>
      <c r="I111" s="102"/>
      <c r="J111" s="45">
        <f t="shared" si="27"/>
        <v>0</v>
      </c>
      <c r="M111" s="13">
        <v>447.65</v>
      </c>
      <c r="O111" s="92"/>
    </row>
    <row r="112" spans="1:15" ht="22.5" x14ac:dyDescent="0.25">
      <c r="A112" s="40" t="s">
        <v>202</v>
      </c>
      <c r="B112" s="41" t="s">
        <v>13</v>
      </c>
      <c r="C112" s="41" t="s">
        <v>14</v>
      </c>
      <c r="D112" s="42" t="s">
        <v>203</v>
      </c>
      <c r="E112" s="43">
        <v>2</v>
      </c>
      <c r="F112" s="44">
        <f t="shared" si="25"/>
        <v>3188.78</v>
      </c>
      <c r="G112" s="45">
        <f t="shared" si="26"/>
        <v>6377.56</v>
      </c>
      <c r="H112" s="43">
        <v>2</v>
      </c>
      <c r="I112" s="102"/>
      <c r="J112" s="45">
        <f t="shared" si="27"/>
        <v>0</v>
      </c>
      <c r="M112" s="13">
        <v>3008.28</v>
      </c>
      <c r="O112" s="92"/>
    </row>
    <row r="113" spans="1:15" x14ac:dyDescent="0.25">
      <c r="A113" s="46"/>
      <c r="B113" s="47"/>
      <c r="C113" s="47"/>
      <c r="D113" s="48" t="s">
        <v>204</v>
      </c>
      <c r="E113" s="43">
        <v>1</v>
      </c>
      <c r="F113" s="49">
        <f>SUM(G92:G112)</f>
        <v>64239.65</v>
      </c>
      <c r="G113" s="50">
        <f t="shared" si="26"/>
        <v>64239.65</v>
      </c>
      <c r="H113" s="43">
        <v>1</v>
      </c>
      <c r="I113" s="49">
        <f>SUM(J92:J112)</f>
        <v>0</v>
      </c>
      <c r="J113" s="50">
        <f t="shared" si="27"/>
        <v>0</v>
      </c>
      <c r="O113" s="92"/>
    </row>
    <row r="114" spans="1:15" ht="0.75" customHeight="1" x14ac:dyDescent="0.25">
      <c r="A114" s="51"/>
      <c r="B114" s="52"/>
      <c r="C114" s="52"/>
      <c r="D114" s="53"/>
      <c r="E114" s="51"/>
      <c r="F114" s="52"/>
      <c r="G114" s="54"/>
      <c r="H114" s="51"/>
      <c r="I114" s="52"/>
      <c r="J114" s="54"/>
      <c r="O114" s="92"/>
    </row>
    <row r="115" spans="1:15" x14ac:dyDescent="0.25">
      <c r="A115" s="55" t="s">
        <v>205</v>
      </c>
      <c r="B115" s="56" t="s">
        <v>5</v>
      </c>
      <c r="C115" s="56" t="s">
        <v>6</v>
      </c>
      <c r="D115" s="57" t="s">
        <v>206</v>
      </c>
      <c r="E115" s="58">
        <f t="shared" ref="E115:J115" si="28">E128</f>
        <v>1</v>
      </c>
      <c r="F115" s="59">
        <f t="shared" si="28"/>
        <v>35567.449999999997</v>
      </c>
      <c r="G115" s="60">
        <f t="shared" si="28"/>
        <v>35567.449999999997</v>
      </c>
      <c r="H115" s="58">
        <f t="shared" si="28"/>
        <v>1</v>
      </c>
      <c r="I115" s="59">
        <f t="shared" si="28"/>
        <v>0</v>
      </c>
      <c r="J115" s="60">
        <f t="shared" si="28"/>
        <v>0</v>
      </c>
      <c r="O115" s="92"/>
    </row>
    <row r="116" spans="1:15" ht="22.5" x14ac:dyDescent="0.25">
      <c r="A116" s="40" t="s">
        <v>207</v>
      </c>
      <c r="B116" s="41" t="s">
        <v>13</v>
      </c>
      <c r="C116" s="41" t="s">
        <v>14</v>
      </c>
      <c r="D116" s="42" t="s">
        <v>208</v>
      </c>
      <c r="E116" s="43">
        <v>235</v>
      </c>
      <c r="F116" s="44">
        <f t="shared" ref="F116:F127" si="29">M116*1.06</f>
        <v>4.7699999999999996</v>
      </c>
      <c r="G116" s="45">
        <f t="shared" ref="G116:G128" si="30">ROUND(E116*F116,2)</f>
        <v>1120.95</v>
      </c>
      <c r="H116" s="43">
        <v>235</v>
      </c>
      <c r="I116" s="102"/>
      <c r="J116" s="45">
        <f t="shared" ref="J116:J128" si="31">ROUND(H116*I116,2)</f>
        <v>0</v>
      </c>
      <c r="M116" s="13">
        <v>4.5</v>
      </c>
      <c r="O116" s="92"/>
    </row>
    <row r="117" spans="1:15" x14ac:dyDescent="0.25">
      <c r="A117" s="40" t="s">
        <v>209</v>
      </c>
      <c r="B117" s="41" t="s">
        <v>13</v>
      </c>
      <c r="C117" s="41" t="s">
        <v>14</v>
      </c>
      <c r="D117" s="42" t="s">
        <v>210</v>
      </c>
      <c r="E117" s="43">
        <v>10</v>
      </c>
      <c r="F117" s="44">
        <f t="shared" si="29"/>
        <v>7.4</v>
      </c>
      <c r="G117" s="45">
        <f t="shared" si="30"/>
        <v>74</v>
      </c>
      <c r="H117" s="43">
        <v>10</v>
      </c>
      <c r="I117" s="102"/>
      <c r="J117" s="45">
        <f t="shared" si="31"/>
        <v>0</v>
      </c>
      <c r="M117" s="13">
        <v>6.98</v>
      </c>
      <c r="O117" s="92"/>
    </row>
    <row r="118" spans="1:15" ht="22.5" x14ac:dyDescent="0.25">
      <c r="A118" s="40" t="s">
        <v>211</v>
      </c>
      <c r="B118" s="41" t="s">
        <v>13</v>
      </c>
      <c r="C118" s="41" t="s">
        <v>14</v>
      </c>
      <c r="D118" s="42" t="s">
        <v>212</v>
      </c>
      <c r="E118" s="43">
        <v>250</v>
      </c>
      <c r="F118" s="44">
        <f t="shared" si="29"/>
        <v>7.4</v>
      </c>
      <c r="G118" s="45">
        <f t="shared" si="30"/>
        <v>1850</v>
      </c>
      <c r="H118" s="43">
        <v>250</v>
      </c>
      <c r="I118" s="102"/>
      <c r="J118" s="45">
        <f t="shared" si="31"/>
        <v>0</v>
      </c>
      <c r="M118" s="13">
        <v>6.98</v>
      </c>
      <c r="O118" s="92"/>
    </row>
    <row r="119" spans="1:15" ht="33.75" x14ac:dyDescent="0.25">
      <c r="A119" s="40" t="s">
        <v>213</v>
      </c>
      <c r="B119" s="41" t="s">
        <v>13</v>
      </c>
      <c r="C119" s="41" t="s">
        <v>14</v>
      </c>
      <c r="D119" s="42" t="s">
        <v>214</v>
      </c>
      <c r="E119" s="43">
        <v>50</v>
      </c>
      <c r="F119" s="44">
        <f t="shared" si="29"/>
        <v>6.68</v>
      </c>
      <c r="G119" s="45">
        <f t="shared" si="30"/>
        <v>334</v>
      </c>
      <c r="H119" s="43">
        <v>50</v>
      </c>
      <c r="I119" s="102"/>
      <c r="J119" s="45">
        <f t="shared" si="31"/>
        <v>0</v>
      </c>
      <c r="M119" s="13">
        <v>6.3</v>
      </c>
      <c r="O119" s="92"/>
    </row>
    <row r="120" spans="1:15" ht="45" x14ac:dyDescent="0.25">
      <c r="A120" s="40" t="s">
        <v>215</v>
      </c>
      <c r="B120" s="41" t="s">
        <v>13</v>
      </c>
      <c r="C120" s="41" t="s">
        <v>14</v>
      </c>
      <c r="D120" s="42" t="s">
        <v>216</v>
      </c>
      <c r="E120" s="43">
        <v>433</v>
      </c>
      <c r="F120" s="44">
        <f t="shared" si="29"/>
        <v>62.09</v>
      </c>
      <c r="G120" s="45">
        <f t="shared" si="30"/>
        <v>26884.97</v>
      </c>
      <c r="H120" s="43">
        <v>433</v>
      </c>
      <c r="I120" s="102"/>
      <c r="J120" s="45">
        <f t="shared" si="31"/>
        <v>0</v>
      </c>
      <c r="M120" s="13">
        <v>58.58</v>
      </c>
      <c r="O120" s="92"/>
    </row>
    <row r="121" spans="1:15" ht="33.75" x14ac:dyDescent="0.25">
      <c r="A121" s="40" t="s">
        <v>217</v>
      </c>
      <c r="B121" s="41" t="s">
        <v>13</v>
      </c>
      <c r="C121" s="41" t="s">
        <v>14</v>
      </c>
      <c r="D121" s="42" t="s">
        <v>218</v>
      </c>
      <c r="E121" s="43">
        <v>20</v>
      </c>
      <c r="F121" s="44">
        <f t="shared" si="29"/>
        <v>59.4</v>
      </c>
      <c r="G121" s="45">
        <f t="shared" si="30"/>
        <v>1188</v>
      </c>
      <c r="H121" s="43">
        <v>20</v>
      </c>
      <c r="I121" s="102"/>
      <c r="J121" s="45">
        <f t="shared" si="31"/>
        <v>0</v>
      </c>
      <c r="M121" s="13">
        <v>56.04</v>
      </c>
      <c r="O121" s="92"/>
    </row>
    <row r="122" spans="1:15" ht="33.75" x14ac:dyDescent="0.25">
      <c r="A122" s="40" t="s">
        <v>219</v>
      </c>
      <c r="B122" s="41" t="s">
        <v>13</v>
      </c>
      <c r="C122" s="41" t="s">
        <v>14</v>
      </c>
      <c r="D122" s="42" t="s">
        <v>220</v>
      </c>
      <c r="E122" s="43">
        <v>20</v>
      </c>
      <c r="F122" s="44">
        <f t="shared" si="29"/>
        <v>3.89</v>
      </c>
      <c r="G122" s="45">
        <f t="shared" si="30"/>
        <v>77.8</v>
      </c>
      <c r="H122" s="43">
        <v>20</v>
      </c>
      <c r="I122" s="102"/>
      <c r="J122" s="45">
        <f t="shared" si="31"/>
        <v>0</v>
      </c>
      <c r="M122" s="13">
        <v>3.67</v>
      </c>
      <c r="O122" s="92"/>
    </row>
    <row r="123" spans="1:15" ht="22.5" x14ac:dyDescent="0.25">
      <c r="A123" s="40" t="s">
        <v>221</v>
      </c>
      <c r="B123" s="41" t="s">
        <v>13</v>
      </c>
      <c r="C123" s="41" t="s">
        <v>14</v>
      </c>
      <c r="D123" s="42" t="s">
        <v>222</v>
      </c>
      <c r="E123" s="43">
        <v>433</v>
      </c>
      <c r="F123" s="44">
        <f t="shared" si="29"/>
        <v>2.33</v>
      </c>
      <c r="G123" s="45">
        <f t="shared" si="30"/>
        <v>1008.89</v>
      </c>
      <c r="H123" s="43">
        <v>433</v>
      </c>
      <c r="I123" s="102"/>
      <c r="J123" s="45">
        <f t="shared" si="31"/>
        <v>0</v>
      </c>
      <c r="M123" s="13">
        <v>2.2000000000000002</v>
      </c>
      <c r="O123" s="92"/>
    </row>
    <row r="124" spans="1:15" ht="45" x14ac:dyDescent="0.25">
      <c r="A124" s="40" t="s">
        <v>223</v>
      </c>
      <c r="B124" s="41" t="s">
        <v>13</v>
      </c>
      <c r="C124" s="41" t="s">
        <v>14</v>
      </c>
      <c r="D124" s="42" t="s">
        <v>224</v>
      </c>
      <c r="E124" s="43">
        <v>20</v>
      </c>
      <c r="F124" s="44">
        <f t="shared" si="29"/>
        <v>6.46</v>
      </c>
      <c r="G124" s="45">
        <f t="shared" si="30"/>
        <v>129.19999999999999</v>
      </c>
      <c r="H124" s="43">
        <v>20</v>
      </c>
      <c r="I124" s="102"/>
      <c r="J124" s="45">
        <f t="shared" si="31"/>
        <v>0</v>
      </c>
      <c r="M124" s="13">
        <v>6.09</v>
      </c>
      <c r="O124" s="92"/>
    </row>
    <row r="125" spans="1:15" ht="33.75" x14ac:dyDescent="0.25">
      <c r="A125" s="40" t="s">
        <v>225</v>
      </c>
      <c r="B125" s="41" t="s">
        <v>13</v>
      </c>
      <c r="C125" s="41" t="s">
        <v>14</v>
      </c>
      <c r="D125" s="42" t="s">
        <v>226</v>
      </c>
      <c r="E125" s="43">
        <v>20</v>
      </c>
      <c r="F125" s="44">
        <f t="shared" si="29"/>
        <v>64.69</v>
      </c>
      <c r="G125" s="45">
        <f t="shared" si="30"/>
        <v>1293.8</v>
      </c>
      <c r="H125" s="43">
        <v>20</v>
      </c>
      <c r="I125" s="102"/>
      <c r="J125" s="45">
        <f t="shared" si="31"/>
        <v>0</v>
      </c>
      <c r="M125" s="13">
        <v>61.03</v>
      </c>
      <c r="O125" s="92"/>
    </row>
    <row r="126" spans="1:15" ht="33.75" x14ac:dyDescent="0.25">
      <c r="A126" s="40" t="s">
        <v>227</v>
      </c>
      <c r="B126" s="41" t="s">
        <v>13</v>
      </c>
      <c r="C126" s="41" t="s">
        <v>14</v>
      </c>
      <c r="D126" s="42" t="s">
        <v>228</v>
      </c>
      <c r="E126" s="43">
        <v>433</v>
      </c>
      <c r="F126" s="44">
        <f t="shared" si="29"/>
        <v>2.88</v>
      </c>
      <c r="G126" s="45">
        <f t="shared" si="30"/>
        <v>1247.04</v>
      </c>
      <c r="H126" s="43">
        <v>433</v>
      </c>
      <c r="I126" s="102"/>
      <c r="J126" s="45">
        <f t="shared" si="31"/>
        <v>0</v>
      </c>
      <c r="M126" s="13">
        <v>2.72</v>
      </c>
      <c r="O126" s="92"/>
    </row>
    <row r="127" spans="1:15" ht="33.75" x14ac:dyDescent="0.25">
      <c r="A127" s="40" t="s">
        <v>229</v>
      </c>
      <c r="B127" s="41" t="s">
        <v>13</v>
      </c>
      <c r="C127" s="41" t="s">
        <v>14</v>
      </c>
      <c r="D127" s="42" t="s">
        <v>230</v>
      </c>
      <c r="E127" s="43">
        <v>20</v>
      </c>
      <c r="F127" s="44">
        <f t="shared" si="29"/>
        <v>17.940000000000001</v>
      </c>
      <c r="G127" s="45">
        <f t="shared" si="30"/>
        <v>358.8</v>
      </c>
      <c r="H127" s="43">
        <v>20</v>
      </c>
      <c r="I127" s="102"/>
      <c r="J127" s="45">
        <f t="shared" si="31"/>
        <v>0</v>
      </c>
      <c r="M127" s="13">
        <v>16.920000000000002</v>
      </c>
      <c r="O127" s="92"/>
    </row>
    <row r="128" spans="1:15" x14ac:dyDescent="0.25">
      <c r="A128" s="46"/>
      <c r="B128" s="47"/>
      <c r="C128" s="47"/>
      <c r="D128" s="48" t="s">
        <v>231</v>
      </c>
      <c r="E128" s="43">
        <v>1</v>
      </c>
      <c r="F128" s="49">
        <f>SUM(G116:G127)</f>
        <v>35567.449999999997</v>
      </c>
      <c r="G128" s="50">
        <f t="shared" si="30"/>
        <v>35567.449999999997</v>
      </c>
      <c r="H128" s="43">
        <v>1</v>
      </c>
      <c r="I128" s="49">
        <f>SUM(J116:J127)</f>
        <v>0</v>
      </c>
      <c r="J128" s="50">
        <f t="shared" si="31"/>
        <v>0</v>
      </c>
      <c r="O128" s="92"/>
    </row>
    <row r="129" spans="1:15" ht="0.95" customHeight="1" x14ac:dyDescent="0.25">
      <c r="A129" s="51"/>
      <c r="B129" s="52"/>
      <c r="C129" s="52"/>
      <c r="D129" s="53"/>
      <c r="E129" s="51"/>
      <c r="F129" s="52"/>
      <c r="G129" s="54"/>
      <c r="H129" s="51"/>
      <c r="I129" s="52"/>
      <c r="J129" s="54"/>
      <c r="O129" s="92"/>
    </row>
    <row r="130" spans="1:15" x14ac:dyDescent="0.25">
      <c r="A130" s="46"/>
      <c r="B130" s="47"/>
      <c r="C130" s="47"/>
      <c r="D130" s="48" t="s">
        <v>232</v>
      </c>
      <c r="E130" s="43">
        <v>1</v>
      </c>
      <c r="F130" s="49">
        <f>G85+G91+G115</f>
        <v>129858.82</v>
      </c>
      <c r="G130" s="50">
        <f>ROUND(E130*F130,2)</f>
        <v>129858.82</v>
      </c>
      <c r="H130" s="43">
        <v>1</v>
      </c>
      <c r="I130" s="49">
        <f>J85+J91+J115</f>
        <v>0</v>
      </c>
      <c r="J130" s="50">
        <f>ROUND(H130*I130,2)</f>
        <v>0</v>
      </c>
      <c r="O130" s="92"/>
    </row>
    <row r="131" spans="1:15" ht="0.95" customHeight="1" x14ac:dyDescent="0.25">
      <c r="A131" s="51"/>
      <c r="B131" s="52"/>
      <c r="C131" s="52"/>
      <c r="D131" s="53"/>
      <c r="E131" s="51"/>
      <c r="F131" s="52"/>
      <c r="G131" s="54"/>
      <c r="H131" s="51"/>
      <c r="I131" s="52"/>
      <c r="J131" s="54"/>
      <c r="O131" s="92"/>
    </row>
    <row r="132" spans="1:15" x14ac:dyDescent="0.25">
      <c r="A132" s="34" t="s">
        <v>233</v>
      </c>
      <c r="B132" s="35" t="s">
        <v>5</v>
      </c>
      <c r="C132" s="35" t="s">
        <v>6</v>
      </c>
      <c r="D132" s="36" t="s">
        <v>234</v>
      </c>
      <c r="E132" s="37">
        <f t="shared" ref="E132:J132" si="32">E135</f>
        <v>1</v>
      </c>
      <c r="F132" s="38">
        <f t="shared" si="32"/>
        <v>18486.98</v>
      </c>
      <c r="G132" s="39">
        <f t="shared" si="32"/>
        <v>18486.98</v>
      </c>
      <c r="H132" s="37">
        <f t="shared" si="32"/>
        <v>1</v>
      </c>
      <c r="I132" s="38">
        <f t="shared" si="32"/>
        <v>0</v>
      </c>
      <c r="J132" s="39">
        <f t="shared" si="32"/>
        <v>0</v>
      </c>
      <c r="O132" s="92"/>
    </row>
    <row r="133" spans="1:15" ht="22.5" x14ac:dyDescent="0.25">
      <c r="A133" s="40" t="s">
        <v>235</v>
      </c>
      <c r="B133" s="41" t="s">
        <v>13</v>
      </c>
      <c r="C133" s="41" t="s">
        <v>14</v>
      </c>
      <c r="D133" s="42" t="s">
        <v>236</v>
      </c>
      <c r="E133" s="43">
        <v>59</v>
      </c>
      <c r="F133" s="44">
        <f t="shared" ref="F133:F134" si="33">M133*1.06</f>
        <v>121.3</v>
      </c>
      <c r="G133" s="45">
        <f>ROUND(E133*F133,2)</f>
        <v>7156.7</v>
      </c>
      <c r="H133" s="43">
        <v>59</v>
      </c>
      <c r="I133" s="102"/>
      <c r="J133" s="45">
        <f>ROUND(H133*I133,2)</f>
        <v>0</v>
      </c>
      <c r="M133" s="13">
        <v>114.43</v>
      </c>
      <c r="O133" s="92"/>
    </row>
    <row r="134" spans="1:15" ht="33.75" x14ac:dyDescent="0.25">
      <c r="A134" s="40" t="s">
        <v>237</v>
      </c>
      <c r="B134" s="41" t="s">
        <v>13</v>
      </c>
      <c r="C134" s="41" t="s">
        <v>14</v>
      </c>
      <c r="D134" s="42" t="s">
        <v>238</v>
      </c>
      <c r="E134" s="43">
        <v>78</v>
      </c>
      <c r="F134" s="44">
        <f t="shared" si="33"/>
        <v>145.26</v>
      </c>
      <c r="G134" s="45">
        <f>ROUND(E134*F134,2)</f>
        <v>11330.28</v>
      </c>
      <c r="H134" s="43">
        <v>78</v>
      </c>
      <c r="I134" s="102"/>
      <c r="J134" s="45">
        <f>ROUND(H134*I134,2)</f>
        <v>0</v>
      </c>
      <c r="M134" s="13">
        <v>137.04</v>
      </c>
      <c r="O134" s="92"/>
    </row>
    <row r="135" spans="1:15" x14ac:dyDescent="0.25">
      <c r="A135" s="46"/>
      <c r="B135" s="47"/>
      <c r="C135" s="47"/>
      <c r="D135" s="48" t="s">
        <v>239</v>
      </c>
      <c r="E135" s="43">
        <v>1</v>
      </c>
      <c r="F135" s="49">
        <f>SUM(G133:G134)</f>
        <v>18486.98</v>
      </c>
      <c r="G135" s="50">
        <f>ROUND(E135*F135,2)</f>
        <v>18486.98</v>
      </c>
      <c r="H135" s="43">
        <v>1</v>
      </c>
      <c r="I135" s="49">
        <f>SUM(J133:J134)</f>
        <v>0</v>
      </c>
      <c r="J135" s="50">
        <f>ROUND(H135*I135,2)</f>
        <v>0</v>
      </c>
      <c r="O135" s="92"/>
    </row>
    <row r="136" spans="1:15" ht="0.95" customHeight="1" x14ac:dyDescent="0.25">
      <c r="A136" s="51"/>
      <c r="B136" s="52"/>
      <c r="C136" s="52"/>
      <c r="D136" s="53"/>
      <c r="E136" s="51"/>
      <c r="F136" s="52"/>
      <c r="G136" s="54"/>
      <c r="H136" s="51"/>
      <c r="I136" s="52"/>
      <c r="J136" s="54"/>
      <c r="O136" s="92"/>
    </row>
    <row r="137" spans="1:15" x14ac:dyDescent="0.25">
      <c r="A137" s="34" t="s">
        <v>240</v>
      </c>
      <c r="B137" s="35" t="s">
        <v>5</v>
      </c>
      <c r="C137" s="35" t="s">
        <v>6</v>
      </c>
      <c r="D137" s="36" t="s">
        <v>241</v>
      </c>
      <c r="E137" s="37">
        <f t="shared" ref="E137:J137" si="34">E147</f>
        <v>1</v>
      </c>
      <c r="F137" s="38">
        <f t="shared" si="34"/>
        <v>10212.98</v>
      </c>
      <c r="G137" s="39">
        <f t="shared" si="34"/>
        <v>10212.98</v>
      </c>
      <c r="H137" s="37">
        <f t="shared" si="34"/>
        <v>1</v>
      </c>
      <c r="I137" s="38">
        <f t="shared" si="34"/>
        <v>3000</v>
      </c>
      <c r="J137" s="39">
        <f t="shared" si="34"/>
        <v>3000</v>
      </c>
      <c r="O137" s="92"/>
    </row>
    <row r="138" spans="1:15" ht="33.75" x14ac:dyDescent="0.25">
      <c r="A138" s="40" t="s">
        <v>242</v>
      </c>
      <c r="B138" s="41" t="s">
        <v>13</v>
      </c>
      <c r="C138" s="41" t="s">
        <v>14</v>
      </c>
      <c r="D138" s="42" t="s">
        <v>243</v>
      </c>
      <c r="E138" s="43">
        <v>109.75</v>
      </c>
      <c r="F138" s="44">
        <f t="shared" ref="F138:F146" si="35">M138*1.06</f>
        <v>21.1</v>
      </c>
      <c r="G138" s="45">
        <f t="shared" ref="G138:G147" si="36">ROUND(E138*F138,2)</f>
        <v>2315.73</v>
      </c>
      <c r="H138" s="43">
        <v>109.75</v>
      </c>
      <c r="I138" s="102"/>
      <c r="J138" s="45">
        <f t="shared" ref="J138:J147" si="37">ROUND(H138*I138,2)</f>
        <v>0</v>
      </c>
      <c r="M138" s="13">
        <v>19.91</v>
      </c>
      <c r="O138" s="92"/>
    </row>
    <row r="139" spans="1:15" x14ac:dyDescent="0.25">
      <c r="A139" s="40" t="s">
        <v>244</v>
      </c>
      <c r="B139" s="41" t="s">
        <v>13</v>
      </c>
      <c r="C139" s="41" t="s">
        <v>41</v>
      </c>
      <c r="D139" s="42" t="s">
        <v>245</v>
      </c>
      <c r="E139" s="43">
        <v>60</v>
      </c>
      <c r="F139" s="44">
        <f t="shared" si="35"/>
        <v>21.4</v>
      </c>
      <c r="G139" s="45">
        <f t="shared" si="36"/>
        <v>1284</v>
      </c>
      <c r="H139" s="43">
        <v>60</v>
      </c>
      <c r="I139" s="102"/>
      <c r="J139" s="45">
        <f t="shared" si="37"/>
        <v>0</v>
      </c>
      <c r="M139" s="13">
        <v>20.190000000000001</v>
      </c>
      <c r="O139" s="92"/>
    </row>
    <row r="140" spans="1:15" ht="22.5" x14ac:dyDescent="0.25">
      <c r="A140" s="40" t="s">
        <v>246</v>
      </c>
      <c r="B140" s="41" t="s">
        <v>13</v>
      </c>
      <c r="C140" s="41" t="s">
        <v>14</v>
      </c>
      <c r="D140" s="42" t="s">
        <v>247</v>
      </c>
      <c r="E140" s="43">
        <v>8</v>
      </c>
      <c r="F140" s="44">
        <f t="shared" si="35"/>
        <v>148.80000000000001</v>
      </c>
      <c r="G140" s="45">
        <f t="shared" si="36"/>
        <v>1190.4000000000001</v>
      </c>
      <c r="H140" s="43">
        <v>8</v>
      </c>
      <c r="I140" s="102"/>
      <c r="J140" s="45">
        <f t="shared" si="37"/>
        <v>0</v>
      </c>
      <c r="M140" s="13">
        <v>140.38</v>
      </c>
      <c r="O140" s="92"/>
    </row>
    <row r="141" spans="1:15" ht="22.5" x14ac:dyDescent="0.25">
      <c r="A141" s="40" t="s">
        <v>248</v>
      </c>
      <c r="B141" s="41" t="s">
        <v>13</v>
      </c>
      <c r="C141" s="41" t="s">
        <v>41</v>
      </c>
      <c r="D141" s="42" t="s">
        <v>249</v>
      </c>
      <c r="E141" s="43">
        <v>10</v>
      </c>
      <c r="F141" s="44">
        <f t="shared" si="35"/>
        <v>49.71</v>
      </c>
      <c r="G141" s="45">
        <f t="shared" si="36"/>
        <v>497.1</v>
      </c>
      <c r="H141" s="43">
        <v>10</v>
      </c>
      <c r="I141" s="102"/>
      <c r="J141" s="45">
        <f t="shared" si="37"/>
        <v>0</v>
      </c>
      <c r="M141" s="13">
        <v>46.9</v>
      </c>
      <c r="O141" s="92"/>
    </row>
    <row r="142" spans="1:15" x14ac:dyDescent="0.25">
      <c r="A142" s="40" t="s">
        <v>250</v>
      </c>
      <c r="B142" s="41" t="s">
        <v>13</v>
      </c>
      <c r="C142" s="41" t="s">
        <v>41</v>
      </c>
      <c r="D142" s="42" t="s">
        <v>251</v>
      </c>
      <c r="E142" s="43">
        <v>10</v>
      </c>
      <c r="F142" s="44">
        <f t="shared" si="35"/>
        <v>9.61</v>
      </c>
      <c r="G142" s="45">
        <f t="shared" si="36"/>
        <v>96.1</v>
      </c>
      <c r="H142" s="43">
        <v>10</v>
      </c>
      <c r="I142" s="102"/>
      <c r="J142" s="45">
        <f t="shared" si="37"/>
        <v>0</v>
      </c>
      <c r="M142" s="13">
        <v>9.07</v>
      </c>
      <c r="O142" s="92"/>
    </row>
    <row r="143" spans="1:15" ht="33.75" x14ac:dyDescent="0.25">
      <c r="A143" s="40" t="s">
        <v>252</v>
      </c>
      <c r="B143" s="41" t="s">
        <v>13</v>
      </c>
      <c r="C143" s="41" t="s">
        <v>41</v>
      </c>
      <c r="D143" s="42" t="s">
        <v>253</v>
      </c>
      <c r="E143" s="43">
        <v>10</v>
      </c>
      <c r="F143" s="44">
        <f t="shared" si="35"/>
        <v>21.42</v>
      </c>
      <c r="G143" s="45">
        <f t="shared" si="36"/>
        <v>214.2</v>
      </c>
      <c r="H143" s="43">
        <v>10</v>
      </c>
      <c r="I143" s="102"/>
      <c r="J143" s="45">
        <f t="shared" si="37"/>
        <v>0</v>
      </c>
      <c r="M143" s="13">
        <v>20.21</v>
      </c>
      <c r="O143" s="92"/>
    </row>
    <row r="144" spans="1:15" ht="22.5" x14ac:dyDescent="0.25">
      <c r="A144" s="40" t="s">
        <v>254</v>
      </c>
      <c r="B144" s="41" t="s">
        <v>13</v>
      </c>
      <c r="C144" s="41" t="s">
        <v>41</v>
      </c>
      <c r="D144" s="42" t="s">
        <v>255</v>
      </c>
      <c r="E144" s="43">
        <v>10</v>
      </c>
      <c r="F144" s="44">
        <f t="shared" si="35"/>
        <v>146.08000000000001</v>
      </c>
      <c r="G144" s="45">
        <f t="shared" si="36"/>
        <v>1460.8</v>
      </c>
      <c r="H144" s="43">
        <v>10</v>
      </c>
      <c r="I144" s="102"/>
      <c r="J144" s="45">
        <f t="shared" si="37"/>
        <v>0</v>
      </c>
      <c r="M144" s="13">
        <v>137.81</v>
      </c>
      <c r="O144" s="92"/>
    </row>
    <row r="145" spans="1:15" ht="22.5" x14ac:dyDescent="0.25">
      <c r="A145" s="40" t="s">
        <v>256</v>
      </c>
      <c r="B145" s="41" t="s">
        <v>13</v>
      </c>
      <c r="C145" s="41" t="s">
        <v>14</v>
      </c>
      <c r="D145" s="42" t="s">
        <v>257</v>
      </c>
      <c r="E145" s="43">
        <v>5</v>
      </c>
      <c r="F145" s="44">
        <f t="shared" si="35"/>
        <v>30.93</v>
      </c>
      <c r="G145" s="45">
        <f t="shared" si="36"/>
        <v>154.65</v>
      </c>
      <c r="H145" s="43">
        <v>5</v>
      </c>
      <c r="I145" s="102"/>
      <c r="J145" s="45">
        <f t="shared" si="37"/>
        <v>0</v>
      </c>
      <c r="M145" s="13">
        <v>29.18</v>
      </c>
      <c r="O145" s="92"/>
    </row>
    <row r="146" spans="1:15" ht="22.5" x14ac:dyDescent="0.25">
      <c r="A146" s="40" t="s">
        <v>258</v>
      </c>
      <c r="B146" s="41" t="s">
        <v>13</v>
      </c>
      <c r="C146" s="41" t="s">
        <v>75</v>
      </c>
      <c r="D146" s="42" t="s">
        <v>259</v>
      </c>
      <c r="E146" s="43">
        <v>1</v>
      </c>
      <c r="F146" s="44">
        <f t="shared" si="35"/>
        <v>3000</v>
      </c>
      <c r="G146" s="45">
        <f t="shared" si="36"/>
        <v>3000</v>
      </c>
      <c r="H146" s="43">
        <v>1</v>
      </c>
      <c r="I146" s="93">
        <f>F146</f>
        <v>3000</v>
      </c>
      <c r="J146" s="45">
        <f t="shared" si="37"/>
        <v>3000</v>
      </c>
      <c r="M146" s="13">
        <v>2830.19</v>
      </c>
      <c r="O146" s="92"/>
    </row>
    <row r="147" spans="1:15" x14ac:dyDescent="0.25">
      <c r="A147" s="46"/>
      <c r="B147" s="47"/>
      <c r="C147" s="47"/>
      <c r="D147" s="48" t="s">
        <v>260</v>
      </c>
      <c r="E147" s="43">
        <v>1</v>
      </c>
      <c r="F147" s="49">
        <f>SUM(G138:G146)</f>
        <v>10212.98</v>
      </c>
      <c r="G147" s="50">
        <f t="shared" si="36"/>
        <v>10212.98</v>
      </c>
      <c r="H147" s="43">
        <v>1</v>
      </c>
      <c r="I147" s="49">
        <f>SUM(J138:J146)</f>
        <v>3000</v>
      </c>
      <c r="J147" s="50">
        <f t="shared" si="37"/>
        <v>3000</v>
      </c>
      <c r="O147" s="92"/>
    </row>
    <row r="148" spans="1:15" ht="0.95" customHeight="1" x14ac:dyDescent="0.25">
      <c r="A148" s="51"/>
      <c r="B148" s="52"/>
      <c r="C148" s="52"/>
      <c r="D148" s="53"/>
      <c r="E148" s="51"/>
      <c r="F148" s="52"/>
      <c r="G148" s="54"/>
      <c r="H148" s="51"/>
      <c r="I148" s="52"/>
      <c r="J148" s="54"/>
      <c r="O148" s="92"/>
    </row>
    <row r="149" spans="1:15" x14ac:dyDescent="0.25">
      <c r="A149" s="34" t="s">
        <v>261</v>
      </c>
      <c r="B149" s="35" t="s">
        <v>5</v>
      </c>
      <c r="C149" s="35" t="s">
        <v>6</v>
      </c>
      <c r="D149" s="36" t="s">
        <v>262</v>
      </c>
      <c r="E149" s="37">
        <f t="shared" ref="E149:J149" si="38">E155</f>
        <v>1</v>
      </c>
      <c r="F149" s="38">
        <f t="shared" si="38"/>
        <v>7295.64</v>
      </c>
      <c r="G149" s="39">
        <f t="shared" si="38"/>
        <v>7295.64</v>
      </c>
      <c r="H149" s="37">
        <f t="shared" si="38"/>
        <v>1</v>
      </c>
      <c r="I149" s="38">
        <f t="shared" si="38"/>
        <v>0</v>
      </c>
      <c r="J149" s="39">
        <f t="shared" si="38"/>
        <v>0</v>
      </c>
      <c r="O149" s="92"/>
    </row>
    <row r="150" spans="1:15" ht="22.5" x14ac:dyDescent="0.25">
      <c r="A150" s="40" t="s">
        <v>263</v>
      </c>
      <c r="B150" s="41" t="s">
        <v>13</v>
      </c>
      <c r="C150" s="41" t="s">
        <v>14</v>
      </c>
      <c r="D150" s="42" t="s">
        <v>264</v>
      </c>
      <c r="E150" s="43">
        <v>2</v>
      </c>
      <c r="F150" s="44">
        <f t="shared" ref="F150:F154" si="39">M150*1.06</f>
        <v>687.6</v>
      </c>
      <c r="G150" s="45">
        <f t="shared" ref="G150:G155" si="40">ROUND(E150*F150,2)</f>
        <v>1375.2</v>
      </c>
      <c r="H150" s="43">
        <v>2</v>
      </c>
      <c r="I150" s="102"/>
      <c r="J150" s="45">
        <f t="shared" ref="J150:J155" si="41">ROUND(H150*I150,2)</f>
        <v>0</v>
      </c>
      <c r="M150" s="13">
        <v>648.67999999999995</v>
      </c>
      <c r="O150" s="92"/>
    </row>
    <row r="151" spans="1:15" ht="22.5" x14ac:dyDescent="0.25">
      <c r="A151" s="40" t="s">
        <v>265</v>
      </c>
      <c r="B151" s="41" t="s">
        <v>13</v>
      </c>
      <c r="C151" s="41" t="s">
        <v>41</v>
      </c>
      <c r="D151" s="42" t="s">
        <v>266</v>
      </c>
      <c r="E151" s="43">
        <v>501.77</v>
      </c>
      <c r="F151" s="44">
        <f t="shared" si="39"/>
        <v>7.93</v>
      </c>
      <c r="G151" s="45">
        <f t="shared" si="40"/>
        <v>3979.04</v>
      </c>
      <c r="H151" s="43">
        <v>501.77</v>
      </c>
      <c r="I151" s="102"/>
      <c r="J151" s="45">
        <f t="shared" si="41"/>
        <v>0</v>
      </c>
      <c r="M151" s="13">
        <v>7.48</v>
      </c>
      <c r="O151" s="92"/>
    </row>
    <row r="152" spans="1:15" ht="22.5" x14ac:dyDescent="0.25">
      <c r="A152" s="40" t="s">
        <v>267</v>
      </c>
      <c r="B152" s="41" t="s">
        <v>13</v>
      </c>
      <c r="C152" s="41" t="s">
        <v>41</v>
      </c>
      <c r="D152" s="42" t="s">
        <v>268</v>
      </c>
      <c r="E152" s="43">
        <v>50</v>
      </c>
      <c r="F152" s="44">
        <f t="shared" si="39"/>
        <v>28.65</v>
      </c>
      <c r="G152" s="45">
        <f t="shared" si="40"/>
        <v>1432.5</v>
      </c>
      <c r="H152" s="43">
        <v>50</v>
      </c>
      <c r="I152" s="102"/>
      <c r="J152" s="45">
        <f t="shared" si="41"/>
        <v>0</v>
      </c>
      <c r="M152" s="13">
        <v>27.03</v>
      </c>
      <c r="O152" s="92"/>
    </row>
    <row r="153" spans="1:15" x14ac:dyDescent="0.25">
      <c r="A153" s="40" t="s">
        <v>269</v>
      </c>
      <c r="B153" s="41" t="s">
        <v>13</v>
      </c>
      <c r="C153" s="41" t="s">
        <v>14</v>
      </c>
      <c r="D153" s="42" t="s">
        <v>270</v>
      </c>
      <c r="E153" s="43">
        <v>10</v>
      </c>
      <c r="F153" s="44">
        <f t="shared" si="39"/>
        <v>2.09</v>
      </c>
      <c r="G153" s="45">
        <f t="shared" si="40"/>
        <v>20.9</v>
      </c>
      <c r="H153" s="43">
        <v>10</v>
      </c>
      <c r="I153" s="102"/>
      <c r="J153" s="45">
        <f t="shared" si="41"/>
        <v>0</v>
      </c>
      <c r="M153" s="13">
        <v>1.97</v>
      </c>
      <c r="O153" s="92"/>
    </row>
    <row r="154" spans="1:15" ht="33.75" x14ac:dyDescent="0.25">
      <c r="A154" s="40" t="s">
        <v>271</v>
      </c>
      <c r="B154" s="41" t="s">
        <v>13</v>
      </c>
      <c r="C154" s="41" t="s">
        <v>41</v>
      </c>
      <c r="D154" s="42" t="s">
        <v>272</v>
      </c>
      <c r="E154" s="43">
        <v>50</v>
      </c>
      <c r="F154" s="44">
        <f t="shared" si="39"/>
        <v>9.76</v>
      </c>
      <c r="G154" s="45">
        <f t="shared" si="40"/>
        <v>488</v>
      </c>
      <c r="H154" s="43">
        <v>50</v>
      </c>
      <c r="I154" s="102"/>
      <c r="J154" s="45">
        <f t="shared" si="41"/>
        <v>0</v>
      </c>
      <c r="M154" s="13">
        <v>9.2100000000000009</v>
      </c>
      <c r="O154" s="92"/>
    </row>
    <row r="155" spans="1:15" x14ac:dyDescent="0.25">
      <c r="A155" s="46"/>
      <c r="B155" s="47"/>
      <c r="C155" s="47"/>
      <c r="D155" s="48" t="s">
        <v>273</v>
      </c>
      <c r="E155" s="43">
        <v>1</v>
      </c>
      <c r="F155" s="49">
        <f>SUM(G150:G154)</f>
        <v>7295.64</v>
      </c>
      <c r="G155" s="50">
        <f t="shared" si="40"/>
        <v>7295.64</v>
      </c>
      <c r="H155" s="43">
        <v>1</v>
      </c>
      <c r="I155" s="49">
        <f>SUM(J150:J154)</f>
        <v>0</v>
      </c>
      <c r="J155" s="50">
        <f t="shared" si="41"/>
        <v>0</v>
      </c>
      <c r="O155" s="92"/>
    </row>
    <row r="156" spans="1:15" ht="0.95" customHeight="1" x14ac:dyDescent="0.25">
      <c r="A156" s="51"/>
      <c r="B156" s="52"/>
      <c r="C156" s="52"/>
      <c r="D156" s="53"/>
      <c r="E156" s="51"/>
      <c r="F156" s="52"/>
      <c r="G156" s="54"/>
      <c r="H156" s="51"/>
      <c r="I156" s="52"/>
      <c r="J156" s="54"/>
      <c r="O156" s="92"/>
    </row>
    <row r="157" spans="1:15" x14ac:dyDescent="0.25">
      <c r="A157" s="34" t="s">
        <v>274</v>
      </c>
      <c r="B157" s="35" t="s">
        <v>5</v>
      </c>
      <c r="C157" s="35" t="s">
        <v>6</v>
      </c>
      <c r="D157" s="36" t="s">
        <v>275</v>
      </c>
      <c r="E157" s="37">
        <f t="shared" ref="E157:J157" si="42">E165</f>
        <v>1</v>
      </c>
      <c r="F157" s="38">
        <f t="shared" si="42"/>
        <v>82366.850000000006</v>
      </c>
      <c r="G157" s="39">
        <f t="shared" si="42"/>
        <v>82366.850000000006</v>
      </c>
      <c r="H157" s="37">
        <f t="shared" si="42"/>
        <v>1</v>
      </c>
      <c r="I157" s="38">
        <f t="shared" si="42"/>
        <v>0</v>
      </c>
      <c r="J157" s="39">
        <f t="shared" si="42"/>
        <v>0</v>
      </c>
      <c r="O157" s="92"/>
    </row>
    <row r="158" spans="1:15" ht="33.75" x14ac:dyDescent="0.25">
      <c r="A158" s="40" t="s">
        <v>276</v>
      </c>
      <c r="B158" s="41" t="s">
        <v>13</v>
      </c>
      <c r="C158" s="41" t="s">
        <v>112</v>
      </c>
      <c r="D158" s="42" t="s">
        <v>277</v>
      </c>
      <c r="E158" s="43">
        <v>662.01</v>
      </c>
      <c r="F158" s="44">
        <f t="shared" ref="F158:F164" si="43">M158*1.06</f>
        <v>110.98</v>
      </c>
      <c r="G158" s="45">
        <f t="shared" ref="G158:G165" si="44">ROUND(E158*F158,2)</f>
        <v>73469.87</v>
      </c>
      <c r="H158" s="43">
        <v>662.01</v>
      </c>
      <c r="I158" s="102"/>
      <c r="J158" s="45">
        <f t="shared" ref="J158:J165" si="45">ROUND(H158*I158,2)</f>
        <v>0</v>
      </c>
      <c r="M158" s="13">
        <v>104.7</v>
      </c>
      <c r="O158" s="92"/>
    </row>
    <row r="159" spans="1:15" ht="33.75" x14ac:dyDescent="0.25">
      <c r="A159" s="40" t="s">
        <v>278</v>
      </c>
      <c r="B159" s="41" t="s">
        <v>13</v>
      </c>
      <c r="C159" s="41" t="s">
        <v>112</v>
      </c>
      <c r="D159" s="42" t="s">
        <v>279</v>
      </c>
      <c r="E159" s="43">
        <v>30</v>
      </c>
      <c r="F159" s="44">
        <f t="shared" si="43"/>
        <v>125.9</v>
      </c>
      <c r="G159" s="45">
        <f t="shared" si="44"/>
        <v>3777</v>
      </c>
      <c r="H159" s="43">
        <v>30</v>
      </c>
      <c r="I159" s="102"/>
      <c r="J159" s="45">
        <f t="shared" si="45"/>
        <v>0</v>
      </c>
      <c r="M159" s="13">
        <v>118.77</v>
      </c>
      <c r="O159" s="92"/>
    </row>
    <row r="160" spans="1:15" ht="33.75" x14ac:dyDescent="0.25">
      <c r="A160" s="40" t="s">
        <v>280</v>
      </c>
      <c r="B160" s="41" t="s">
        <v>13</v>
      </c>
      <c r="C160" s="41" t="s">
        <v>112</v>
      </c>
      <c r="D160" s="42" t="s">
        <v>281</v>
      </c>
      <c r="E160" s="43">
        <v>5</v>
      </c>
      <c r="F160" s="44">
        <f t="shared" si="43"/>
        <v>210.24</v>
      </c>
      <c r="G160" s="45">
        <f t="shared" si="44"/>
        <v>1051.2</v>
      </c>
      <c r="H160" s="43">
        <v>5</v>
      </c>
      <c r="I160" s="102"/>
      <c r="J160" s="45">
        <f t="shared" si="45"/>
        <v>0</v>
      </c>
      <c r="M160" s="13">
        <v>198.34</v>
      </c>
      <c r="O160" s="92"/>
    </row>
    <row r="161" spans="1:15" ht="33.75" x14ac:dyDescent="0.25">
      <c r="A161" s="40" t="s">
        <v>282</v>
      </c>
      <c r="B161" s="41" t="s">
        <v>13</v>
      </c>
      <c r="C161" s="41" t="s">
        <v>112</v>
      </c>
      <c r="D161" s="42" t="s">
        <v>283</v>
      </c>
      <c r="E161" s="43">
        <v>5</v>
      </c>
      <c r="F161" s="44">
        <f t="shared" si="43"/>
        <v>55.49</v>
      </c>
      <c r="G161" s="45">
        <f t="shared" si="44"/>
        <v>277.45</v>
      </c>
      <c r="H161" s="43">
        <v>5</v>
      </c>
      <c r="I161" s="102"/>
      <c r="J161" s="45">
        <f t="shared" si="45"/>
        <v>0</v>
      </c>
      <c r="M161" s="13">
        <v>52.35</v>
      </c>
      <c r="O161" s="92"/>
    </row>
    <row r="162" spans="1:15" ht="22.5" x14ac:dyDescent="0.25">
      <c r="A162" s="40" t="s">
        <v>284</v>
      </c>
      <c r="B162" s="41" t="s">
        <v>13</v>
      </c>
      <c r="C162" s="41" t="s">
        <v>41</v>
      </c>
      <c r="D162" s="42" t="s">
        <v>285</v>
      </c>
      <c r="E162" s="43">
        <v>50</v>
      </c>
      <c r="F162" s="44">
        <f t="shared" si="43"/>
        <v>22.87</v>
      </c>
      <c r="G162" s="45">
        <f t="shared" si="44"/>
        <v>1143.5</v>
      </c>
      <c r="H162" s="43">
        <v>50</v>
      </c>
      <c r="I162" s="102"/>
      <c r="J162" s="45">
        <f t="shared" si="45"/>
        <v>0</v>
      </c>
      <c r="M162" s="13">
        <v>21.58</v>
      </c>
      <c r="O162" s="92"/>
    </row>
    <row r="163" spans="1:15" ht="33.75" x14ac:dyDescent="0.25">
      <c r="A163" s="40" t="s">
        <v>286</v>
      </c>
      <c r="B163" s="41" t="s">
        <v>13</v>
      </c>
      <c r="C163" s="41" t="s">
        <v>112</v>
      </c>
      <c r="D163" s="42" t="s">
        <v>287</v>
      </c>
      <c r="E163" s="43">
        <v>17.600000000000001</v>
      </c>
      <c r="F163" s="44">
        <f t="shared" si="43"/>
        <v>119.93</v>
      </c>
      <c r="G163" s="45">
        <f t="shared" si="44"/>
        <v>2110.77</v>
      </c>
      <c r="H163" s="43">
        <v>17.600000000000001</v>
      </c>
      <c r="I163" s="102"/>
      <c r="J163" s="45">
        <f t="shared" si="45"/>
        <v>0</v>
      </c>
      <c r="M163" s="13">
        <v>113.14</v>
      </c>
      <c r="O163" s="92"/>
    </row>
    <row r="164" spans="1:15" ht="22.5" x14ac:dyDescent="0.25">
      <c r="A164" s="40" t="s">
        <v>288</v>
      </c>
      <c r="B164" s="41" t="s">
        <v>13</v>
      </c>
      <c r="C164" s="41" t="s">
        <v>289</v>
      </c>
      <c r="D164" s="42" t="s">
        <v>290</v>
      </c>
      <c r="E164" s="43">
        <v>426.24</v>
      </c>
      <c r="F164" s="44">
        <f t="shared" si="43"/>
        <v>1.26</v>
      </c>
      <c r="G164" s="45">
        <f t="shared" si="44"/>
        <v>537.05999999999995</v>
      </c>
      <c r="H164" s="43">
        <v>426.24</v>
      </c>
      <c r="I164" s="102"/>
      <c r="J164" s="45">
        <f t="shared" si="45"/>
        <v>0</v>
      </c>
      <c r="M164" s="13">
        <v>1.19</v>
      </c>
      <c r="O164" s="92"/>
    </row>
    <row r="165" spans="1:15" x14ac:dyDescent="0.25">
      <c r="A165" s="46"/>
      <c r="B165" s="47"/>
      <c r="C165" s="47"/>
      <c r="D165" s="48" t="s">
        <v>291</v>
      </c>
      <c r="E165" s="43">
        <v>1</v>
      </c>
      <c r="F165" s="49">
        <f>SUM(G158:G164)</f>
        <v>82366.850000000006</v>
      </c>
      <c r="G165" s="50">
        <f t="shared" si="44"/>
        <v>82366.850000000006</v>
      </c>
      <c r="H165" s="43">
        <v>1</v>
      </c>
      <c r="I165" s="49">
        <f>SUM(J158:J164)</f>
        <v>0</v>
      </c>
      <c r="J165" s="50">
        <f t="shared" si="45"/>
        <v>0</v>
      </c>
      <c r="O165" s="92"/>
    </row>
    <row r="166" spans="1:15" ht="0.95" customHeight="1" x14ac:dyDescent="0.25">
      <c r="A166" s="51"/>
      <c r="B166" s="52"/>
      <c r="C166" s="52"/>
      <c r="D166" s="53"/>
      <c r="E166" s="51"/>
      <c r="F166" s="52"/>
      <c r="G166" s="54"/>
      <c r="H166" s="51"/>
      <c r="I166" s="52"/>
      <c r="J166" s="54"/>
      <c r="O166" s="92"/>
    </row>
    <row r="167" spans="1:15" x14ac:dyDescent="0.25">
      <c r="A167" s="34" t="s">
        <v>292</v>
      </c>
      <c r="B167" s="35" t="s">
        <v>5</v>
      </c>
      <c r="C167" s="35" t="s">
        <v>6</v>
      </c>
      <c r="D167" s="36" t="s">
        <v>293</v>
      </c>
      <c r="E167" s="37">
        <f t="shared" ref="E167:J167" si="46">E169</f>
        <v>1</v>
      </c>
      <c r="F167" s="38">
        <f t="shared" si="46"/>
        <v>258</v>
      </c>
      <c r="G167" s="39">
        <f t="shared" si="46"/>
        <v>258</v>
      </c>
      <c r="H167" s="37">
        <f t="shared" si="46"/>
        <v>1</v>
      </c>
      <c r="I167" s="38">
        <f t="shared" si="46"/>
        <v>0</v>
      </c>
      <c r="J167" s="39">
        <f t="shared" si="46"/>
        <v>0</v>
      </c>
      <c r="O167" s="92"/>
    </row>
    <row r="168" spans="1:15" ht="22.5" x14ac:dyDescent="0.25">
      <c r="A168" s="40" t="s">
        <v>294</v>
      </c>
      <c r="B168" s="41" t="s">
        <v>13</v>
      </c>
      <c r="C168" s="41" t="s">
        <v>14</v>
      </c>
      <c r="D168" s="42" t="s">
        <v>295</v>
      </c>
      <c r="E168" s="43">
        <v>24</v>
      </c>
      <c r="F168" s="44">
        <f>M168*1.06</f>
        <v>10.75</v>
      </c>
      <c r="G168" s="45">
        <f>ROUND(E168*F168,2)</f>
        <v>258</v>
      </c>
      <c r="H168" s="43">
        <v>24</v>
      </c>
      <c r="I168" s="102"/>
      <c r="J168" s="45">
        <f>ROUND(H168*I168,2)</f>
        <v>0</v>
      </c>
      <c r="M168" s="13">
        <v>10.14</v>
      </c>
      <c r="O168" s="92"/>
    </row>
    <row r="169" spans="1:15" x14ac:dyDescent="0.25">
      <c r="A169" s="46"/>
      <c r="B169" s="47"/>
      <c r="C169" s="47"/>
      <c r="D169" s="48" t="s">
        <v>296</v>
      </c>
      <c r="E169" s="43">
        <v>1</v>
      </c>
      <c r="F169" s="49">
        <f>G168</f>
        <v>258</v>
      </c>
      <c r="G169" s="50">
        <f>ROUND(E169*F169,2)</f>
        <v>258</v>
      </c>
      <c r="H169" s="43">
        <v>1</v>
      </c>
      <c r="I169" s="49">
        <f>J168</f>
        <v>0</v>
      </c>
      <c r="J169" s="50">
        <f>ROUND(H169*I169,2)</f>
        <v>0</v>
      </c>
      <c r="O169" s="92"/>
    </row>
    <row r="170" spans="1:15" ht="0.95" customHeight="1" x14ac:dyDescent="0.25">
      <c r="A170" s="51"/>
      <c r="B170" s="52"/>
      <c r="C170" s="52"/>
      <c r="D170" s="53"/>
      <c r="E170" s="51"/>
      <c r="F170" s="52"/>
      <c r="G170" s="54"/>
      <c r="H170" s="51"/>
      <c r="I170" s="52"/>
      <c r="J170" s="54"/>
      <c r="O170" s="92"/>
    </row>
    <row r="171" spans="1:15" x14ac:dyDescent="0.25">
      <c r="A171" s="34" t="s">
        <v>297</v>
      </c>
      <c r="B171" s="35" t="s">
        <v>5</v>
      </c>
      <c r="C171" s="35" t="s">
        <v>6</v>
      </c>
      <c r="D171" s="36" t="s">
        <v>298</v>
      </c>
      <c r="E171" s="37">
        <f t="shared" ref="E171:J171" si="47">E175</f>
        <v>1</v>
      </c>
      <c r="F171" s="38">
        <f t="shared" si="47"/>
        <v>379.25</v>
      </c>
      <c r="G171" s="39">
        <f t="shared" si="47"/>
        <v>379.25</v>
      </c>
      <c r="H171" s="37">
        <f t="shared" si="47"/>
        <v>1</v>
      </c>
      <c r="I171" s="38">
        <f t="shared" si="47"/>
        <v>0</v>
      </c>
      <c r="J171" s="39">
        <f t="shared" si="47"/>
        <v>0</v>
      </c>
      <c r="O171" s="92"/>
    </row>
    <row r="172" spans="1:15" ht="22.5" x14ac:dyDescent="0.25">
      <c r="A172" s="40" t="s">
        <v>299</v>
      </c>
      <c r="B172" s="41" t="s">
        <v>13</v>
      </c>
      <c r="C172" s="41" t="s">
        <v>289</v>
      </c>
      <c r="D172" s="42" t="s">
        <v>300</v>
      </c>
      <c r="E172" s="43">
        <v>100</v>
      </c>
      <c r="F172" s="44">
        <f t="shared" ref="F172:F174" si="48">M172*1.06</f>
        <v>1.26</v>
      </c>
      <c r="G172" s="45">
        <f>ROUND(E172*F172,2)</f>
        <v>126</v>
      </c>
      <c r="H172" s="43">
        <v>100</v>
      </c>
      <c r="I172" s="102"/>
      <c r="J172" s="45">
        <f>ROUND(H172*I172,2)</f>
        <v>0</v>
      </c>
      <c r="M172" s="13">
        <v>1.19</v>
      </c>
      <c r="O172" s="92"/>
    </row>
    <row r="173" spans="1:15" ht="22.5" x14ac:dyDescent="0.25">
      <c r="A173" s="40" t="s">
        <v>301</v>
      </c>
      <c r="B173" s="41" t="s">
        <v>13</v>
      </c>
      <c r="C173" s="41" t="s">
        <v>52</v>
      </c>
      <c r="D173" s="42" t="s">
        <v>302</v>
      </c>
      <c r="E173" s="43">
        <v>5</v>
      </c>
      <c r="F173" s="44">
        <f t="shared" si="48"/>
        <v>40.07</v>
      </c>
      <c r="G173" s="45">
        <f>ROUND(E173*F173,2)</f>
        <v>200.35</v>
      </c>
      <c r="H173" s="43">
        <v>5</v>
      </c>
      <c r="I173" s="102"/>
      <c r="J173" s="45">
        <f>ROUND(H173*I173,2)</f>
        <v>0</v>
      </c>
      <c r="M173" s="13">
        <v>37.799999999999997</v>
      </c>
      <c r="O173" s="92"/>
    </row>
    <row r="174" spans="1:15" ht="22.5" x14ac:dyDescent="0.25">
      <c r="A174" s="40" t="s">
        <v>303</v>
      </c>
      <c r="B174" s="41" t="s">
        <v>13</v>
      </c>
      <c r="C174" s="41" t="s">
        <v>52</v>
      </c>
      <c r="D174" s="42" t="s">
        <v>304</v>
      </c>
      <c r="E174" s="43">
        <v>5</v>
      </c>
      <c r="F174" s="44">
        <f t="shared" si="48"/>
        <v>10.58</v>
      </c>
      <c r="G174" s="45">
        <f>ROUND(E174*F174,2)</f>
        <v>52.9</v>
      </c>
      <c r="H174" s="43">
        <v>5</v>
      </c>
      <c r="I174" s="102"/>
      <c r="J174" s="45">
        <f>ROUND(H174*I174,2)</f>
        <v>0</v>
      </c>
      <c r="M174" s="13">
        <v>9.98</v>
      </c>
      <c r="O174" s="92"/>
    </row>
    <row r="175" spans="1:15" x14ac:dyDescent="0.25">
      <c r="A175" s="46"/>
      <c r="B175" s="47"/>
      <c r="C175" s="47"/>
      <c r="D175" s="48" t="s">
        <v>305</v>
      </c>
      <c r="E175" s="43">
        <v>1</v>
      </c>
      <c r="F175" s="49">
        <f>SUM(G172:G174)</f>
        <v>379.25</v>
      </c>
      <c r="G175" s="50">
        <f>ROUND(E175*F175,2)</f>
        <v>379.25</v>
      </c>
      <c r="H175" s="43">
        <v>1</v>
      </c>
      <c r="I175" s="49">
        <f>SUM(J172:J174)</f>
        <v>0</v>
      </c>
      <c r="J175" s="50">
        <f>ROUND(H175*I175,2)</f>
        <v>0</v>
      </c>
      <c r="O175" s="92"/>
    </row>
    <row r="176" spans="1:15" ht="0.95" customHeight="1" x14ac:dyDescent="0.25">
      <c r="A176" s="51"/>
      <c r="B176" s="52"/>
      <c r="C176" s="52"/>
      <c r="D176" s="53"/>
      <c r="E176" s="51"/>
      <c r="F176" s="52"/>
      <c r="G176" s="54"/>
      <c r="H176" s="51"/>
      <c r="I176" s="52"/>
      <c r="J176" s="54"/>
      <c r="O176" s="92"/>
    </row>
    <row r="177" spans="1:15" ht="22.5" x14ac:dyDescent="0.25">
      <c r="A177" s="34" t="s">
        <v>306</v>
      </c>
      <c r="B177" s="35" t="s">
        <v>5</v>
      </c>
      <c r="C177" s="35" t="s">
        <v>6</v>
      </c>
      <c r="D177" s="36" t="s">
        <v>307</v>
      </c>
      <c r="E177" s="37">
        <f t="shared" ref="E177:J177" si="49">E186</f>
        <v>1</v>
      </c>
      <c r="F177" s="38">
        <f t="shared" si="49"/>
        <v>2345.4899999999998</v>
      </c>
      <c r="G177" s="39">
        <f t="shared" si="49"/>
        <v>2345.4899999999998</v>
      </c>
      <c r="H177" s="37">
        <f t="shared" si="49"/>
        <v>1</v>
      </c>
      <c r="I177" s="38">
        <f t="shared" si="49"/>
        <v>0</v>
      </c>
      <c r="J177" s="39">
        <f t="shared" si="49"/>
        <v>0</v>
      </c>
      <c r="O177" s="92"/>
    </row>
    <row r="178" spans="1:15" ht="22.5" x14ac:dyDescent="0.25">
      <c r="A178" s="40" t="s">
        <v>308</v>
      </c>
      <c r="B178" s="41" t="s">
        <v>13</v>
      </c>
      <c r="C178" s="41" t="s">
        <v>14</v>
      </c>
      <c r="D178" s="42" t="s">
        <v>309</v>
      </c>
      <c r="E178" s="43">
        <v>5</v>
      </c>
      <c r="F178" s="44">
        <f t="shared" ref="F178:F185" si="50">M178*1.06</f>
        <v>252.87</v>
      </c>
      <c r="G178" s="45">
        <f t="shared" ref="G178:G186" si="51">ROUND(E178*F178,2)</f>
        <v>1264.3499999999999</v>
      </c>
      <c r="H178" s="43">
        <v>5</v>
      </c>
      <c r="I178" s="102"/>
      <c r="J178" s="45">
        <f t="shared" ref="J178:J186" si="52">ROUND(H178*I178,2)</f>
        <v>0</v>
      </c>
      <c r="M178" s="13">
        <v>238.56</v>
      </c>
      <c r="O178" s="92"/>
    </row>
    <row r="179" spans="1:15" ht="22.5" x14ac:dyDescent="0.25">
      <c r="A179" s="40" t="s">
        <v>310</v>
      </c>
      <c r="B179" s="41" t="s">
        <v>13</v>
      </c>
      <c r="C179" s="41" t="s">
        <v>14</v>
      </c>
      <c r="D179" s="42" t="s">
        <v>311</v>
      </c>
      <c r="E179" s="43">
        <v>5</v>
      </c>
      <c r="F179" s="44">
        <f t="shared" si="50"/>
        <v>13.74</v>
      </c>
      <c r="G179" s="45">
        <f t="shared" si="51"/>
        <v>68.7</v>
      </c>
      <c r="H179" s="43">
        <v>5</v>
      </c>
      <c r="I179" s="102"/>
      <c r="J179" s="45">
        <f t="shared" si="52"/>
        <v>0</v>
      </c>
      <c r="M179" s="13">
        <v>12.96</v>
      </c>
      <c r="O179" s="92"/>
    </row>
    <row r="180" spans="1:15" ht="33.75" x14ac:dyDescent="0.25">
      <c r="A180" s="40" t="s">
        <v>312</v>
      </c>
      <c r="B180" s="41" t="s">
        <v>13</v>
      </c>
      <c r="C180" s="41" t="s">
        <v>14</v>
      </c>
      <c r="D180" s="42" t="s">
        <v>313</v>
      </c>
      <c r="E180" s="43">
        <v>5</v>
      </c>
      <c r="F180" s="44">
        <f t="shared" si="50"/>
        <v>5.24</v>
      </c>
      <c r="G180" s="45">
        <f t="shared" si="51"/>
        <v>26.2</v>
      </c>
      <c r="H180" s="43">
        <v>5</v>
      </c>
      <c r="I180" s="102"/>
      <c r="J180" s="45">
        <f t="shared" si="52"/>
        <v>0</v>
      </c>
      <c r="M180" s="13">
        <v>4.9400000000000004</v>
      </c>
      <c r="O180" s="92"/>
    </row>
    <row r="181" spans="1:15" ht="22.5" x14ac:dyDescent="0.25">
      <c r="A181" s="40" t="s">
        <v>314</v>
      </c>
      <c r="B181" s="41" t="s">
        <v>13</v>
      </c>
      <c r="C181" s="41" t="s">
        <v>52</v>
      </c>
      <c r="D181" s="42" t="s">
        <v>315</v>
      </c>
      <c r="E181" s="43">
        <v>2</v>
      </c>
      <c r="F181" s="44">
        <f t="shared" si="50"/>
        <v>58.86</v>
      </c>
      <c r="G181" s="45">
        <f t="shared" si="51"/>
        <v>117.72</v>
      </c>
      <c r="H181" s="43">
        <v>2</v>
      </c>
      <c r="I181" s="102"/>
      <c r="J181" s="45">
        <f t="shared" si="52"/>
        <v>0</v>
      </c>
      <c r="M181" s="13">
        <v>55.53</v>
      </c>
      <c r="O181" s="92"/>
    </row>
    <row r="182" spans="1:15" ht="22.5" x14ac:dyDescent="0.25">
      <c r="A182" s="40" t="s">
        <v>316</v>
      </c>
      <c r="B182" s="41" t="s">
        <v>13</v>
      </c>
      <c r="C182" s="41" t="s">
        <v>14</v>
      </c>
      <c r="D182" s="42" t="s">
        <v>317</v>
      </c>
      <c r="E182" s="43">
        <v>5</v>
      </c>
      <c r="F182" s="44">
        <f t="shared" si="50"/>
        <v>146.93</v>
      </c>
      <c r="G182" s="45">
        <f t="shared" si="51"/>
        <v>734.65</v>
      </c>
      <c r="H182" s="43">
        <v>5</v>
      </c>
      <c r="I182" s="102"/>
      <c r="J182" s="45">
        <f t="shared" si="52"/>
        <v>0</v>
      </c>
      <c r="M182" s="13">
        <v>138.61000000000001</v>
      </c>
      <c r="O182" s="92"/>
    </row>
    <row r="183" spans="1:15" ht="22.5" x14ac:dyDescent="0.25">
      <c r="A183" s="40" t="s">
        <v>318</v>
      </c>
      <c r="B183" s="41" t="s">
        <v>13</v>
      </c>
      <c r="C183" s="41" t="s">
        <v>14</v>
      </c>
      <c r="D183" s="42" t="s">
        <v>319</v>
      </c>
      <c r="E183" s="43">
        <v>5</v>
      </c>
      <c r="F183" s="44">
        <f t="shared" si="50"/>
        <v>4.8499999999999996</v>
      </c>
      <c r="G183" s="45">
        <f t="shared" si="51"/>
        <v>24.25</v>
      </c>
      <c r="H183" s="43">
        <v>5</v>
      </c>
      <c r="I183" s="102"/>
      <c r="J183" s="45">
        <f t="shared" si="52"/>
        <v>0</v>
      </c>
      <c r="M183" s="13">
        <v>4.58</v>
      </c>
      <c r="O183" s="92"/>
    </row>
    <row r="184" spans="1:15" ht="22.5" x14ac:dyDescent="0.25">
      <c r="A184" s="40" t="s">
        <v>320</v>
      </c>
      <c r="B184" s="41" t="s">
        <v>13</v>
      </c>
      <c r="C184" s="41" t="s">
        <v>14</v>
      </c>
      <c r="D184" s="42" t="s">
        <v>321</v>
      </c>
      <c r="E184" s="43">
        <v>5</v>
      </c>
      <c r="F184" s="44">
        <f t="shared" si="50"/>
        <v>1.7</v>
      </c>
      <c r="G184" s="45">
        <f t="shared" si="51"/>
        <v>8.5</v>
      </c>
      <c r="H184" s="43">
        <v>5</v>
      </c>
      <c r="I184" s="102"/>
      <c r="J184" s="45">
        <f t="shared" si="52"/>
        <v>0</v>
      </c>
      <c r="M184" s="13">
        <v>1.6</v>
      </c>
      <c r="O184" s="92"/>
    </row>
    <row r="185" spans="1:15" ht="22.5" x14ac:dyDescent="0.25">
      <c r="A185" s="40" t="s">
        <v>322</v>
      </c>
      <c r="B185" s="41" t="s">
        <v>13</v>
      </c>
      <c r="C185" s="41" t="s">
        <v>52</v>
      </c>
      <c r="D185" s="42" t="s">
        <v>323</v>
      </c>
      <c r="E185" s="43">
        <v>2</v>
      </c>
      <c r="F185" s="44">
        <f t="shared" si="50"/>
        <v>50.56</v>
      </c>
      <c r="G185" s="45">
        <f t="shared" si="51"/>
        <v>101.12</v>
      </c>
      <c r="H185" s="43">
        <v>2</v>
      </c>
      <c r="I185" s="102"/>
      <c r="J185" s="45">
        <f t="shared" si="52"/>
        <v>0</v>
      </c>
      <c r="M185" s="13">
        <v>47.7</v>
      </c>
      <c r="O185" s="92"/>
    </row>
    <row r="186" spans="1:15" x14ac:dyDescent="0.25">
      <c r="A186" s="46"/>
      <c r="B186" s="47"/>
      <c r="C186" s="47"/>
      <c r="D186" s="48" t="s">
        <v>324</v>
      </c>
      <c r="E186" s="43">
        <v>1</v>
      </c>
      <c r="F186" s="49">
        <f>SUM(G178:G185)</f>
        <v>2345.4899999999998</v>
      </c>
      <c r="G186" s="50">
        <f t="shared" si="51"/>
        <v>2345.4899999999998</v>
      </c>
      <c r="H186" s="43">
        <v>1</v>
      </c>
      <c r="I186" s="49">
        <f>SUM(J178:J185)</f>
        <v>0</v>
      </c>
      <c r="J186" s="50">
        <f t="shared" si="52"/>
        <v>0</v>
      </c>
      <c r="O186" s="92"/>
    </row>
    <row r="187" spans="1:15" ht="0.95" customHeight="1" x14ac:dyDescent="0.25">
      <c r="A187" s="51"/>
      <c r="B187" s="52"/>
      <c r="C187" s="52"/>
      <c r="D187" s="53"/>
      <c r="E187" s="51"/>
      <c r="F187" s="52"/>
      <c r="G187" s="54"/>
      <c r="H187" s="51"/>
      <c r="I187" s="52"/>
      <c r="J187" s="54"/>
      <c r="O187" s="92"/>
    </row>
    <row r="188" spans="1:15" x14ac:dyDescent="0.25">
      <c r="A188" s="34" t="s">
        <v>325</v>
      </c>
      <c r="B188" s="35" t="s">
        <v>5</v>
      </c>
      <c r="C188" s="35" t="s">
        <v>6</v>
      </c>
      <c r="D188" s="36" t="s">
        <v>326</v>
      </c>
      <c r="E188" s="37">
        <f t="shared" ref="E188:J188" si="53">E193</f>
        <v>1</v>
      </c>
      <c r="F188" s="38">
        <f t="shared" si="53"/>
        <v>14875.52</v>
      </c>
      <c r="G188" s="39">
        <f t="shared" si="53"/>
        <v>14875.52</v>
      </c>
      <c r="H188" s="37">
        <f t="shared" si="53"/>
        <v>1</v>
      </c>
      <c r="I188" s="38">
        <f t="shared" si="53"/>
        <v>0</v>
      </c>
      <c r="J188" s="39">
        <f t="shared" si="53"/>
        <v>0</v>
      </c>
      <c r="O188" s="92"/>
    </row>
    <row r="189" spans="1:15" ht="22.5" x14ac:dyDescent="0.25">
      <c r="A189" s="40" t="s">
        <v>327</v>
      </c>
      <c r="B189" s="41" t="s">
        <v>13</v>
      </c>
      <c r="C189" s="41" t="s">
        <v>41</v>
      </c>
      <c r="D189" s="42" t="s">
        <v>328</v>
      </c>
      <c r="E189" s="43">
        <v>30</v>
      </c>
      <c r="F189" s="44">
        <f t="shared" ref="F189:F192" si="54">M189*1.06</f>
        <v>18.329999999999998</v>
      </c>
      <c r="G189" s="45">
        <f>ROUND(E189*F189,2)</f>
        <v>549.9</v>
      </c>
      <c r="H189" s="43">
        <v>30</v>
      </c>
      <c r="I189" s="102"/>
      <c r="J189" s="45">
        <f>ROUND(H189*I189,2)</f>
        <v>0</v>
      </c>
      <c r="M189" s="13">
        <v>17.29</v>
      </c>
      <c r="O189" s="92"/>
    </row>
    <row r="190" spans="1:15" ht="22.5" x14ac:dyDescent="0.25">
      <c r="A190" s="40" t="s">
        <v>329</v>
      </c>
      <c r="B190" s="41" t="s">
        <v>13</v>
      </c>
      <c r="C190" s="41" t="s">
        <v>41</v>
      </c>
      <c r="D190" s="42" t="s">
        <v>330</v>
      </c>
      <c r="E190" s="43">
        <v>30</v>
      </c>
      <c r="F190" s="44">
        <f t="shared" si="54"/>
        <v>12.46</v>
      </c>
      <c r="G190" s="45">
        <f>ROUND(E190*F190,2)</f>
        <v>373.8</v>
      </c>
      <c r="H190" s="43">
        <v>30</v>
      </c>
      <c r="I190" s="102"/>
      <c r="J190" s="45">
        <f>ROUND(H190*I190,2)</f>
        <v>0</v>
      </c>
      <c r="M190" s="13">
        <v>11.75</v>
      </c>
      <c r="O190" s="92"/>
    </row>
    <row r="191" spans="1:15" ht="22.5" x14ac:dyDescent="0.25">
      <c r="A191" s="40" t="s">
        <v>331</v>
      </c>
      <c r="B191" s="41" t="s">
        <v>13</v>
      </c>
      <c r="C191" s="41" t="s">
        <v>41</v>
      </c>
      <c r="D191" s="42" t="s">
        <v>332</v>
      </c>
      <c r="E191" s="43">
        <v>1412.88</v>
      </c>
      <c r="F191" s="44">
        <f t="shared" si="54"/>
        <v>9.73</v>
      </c>
      <c r="G191" s="45">
        <f>ROUND(E191*F191,2)</f>
        <v>13747.32</v>
      </c>
      <c r="H191" s="43">
        <v>1412.88</v>
      </c>
      <c r="I191" s="102"/>
      <c r="J191" s="45">
        <f>ROUND(H191*I191,2)</f>
        <v>0</v>
      </c>
      <c r="M191" s="13">
        <v>9.18</v>
      </c>
      <c r="O191" s="92"/>
    </row>
    <row r="192" spans="1:15" ht="22.5" x14ac:dyDescent="0.25">
      <c r="A192" s="40" t="s">
        <v>333</v>
      </c>
      <c r="B192" s="41" t="s">
        <v>13</v>
      </c>
      <c r="C192" s="41" t="s">
        <v>41</v>
      </c>
      <c r="D192" s="42" t="s">
        <v>334</v>
      </c>
      <c r="E192" s="43">
        <v>50</v>
      </c>
      <c r="F192" s="44">
        <f t="shared" si="54"/>
        <v>4.09</v>
      </c>
      <c r="G192" s="45">
        <f>ROUND(E192*F192,2)</f>
        <v>204.5</v>
      </c>
      <c r="H192" s="43">
        <v>50</v>
      </c>
      <c r="I192" s="102"/>
      <c r="J192" s="45">
        <f>ROUND(H192*I192,2)</f>
        <v>0</v>
      </c>
      <c r="M192" s="13">
        <v>3.86</v>
      </c>
      <c r="O192" s="92"/>
    </row>
    <row r="193" spans="1:15" x14ac:dyDescent="0.25">
      <c r="A193" s="46"/>
      <c r="B193" s="47"/>
      <c r="C193" s="47"/>
      <c r="D193" s="48" t="s">
        <v>335</v>
      </c>
      <c r="E193" s="43">
        <v>1</v>
      </c>
      <c r="F193" s="49">
        <f>SUM(G189:G192)</f>
        <v>14875.52</v>
      </c>
      <c r="G193" s="50">
        <f>ROUND(E193*F193,2)</f>
        <v>14875.52</v>
      </c>
      <c r="H193" s="43">
        <v>1</v>
      </c>
      <c r="I193" s="49">
        <f>SUM(J189:J192)</f>
        <v>0</v>
      </c>
      <c r="J193" s="50">
        <f>ROUND(H193*I193,2)</f>
        <v>0</v>
      </c>
      <c r="O193" s="92"/>
    </row>
    <row r="194" spans="1:15" ht="0.95" customHeight="1" x14ac:dyDescent="0.25">
      <c r="A194" s="51"/>
      <c r="B194" s="52"/>
      <c r="C194" s="52"/>
      <c r="D194" s="53"/>
      <c r="E194" s="51"/>
      <c r="F194" s="52"/>
      <c r="G194" s="54"/>
      <c r="H194" s="51"/>
      <c r="I194" s="52"/>
      <c r="J194" s="54"/>
      <c r="O194" s="92"/>
    </row>
    <row r="195" spans="1:15" x14ac:dyDescent="0.25">
      <c r="A195" s="46"/>
      <c r="B195" s="47"/>
      <c r="C195" s="47"/>
      <c r="D195" s="48" t="s">
        <v>336</v>
      </c>
      <c r="E195" s="43">
        <v>1</v>
      </c>
      <c r="F195" s="49">
        <f>G84+G132+G137+G149+G157+G167+G171+G177+G188</f>
        <v>266079.53000000003</v>
      </c>
      <c r="G195" s="50">
        <f>ROUND(E195*F195,2)</f>
        <v>266079.53000000003</v>
      </c>
      <c r="H195" s="43">
        <v>1</v>
      </c>
      <c r="I195" s="49">
        <f>J84+J132+J137+J149+J157+J167+J171+J177+J188</f>
        <v>3000</v>
      </c>
      <c r="J195" s="50">
        <f>ROUND(H195*I195,2)</f>
        <v>3000</v>
      </c>
      <c r="O195" s="92"/>
    </row>
    <row r="196" spans="1:15" ht="0.95" customHeight="1" x14ac:dyDescent="0.25">
      <c r="A196" s="51"/>
      <c r="B196" s="52"/>
      <c r="C196" s="52"/>
      <c r="D196" s="53"/>
      <c r="E196" s="51"/>
      <c r="F196" s="52"/>
      <c r="G196" s="54"/>
      <c r="H196" s="51"/>
      <c r="I196" s="52"/>
      <c r="J196" s="54"/>
      <c r="O196" s="92"/>
    </row>
    <row r="197" spans="1:15" x14ac:dyDescent="0.25">
      <c r="A197" s="28" t="s">
        <v>337</v>
      </c>
      <c r="B197" s="29" t="s">
        <v>5</v>
      </c>
      <c r="C197" s="29" t="s">
        <v>6</v>
      </c>
      <c r="D197" s="30" t="s">
        <v>338</v>
      </c>
      <c r="E197" s="31">
        <f t="shared" ref="E197:J197" si="55">E202</f>
        <v>1</v>
      </c>
      <c r="F197" s="32">
        <f t="shared" si="55"/>
        <v>2326.15</v>
      </c>
      <c r="G197" s="33">
        <f t="shared" si="55"/>
        <v>2326.15</v>
      </c>
      <c r="H197" s="31">
        <f t="shared" si="55"/>
        <v>1</v>
      </c>
      <c r="I197" s="32">
        <f t="shared" si="55"/>
        <v>0</v>
      </c>
      <c r="J197" s="33">
        <f t="shared" si="55"/>
        <v>0</v>
      </c>
      <c r="O197" s="92"/>
    </row>
    <row r="198" spans="1:15" ht="22.5" x14ac:dyDescent="0.25">
      <c r="A198" s="40" t="s">
        <v>339</v>
      </c>
      <c r="B198" s="41" t="s">
        <v>13</v>
      </c>
      <c r="C198" s="41" t="s">
        <v>41</v>
      </c>
      <c r="D198" s="42" t="s">
        <v>340</v>
      </c>
      <c r="E198" s="43">
        <v>377.42</v>
      </c>
      <c r="F198" s="44">
        <f t="shared" ref="F198:F201" si="56">M198*1.06</f>
        <v>0.76</v>
      </c>
      <c r="G198" s="45">
        <f>ROUND(E198*F198,2)</f>
        <v>286.83999999999997</v>
      </c>
      <c r="H198" s="43">
        <v>377.42</v>
      </c>
      <c r="I198" s="102"/>
      <c r="J198" s="45">
        <f>ROUND(H198*I198,2)</f>
        <v>0</v>
      </c>
      <c r="M198" s="13">
        <v>0.72</v>
      </c>
      <c r="O198" s="92"/>
    </row>
    <row r="199" spans="1:15" ht="22.5" x14ac:dyDescent="0.25">
      <c r="A199" s="40" t="s">
        <v>341</v>
      </c>
      <c r="B199" s="41" t="s">
        <v>13</v>
      </c>
      <c r="C199" s="41" t="s">
        <v>41</v>
      </c>
      <c r="D199" s="42" t="s">
        <v>342</v>
      </c>
      <c r="E199" s="43">
        <v>377.42</v>
      </c>
      <c r="F199" s="44">
        <f t="shared" si="56"/>
        <v>2.67</v>
      </c>
      <c r="G199" s="45">
        <f>ROUND(E199*F199,2)</f>
        <v>1007.71</v>
      </c>
      <c r="H199" s="43">
        <v>377.42</v>
      </c>
      <c r="I199" s="102"/>
      <c r="J199" s="45">
        <f>ROUND(H199*I199,2)</f>
        <v>0</v>
      </c>
      <c r="M199" s="13">
        <v>2.52</v>
      </c>
      <c r="O199" s="92"/>
    </row>
    <row r="200" spans="1:15" ht="22.5" x14ac:dyDescent="0.25">
      <c r="A200" s="40" t="s">
        <v>343</v>
      </c>
      <c r="B200" s="41" t="s">
        <v>13</v>
      </c>
      <c r="C200" s="41" t="s">
        <v>14</v>
      </c>
      <c r="D200" s="42" t="s">
        <v>344</v>
      </c>
      <c r="E200" s="43">
        <v>8</v>
      </c>
      <c r="F200" s="44">
        <f t="shared" si="56"/>
        <v>0.88</v>
      </c>
      <c r="G200" s="45">
        <f>ROUND(E200*F200,2)</f>
        <v>7.04</v>
      </c>
      <c r="H200" s="43">
        <v>8</v>
      </c>
      <c r="I200" s="102"/>
      <c r="J200" s="45">
        <f>ROUND(H200*I200,2)</f>
        <v>0</v>
      </c>
      <c r="M200" s="13">
        <v>0.83</v>
      </c>
      <c r="O200" s="92"/>
    </row>
    <row r="201" spans="1:15" ht="22.5" x14ac:dyDescent="0.25">
      <c r="A201" s="40" t="s">
        <v>345</v>
      </c>
      <c r="B201" s="41" t="s">
        <v>13</v>
      </c>
      <c r="C201" s="41" t="s">
        <v>41</v>
      </c>
      <c r="D201" s="42" t="s">
        <v>346</v>
      </c>
      <c r="E201" s="43">
        <v>293.57</v>
      </c>
      <c r="F201" s="44">
        <f t="shared" si="56"/>
        <v>3.49</v>
      </c>
      <c r="G201" s="45">
        <f>ROUND(E201*F201,2)</f>
        <v>1024.56</v>
      </c>
      <c r="H201" s="43">
        <v>293.57</v>
      </c>
      <c r="I201" s="102"/>
      <c r="J201" s="45">
        <f>ROUND(H201*I201,2)</f>
        <v>0</v>
      </c>
      <c r="M201" s="13">
        <v>3.29</v>
      </c>
      <c r="O201" s="92"/>
    </row>
    <row r="202" spans="1:15" x14ac:dyDescent="0.25">
      <c r="A202" s="46"/>
      <c r="B202" s="47"/>
      <c r="C202" s="47"/>
      <c r="D202" s="48" t="s">
        <v>347</v>
      </c>
      <c r="E202" s="43">
        <v>1</v>
      </c>
      <c r="F202" s="49">
        <f>SUM(G198:G201)</f>
        <v>2326.15</v>
      </c>
      <c r="G202" s="50">
        <f>ROUND(E202*F202,2)</f>
        <v>2326.15</v>
      </c>
      <c r="H202" s="43">
        <v>1</v>
      </c>
      <c r="I202" s="49">
        <f>SUM(J198:J201)</f>
        <v>0</v>
      </c>
      <c r="J202" s="50">
        <f>ROUND(H202*I202,2)</f>
        <v>0</v>
      </c>
      <c r="O202" s="92"/>
    </row>
    <row r="203" spans="1:15" ht="0.95" customHeight="1" x14ac:dyDescent="0.25">
      <c r="A203" s="51"/>
      <c r="B203" s="52"/>
      <c r="C203" s="52"/>
      <c r="D203" s="53"/>
      <c r="E203" s="51"/>
      <c r="F203" s="52"/>
      <c r="G203" s="54"/>
      <c r="H203" s="51"/>
      <c r="I203" s="52"/>
      <c r="J203" s="54"/>
      <c r="O203" s="92"/>
    </row>
    <row r="204" spans="1:15" x14ac:dyDescent="0.25">
      <c r="A204" s="28" t="s">
        <v>348</v>
      </c>
      <c r="B204" s="29" t="s">
        <v>5</v>
      </c>
      <c r="C204" s="29" t="s">
        <v>6</v>
      </c>
      <c r="D204" s="30" t="s">
        <v>349</v>
      </c>
      <c r="E204" s="31">
        <f t="shared" ref="E204:J204" si="57">E210</f>
        <v>1</v>
      </c>
      <c r="F204" s="32">
        <f t="shared" si="57"/>
        <v>19374.28</v>
      </c>
      <c r="G204" s="33">
        <f t="shared" si="57"/>
        <v>19374.28</v>
      </c>
      <c r="H204" s="31">
        <f t="shared" si="57"/>
        <v>1</v>
      </c>
      <c r="I204" s="32">
        <f t="shared" si="57"/>
        <v>0</v>
      </c>
      <c r="J204" s="33">
        <f t="shared" si="57"/>
        <v>0</v>
      </c>
      <c r="O204" s="92"/>
    </row>
    <row r="205" spans="1:15" ht="22.5" x14ac:dyDescent="0.25">
      <c r="A205" s="40" t="s">
        <v>350</v>
      </c>
      <c r="B205" s="41" t="s">
        <v>13</v>
      </c>
      <c r="C205" s="41" t="s">
        <v>41</v>
      </c>
      <c r="D205" s="42" t="s">
        <v>351</v>
      </c>
      <c r="E205" s="43">
        <v>597.69000000000005</v>
      </c>
      <c r="F205" s="44">
        <f t="shared" ref="F205:F209" si="58">M205*1.06</f>
        <v>1.64</v>
      </c>
      <c r="G205" s="45">
        <f t="shared" ref="G205:G210" si="59">ROUND(E205*F205,2)</f>
        <v>980.21</v>
      </c>
      <c r="H205" s="43">
        <v>597.69000000000005</v>
      </c>
      <c r="I205" s="102"/>
      <c r="J205" s="45">
        <f t="shared" ref="J205:J210" si="60">ROUND(H205*I205,2)</f>
        <v>0</v>
      </c>
      <c r="M205" s="13">
        <v>1.55</v>
      </c>
      <c r="O205" s="92"/>
    </row>
    <row r="206" spans="1:15" ht="22.5" x14ac:dyDescent="0.25">
      <c r="A206" s="40" t="s">
        <v>352</v>
      </c>
      <c r="B206" s="41" t="s">
        <v>13</v>
      </c>
      <c r="C206" s="41" t="s">
        <v>14</v>
      </c>
      <c r="D206" s="42" t="s">
        <v>353</v>
      </c>
      <c r="E206" s="43">
        <v>6</v>
      </c>
      <c r="F206" s="44">
        <f t="shared" si="58"/>
        <v>23.99</v>
      </c>
      <c r="G206" s="45">
        <f t="shared" si="59"/>
        <v>143.94</v>
      </c>
      <c r="H206" s="43">
        <v>6</v>
      </c>
      <c r="I206" s="102"/>
      <c r="J206" s="45">
        <f t="shared" si="60"/>
        <v>0</v>
      </c>
      <c r="M206" s="13">
        <v>22.63</v>
      </c>
      <c r="O206" s="92"/>
    </row>
    <row r="207" spans="1:15" ht="22.5" x14ac:dyDescent="0.25">
      <c r="A207" s="40" t="s">
        <v>354</v>
      </c>
      <c r="B207" s="41" t="s">
        <v>13</v>
      </c>
      <c r="C207" s="41" t="s">
        <v>14</v>
      </c>
      <c r="D207" s="42" t="s">
        <v>355</v>
      </c>
      <c r="E207" s="43">
        <v>105</v>
      </c>
      <c r="F207" s="44">
        <f t="shared" si="58"/>
        <v>88.63</v>
      </c>
      <c r="G207" s="45">
        <f t="shared" si="59"/>
        <v>9306.15</v>
      </c>
      <c r="H207" s="43">
        <v>105</v>
      </c>
      <c r="I207" s="102"/>
      <c r="J207" s="45">
        <f t="shared" si="60"/>
        <v>0</v>
      </c>
      <c r="M207" s="13">
        <v>83.61</v>
      </c>
      <c r="O207" s="92"/>
    </row>
    <row r="208" spans="1:15" x14ac:dyDescent="0.25">
      <c r="A208" s="40" t="s">
        <v>356</v>
      </c>
      <c r="B208" s="41" t="s">
        <v>13</v>
      </c>
      <c r="C208" s="41" t="s">
        <v>357</v>
      </c>
      <c r="D208" s="42" t="s">
        <v>358</v>
      </c>
      <c r="E208" s="43">
        <v>43.38</v>
      </c>
      <c r="F208" s="44">
        <f t="shared" si="58"/>
        <v>-104.33</v>
      </c>
      <c r="G208" s="45">
        <f t="shared" si="59"/>
        <v>-4525.84</v>
      </c>
      <c r="H208" s="43">
        <v>43.38</v>
      </c>
      <c r="I208" s="102"/>
      <c r="J208" s="45">
        <f t="shared" si="60"/>
        <v>0</v>
      </c>
      <c r="M208" s="13">
        <v>-98.42</v>
      </c>
      <c r="O208" s="92"/>
    </row>
    <row r="209" spans="1:15" ht="22.5" x14ac:dyDescent="0.25">
      <c r="A209" s="40" t="s">
        <v>359</v>
      </c>
      <c r="B209" s="41" t="s">
        <v>13</v>
      </c>
      <c r="C209" s="41" t="s">
        <v>357</v>
      </c>
      <c r="D209" s="42" t="s">
        <v>360</v>
      </c>
      <c r="E209" s="43">
        <v>1008.22</v>
      </c>
      <c r="F209" s="44">
        <f t="shared" si="58"/>
        <v>13.36</v>
      </c>
      <c r="G209" s="45">
        <f t="shared" si="59"/>
        <v>13469.82</v>
      </c>
      <c r="H209" s="43">
        <v>1008.22</v>
      </c>
      <c r="I209" s="102"/>
      <c r="J209" s="45">
        <f t="shared" si="60"/>
        <v>0</v>
      </c>
      <c r="M209" s="13">
        <v>12.6</v>
      </c>
      <c r="O209" s="92"/>
    </row>
    <row r="210" spans="1:15" x14ac:dyDescent="0.25">
      <c r="A210" s="46"/>
      <c r="B210" s="47"/>
      <c r="C210" s="47"/>
      <c r="D210" s="48" t="s">
        <v>361</v>
      </c>
      <c r="E210" s="43">
        <v>1</v>
      </c>
      <c r="F210" s="49">
        <f>SUM(G205:G209)</f>
        <v>19374.28</v>
      </c>
      <c r="G210" s="50">
        <f t="shared" si="59"/>
        <v>19374.28</v>
      </c>
      <c r="H210" s="43">
        <v>1</v>
      </c>
      <c r="I210" s="49">
        <f>SUM(J205:J209)</f>
        <v>0</v>
      </c>
      <c r="J210" s="50">
        <f t="shared" si="60"/>
        <v>0</v>
      </c>
      <c r="O210" s="92"/>
    </row>
    <row r="211" spans="1:15" ht="0.95" customHeight="1" x14ac:dyDescent="0.25">
      <c r="A211" s="51"/>
      <c r="B211" s="52"/>
      <c r="C211" s="52"/>
      <c r="D211" s="53"/>
      <c r="E211" s="51"/>
      <c r="F211" s="52"/>
      <c r="G211" s="54"/>
      <c r="H211" s="51"/>
      <c r="I211" s="52"/>
      <c r="J211" s="54"/>
      <c r="O211" s="92"/>
    </row>
    <row r="212" spans="1:15" x14ac:dyDescent="0.25">
      <c r="A212" s="46"/>
      <c r="B212" s="47"/>
      <c r="C212" s="47"/>
      <c r="D212" s="48" t="s">
        <v>362</v>
      </c>
      <c r="E212" s="61">
        <v>1</v>
      </c>
      <c r="F212" s="49">
        <f>G5+G46+G83+G197+G204</f>
        <v>427082</v>
      </c>
      <c r="G212" s="50">
        <f>ROUND(E212*F212,2)</f>
        <v>427082</v>
      </c>
      <c r="H212" s="61">
        <v>1</v>
      </c>
      <c r="I212" s="49">
        <f>J5+J46+J83+J197+J204</f>
        <v>35000</v>
      </c>
      <c r="J212" s="50">
        <f>ROUND(H212*I212,2)</f>
        <v>35000</v>
      </c>
      <c r="O212" s="92"/>
    </row>
    <row r="213" spans="1:15" ht="0.95" customHeight="1" x14ac:dyDescent="0.25">
      <c r="A213" s="51"/>
      <c r="B213" s="52"/>
      <c r="C213" s="52"/>
      <c r="D213" s="53"/>
      <c r="E213" s="51"/>
      <c r="F213" s="52"/>
      <c r="G213" s="54"/>
      <c r="H213" s="51"/>
      <c r="I213" s="52"/>
      <c r="J213" s="54"/>
      <c r="O213" s="92"/>
    </row>
    <row r="214" spans="1:15" x14ac:dyDescent="0.25">
      <c r="A214" s="22" t="s">
        <v>363</v>
      </c>
      <c r="B214" s="23" t="s">
        <v>5</v>
      </c>
      <c r="C214" s="23" t="s">
        <v>6</v>
      </c>
      <c r="D214" s="24" t="s">
        <v>364</v>
      </c>
      <c r="E214" s="25">
        <f t="shared" ref="E214:J214" si="61">E420</f>
        <v>1</v>
      </c>
      <c r="F214" s="26">
        <f t="shared" si="61"/>
        <v>581608.55000000005</v>
      </c>
      <c r="G214" s="27">
        <f t="shared" si="61"/>
        <v>581608.55000000005</v>
      </c>
      <c r="H214" s="25">
        <f t="shared" si="61"/>
        <v>1</v>
      </c>
      <c r="I214" s="26">
        <f t="shared" si="61"/>
        <v>0</v>
      </c>
      <c r="J214" s="27">
        <f t="shared" si="61"/>
        <v>0</v>
      </c>
      <c r="O214" s="92"/>
    </row>
    <row r="215" spans="1:15" x14ac:dyDescent="0.25">
      <c r="A215" s="28" t="s">
        <v>365</v>
      </c>
      <c r="B215" s="29" t="s">
        <v>5</v>
      </c>
      <c r="C215" s="29" t="s">
        <v>6</v>
      </c>
      <c r="D215" s="30" t="s">
        <v>366</v>
      </c>
      <c r="E215" s="31">
        <f t="shared" ref="E215:J215" si="62">E237</f>
        <v>1</v>
      </c>
      <c r="F215" s="32">
        <f t="shared" si="62"/>
        <v>124835.25</v>
      </c>
      <c r="G215" s="33">
        <f t="shared" si="62"/>
        <v>124835.25</v>
      </c>
      <c r="H215" s="31">
        <f t="shared" si="62"/>
        <v>1</v>
      </c>
      <c r="I215" s="32">
        <f t="shared" si="62"/>
        <v>0</v>
      </c>
      <c r="J215" s="33">
        <f t="shared" si="62"/>
        <v>0</v>
      </c>
      <c r="O215" s="92"/>
    </row>
    <row r="216" spans="1:15" ht="22.5" x14ac:dyDescent="0.25">
      <c r="A216" s="40" t="s">
        <v>367</v>
      </c>
      <c r="B216" s="41" t="s">
        <v>13</v>
      </c>
      <c r="C216" s="41" t="s">
        <v>41</v>
      </c>
      <c r="D216" s="42" t="s">
        <v>368</v>
      </c>
      <c r="E216" s="43">
        <v>500</v>
      </c>
      <c r="F216" s="44">
        <f t="shared" ref="F216:F236" si="63">M216*1.06</f>
        <v>22.58</v>
      </c>
      <c r="G216" s="45">
        <f t="shared" ref="G216:G237" si="64">ROUND(E216*F216,2)</f>
        <v>11290</v>
      </c>
      <c r="H216" s="43">
        <v>500</v>
      </c>
      <c r="I216" s="102"/>
      <c r="J216" s="45">
        <f t="shared" ref="J216:J237" si="65">ROUND(H216*I216,2)</f>
        <v>0</v>
      </c>
      <c r="M216" s="13">
        <v>21.3</v>
      </c>
      <c r="O216" s="92"/>
    </row>
    <row r="217" spans="1:15" ht="22.5" x14ac:dyDescent="0.25">
      <c r="A217" s="40" t="s">
        <v>369</v>
      </c>
      <c r="B217" s="41" t="s">
        <v>13</v>
      </c>
      <c r="C217" s="41" t="s">
        <v>52</v>
      </c>
      <c r="D217" s="42" t="s">
        <v>370</v>
      </c>
      <c r="E217" s="43">
        <v>669</v>
      </c>
      <c r="F217" s="44">
        <f t="shared" si="63"/>
        <v>12.21</v>
      </c>
      <c r="G217" s="45">
        <f t="shared" si="64"/>
        <v>8168.49</v>
      </c>
      <c r="H217" s="43">
        <v>669</v>
      </c>
      <c r="I217" s="102"/>
      <c r="J217" s="45">
        <f t="shared" si="65"/>
        <v>0</v>
      </c>
      <c r="M217" s="13">
        <v>11.52</v>
      </c>
      <c r="O217" s="92"/>
    </row>
    <row r="218" spans="1:15" ht="22.5" x14ac:dyDescent="0.25">
      <c r="A218" s="40" t="s">
        <v>371</v>
      </c>
      <c r="B218" s="41" t="s">
        <v>13</v>
      </c>
      <c r="C218" s="41" t="s">
        <v>41</v>
      </c>
      <c r="D218" s="42" t="s">
        <v>372</v>
      </c>
      <c r="E218" s="43">
        <v>420</v>
      </c>
      <c r="F218" s="44">
        <f t="shared" si="63"/>
        <v>7.89</v>
      </c>
      <c r="G218" s="45">
        <f t="shared" si="64"/>
        <v>3313.8</v>
      </c>
      <c r="H218" s="43">
        <v>420</v>
      </c>
      <c r="I218" s="102"/>
      <c r="J218" s="45">
        <f t="shared" si="65"/>
        <v>0</v>
      </c>
      <c r="M218" s="13">
        <v>7.44</v>
      </c>
      <c r="O218" s="92"/>
    </row>
    <row r="219" spans="1:15" ht="22.5" x14ac:dyDescent="0.25">
      <c r="A219" s="40" t="s">
        <v>373</v>
      </c>
      <c r="B219" s="41" t="s">
        <v>13</v>
      </c>
      <c r="C219" s="41" t="s">
        <v>52</v>
      </c>
      <c r="D219" s="42" t="s">
        <v>374</v>
      </c>
      <c r="E219" s="43">
        <v>482</v>
      </c>
      <c r="F219" s="44">
        <f t="shared" si="63"/>
        <v>135.27000000000001</v>
      </c>
      <c r="G219" s="45">
        <f t="shared" si="64"/>
        <v>65200.14</v>
      </c>
      <c r="H219" s="43">
        <v>482</v>
      </c>
      <c r="I219" s="102"/>
      <c r="J219" s="45">
        <f t="shared" si="65"/>
        <v>0</v>
      </c>
      <c r="M219" s="13">
        <v>127.61</v>
      </c>
      <c r="O219" s="92"/>
    </row>
    <row r="220" spans="1:15" ht="22.5" x14ac:dyDescent="0.25">
      <c r="A220" s="40" t="s">
        <v>375</v>
      </c>
      <c r="B220" s="41" t="s">
        <v>13</v>
      </c>
      <c r="C220" s="41" t="s">
        <v>112</v>
      </c>
      <c r="D220" s="42" t="s">
        <v>376</v>
      </c>
      <c r="E220" s="43">
        <v>18</v>
      </c>
      <c r="F220" s="44">
        <f t="shared" si="63"/>
        <v>150.38999999999999</v>
      </c>
      <c r="G220" s="45">
        <f t="shared" si="64"/>
        <v>2707.02</v>
      </c>
      <c r="H220" s="43">
        <v>18</v>
      </c>
      <c r="I220" s="102"/>
      <c r="J220" s="45">
        <f t="shared" si="65"/>
        <v>0</v>
      </c>
      <c r="M220" s="13">
        <v>141.88</v>
      </c>
      <c r="O220" s="92"/>
    </row>
    <row r="221" spans="1:15" ht="22.5" x14ac:dyDescent="0.25">
      <c r="A221" s="40" t="s">
        <v>377</v>
      </c>
      <c r="B221" s="41" t="s">
        <v>13</v>
      </c>
      <c r="C221" s="41" t="s">
        <v>112</v>
      </c>
      <c r="D221" s="42" t="s">
        <v>378</v>
      </c>
      <c r="E221" s="43">
        <v>18</v>
      </c>
      <c r="F221" s="44">
        <f t="shared" si="63"/>
        <v>416.01</v>
      </c>
      <c r="G221" s="45">
        <f t="shared" si="64"/>
        <v>7488.18</v>
      </c>
      <c r="H221" s="43">
        <v>18</v>
      </c>
      <c r="I221" s="102"/>
      <c r="J221" s="45">
        <f t="shared" si="65"/>
        <v>0</v>
      </c>
      <c r="M221" s="13">
        <v>392.46</v>
      </c>
      <c r="O221" s="92"/>
    </row>
    <row r="222" spans="1:15" x14ac:dyDescent="0.25">
      <c r="A222" s="40" t="s">
        <v>379</v>
      </c>
      <c r="B222" s="41" t="s">
        <v>13</v>
      </c>
      <c r="C222" s="41" t="s">
        <v>41</v>
      </c>
      <c r="D222" s="42" t="s">
        <v>380</v>
      </c>
      <c r="E222" s="43">
        <v>250</v>
      </c>
      <c r="F222" s="44">
        <f t="shared" si="63"/>
        <v>15.61</v>
      </c>
      <c r="G222" s="45">
        <f t="shared" si="64"/>
        <v>3902.5</v>
      </c>
      <c r="H222" s="43">
        <v>250</v>
      </c>
      <c r="I222" s="102"/>
      <c r="J222" s="45">
        <f t="shared" si="65"/>
        <v>0</v>
      </c>
      <c r="M222" s="13">
        <v>14.73</v>
      </c>
      <c r="O222" s="92"/>
    </row>
    <row r="223" spans="1:15" ht="22.5" x14ac:dyDescent="0.25">
      <c r="A223" s="40" t="s">
        <v>381</v>
      </c>
      <c r="B223" s="41" t="s">
        <v>13</v>
      </c>
      <c r="C223" s="41" t="s">
        <v>14</v>
      </c>
      <c r="D223" s="42" t="s">
        <v>382</v>
      </c>
      <c r="E223" s="43">
        <v>2</v>
      </c>
      <c r="F223" s="44">
        <f t="shared" si="63"/>
        <v>39.03</v>
      </c>
      <c r="G223" s="45">
        <f t="shared" si="64"/>
        <v>78.06</v>
      </c>
      <c r="H223" s="43">
        <v>2</v>
      </c>
      <c r="I223" s="102"/>
      <c r="J223" s="45">
        <f t="shared" si="65"/>
        <v>0</v>
      </c>
      <c r="M223" s="13">
        <v>36.82</v>
      </c>
      <c r="O223" s="92"/>
    </row>
    <row r="224" spans="1:15" ht="22.5" x14ac:dyDescent="0.25">
      <c r="A224" s="40" t="s">
        <v>383</v>
      </c>
      <c r="B224" s="41" t="s">
        <v>13</v>
      </c>
      <c r="C224" s="41" t="s">
        <v>14</v>
      </c>
      <c r="D224" s="42" t="s">
        <v>384</v>
      </c>
      <c r="E224" s="43">
        <v>2</v>
      </c>
      <c r="F224" s="44">
        <f t="shared" si="63"/>
        <v>382.09</v>
      </c>
      <c r="G224" s="45">
        <f t="shared" si="64"/>
        <v>764.18</v>
      </c>
      <c r="H224" s="43">
        <v>2</v>
      </c>
      <c r="I224" s="102"/>
      <c r="J224" s="45">
        <f t="shared" si="65"/>
        <v>0</v>
      </c>
      <c r="M224" s="13">
        <v>360.46</v>
      </c>
      <c r="O224" s="92"/>
    </row>
    <row r="225" spans="1:15" ht="22.5" x14ac:dyDescent="0.25">
      <c r="A225" s="40" t="s">
        <v>385</v>
      </c>
      <c r="B225" s="41" t="s">
        <v>13</v>
      </c>
      <c r="C225" s="41" t="s">
        <v>14</v>
      </c>
      <c r="D225" s="42" t="s">
        <v>386</v>
      </c>
      <c r="E225" s="43">
        <v>5</v>
      </c>
      <c r="F225" s="44">
        <f t="shared" si="63"/>
        <v>32.700000000000003</v>
      </c>
      <c r="G225" s="45">
        <f t="shared" si="64"/>
        <v>163.5</v>
      </c>
      <c r="H225" s="43">
        <v>5</v>
      </c>
      <c r="I225" s="102"/>
      <c r="J225" s="45">
        <f t="shared" si="65"/>
        <v>0</v>
      </c>
      <c r="M225" s="13">
        <v>30.85</v>
      </c>
      <c r="O225" s="92"/>
    </row>
    <row r="226" spans="1:15" ht="22.5" x14ac:dyDescent="0.25">
      <c r="A226" s="40" t="s">
        <v>387</v>
      </c>
      <c r="B226" s="41" t="s">
        <v>13</v>
      </c>
      <c r="C226" s="41" t="s">
        <v>14</v>
      </c>
      <c r="D226" s="42" t="s">
        <v>388</v>
      </c>
      <c r="E226" s="43">
        <v>2</v>
      </c>
      <c r="F226" s="44">
        <f t="shared" si="63"/>
        <v>22.65</v>
      </c>
      <c r="G226" s="45">
        <f t="shared" si="64"/>
        <v>45.3</v>
      </c>
      <c r="H226" s="43">
        <v>2</v>
      </c>
      <c r="I226" s="102"/>
      <c r="J226" s="45">
        <f t="shared" si="65"/>
        <v>0</v>
      </c>
      <c r="M226" s="13">
        <v>21.37</v>
      </c>
      <c r="O226" s="92"/>
    </row>
    <row r="227" spans="1:15" ht="22.5" x14ac:dyDescent="0.25">
      <c r="A227" s="40" t="s">
        <v>389</v>
      </c>
      <c r="B227" s="41" t="s">
        <v>13</v>
      </c>
      <c r="C227" s="41" t="s">
        <v>14</v>
      </c>
      <c r="D227" s="42" t="s">
        <v>390</v>
      </c>
      <c r="E227" s="43">
        <v>2</v>
      </c>
      <c r="F227" s="44">
        <f t="shared" si="63"/>
        <v>9.75</v>
      </c>
      <c r="G227" s="45">
        <f t="shared" si="64"/>
        <v>19.5</v>
      </c>
      <c r="H227" s="43">
        <v>2</v>
      </c>
      <c r="I227" s="102"/>
      <c r="J227" s="45">
        <f t="shared" si="65"/>
        <v>0</v>
      </c>
      <c r="M227" s="13">
        <v>9.1999999999999993</v>
      </c>
      <c r="O227" s="92"/>
    </row>
    <row r="228" spans="1:15" ht="22.5" x14ac:dyDescent="0.25">
      <c r="A228" s="40" t="s">
        <v>391</v>
      </c>
      <c r="B228" s="41" t="s">
        <v>13</v>
      </c>
      <c r="C228" s="41" t="s">
        <v>14</v>
      </c>
      <c r="D228" s="42" t="s">
        <v>392</v>
      </c>
      <c r="E228" s="43">
        <v>2</v>
      </c>
      <c r="F228" s="44">
        <f t="shared" si="63"/>
        <v>28.37</v>
      </c>
      <c r="G228" s="45">
        <f t="shared" si="64"/>
        <v>56.74</v>
      </c>
      <c r="H228" s="43">
        <v>2</v>
      </c>
      <c r="I228" s="102"/>
      <c r="J228" s="45">
        <f t="shared" si="65"/>
        <v>0</v>
      </c>
      <c r="M228" s="13">
        <v>26.76</v>
      </c>
      <c r="O228" s="92"/>
    </row>
    <row r="229" spans="1:15" ht="22.5" x14ac:dyDescent="0.25">
      <c r="A229" s="40" t="s">
        <v>393</v>
      </c>
      <c r="B229" s="41" t="s">
        <v>13</v>
      </c>
      <c r="C229" s="41" t="s">
        <v>14</v>
      </c>
      <c r="D229" s="42" t="s">
        <v>394</v>
      </c>
      <c r="E229" s="43">
        <v>14</v>
      </c>
      <c r="F229" s="44">
        <f t="shared" si="63"/>
        <v>46.84</v>
      </c>
      <c r="G229" s="45">
        <f t="shared" si="64"/>
        <v>655.76</v>
      </c>
      <c r="H229" s="43">
        <v>14</v>
      </c>
      <c r="I229" s="102"/>
      <c r="J229" s="45">
        <f t="shared" si="65"/>
        <v>0</v>
      </c>
      <c r="M229" s="13">
        <v>44.19</v>
      </c>
      <c r="O229" s="92"/>
    </row>
    <row r="230" spans="1:15" x14ac:dyDescent="0.25">
      <c r="A230" s="40" t="s">
        <v>395</v>
      </c>
      <c r="B230" s="41" t="s">
        <v>13</v>
      </c>
      <c r="C230" s="41" t="s">
        <v>52</v>
      </c>
      <c r="D230" s="42" t="s">
        <v>396</v>
      </c>
      <c r="E230" s="43">
        <v>75</v>
      </c>
      <c r="F230" s="44">
        <f t="shared" si="63"/>
        <v>9.09</v>
      </c>
      <c r="G230" s="45">
        <f t="shared" si="64"/>
        <v>681.75</v>
      </c>
      <c r="H230" s="43">
        <v>75</v>
      </c>
      <c r="I230" s="102"/>
      <c r="J230" s="45">
        <f t="shared" si="65"/>
        <v>0</v>
      </c>
      <c r="M230" s="13">
        <v>8.58</v>
      </c>
      <c r="O230" s="92"/>
    </row>
    <row r="231" spans="1:15" ht="22.5" x14ac:dyDescent="0.25">
      <c r="A231" s="40" t="s">
        <v>397</v>
      </c>
      <c r="B231" s="41" t="s">
        <v>13</v>
      </c>
      <c r="C231" s="41" t="s">
        <v>52</v>
      </c>
      <c r="D231" s="42" t="s">
        <v>398</v>
      </c>
      <c r="E231" s="43">
        <v>75</v>
      </c>
      <c r="F231" s="44">
        <f t="shared" si="63"/>
        <v>18.47</v>
      </c>
      <c r="G231" s="45">
        <f t="shared" si="64"/>
        <v>1385.25</v>
      </c>
      <c r="H231" s="43">
        <v>75</v>
      </c>
      <c r="I231" s="102"/>
      <c r="J231" s="45">
        <f t="shared" si="65"/>
        <v>0</v>
      </c>
      <c r="M231" s="13">
        <v>17.420000000000002</v>
      </c>
      <c r="O231" s="92"/>
    </row>
    <row r="232" spans="1:15" ht="22.5" x14ac:dyDescent="0.25">
      <c r="A232" s="40" t="s">
        <v>399</v>
      </c>
      <c r="B232" s="41" t="s">
        <v>13</v>
      </c>
      <c r="C232" s="41" t="s">
        <v>52</v>
      </c>
      <c r="D232" s="42" t="s">
        <v>400</v>
      </c>
      <c r="E232" s="43">
        <v>93.57</v>
      </c>
      <c r="F232" s="44">
        <f t="shared" si="63"/>
        <v>11.29</v>
      </c>
      <c r="G232" s="45">
        <f t="shared" si="64"/>
        <v>1056.4100000000001</v>
      </c>
      <c r="H232" s="43">
        <v>93.57</v>
      </c>
      <c r="I232" s="102"/>
      <c r="J232" s="45">
        <f t="shared" si="65"/>
        <v>0</v>
      </c>
      <c r="M232" s="13">
        <v>10.65</v>
      </c>
      <c r="O232" s="92"/>
    </row>
    <row r="233" spans="1:15" ht="22.5" x14ac:dyDescent="0.25">
      <c r="A233" s="40" t="s">
        <v>401</v>
      </c>
      <c r="B233" s="41" t="s">
        <v>13</v>
      </c>
      <c r="C233" s="41" t="s">
        <v>402</v>
      </c>
      <c r="D233" s="42" t="s">
        <v>403</v>
      </c>
      <c r="E233" s="43">
        <v>171.06</v>
      </c>
      <c r="F233" s="44">
        <f t="shared" si="63"/>
        <v>39.53</v>
      </c>
      <c r="G233" s="45">
        <f t="shared" si="64"/>
        <v>6762</v>
      </c>
      <c r="H233" s="43">
        <v>171.06</v>
      </c>
      <c r="I233" s="102"/>
      <c r="J233" s="45">
        <f t="shared" si="65"/>
        <v>0</v>
      </c>
      <c r="M233" s="13">
        <v>37.29</v>
      </c>
      <c r="O233" s="92"/>
    </row>
    <row r="234" spans="1:15" ht="22.5" x14ac:dyDescent="0.25">
      <c r="A234" s="40" t="s">
        <v>404</v>
      </c>
      <c r="B234" s="41" t="s">
        <v>13</v>
      </c>
      <c r="C234" s="41" t="s">
        <v>289</v>
      </c>
      <c r="D234" s="42" t="s">
        <v>405</v>
      </c>
      <c r="E234" s="43">
        <v>2249</v>
      </c>
      <c r="F234" s="44">
        <f t="shared" si="63"/>
        <v>3.59</v>
      </c>
      <c r="G234" s="45">
        <f t="shared" si="64"/>
        <v>8073.91</v>
      </c>
      <c r="H234" s="43">
        <v>2249</v>
      </c>
      <c r="I234" s="102"/>
      <c r="J234" s="45">
        <f t="shared" si="65"/>
        <v>0</v>
      </c>
      <c r="M234" s="13">
        <v>3.39</v>
      </c>
      <c r="O234" s="92"/>
    </row>
    <row r="235" spans="1:15" ht="22.5" x14ac:dyDescent="0.25">
      <c r="A235" s="40" t="s">
        <v>406</v>
      </c>
      <c r="B235" s="41" t="s">
        <v>13</v>
      </c>
      <c r="C235" s="41" t="s">
        <v>52</v>
      </c>
      <c r="D235" s="42" t="s">
        <v>407</v>
      </c>
      <c r="E235" s="43">
        <v>21.9</v>
      </c>
      <c r="F235" s="44">
        <f t="shared" si="63"/>
        <v>11.45</v>
      </c>
      <c r="G235" s="45">
        <f t="shared" si="64"/>
        <v>250.76</v>
      </c>
      <c r="H235" s="43">
        <v>21.9</v>
      </c>
      <c r="I235" s="102"/>
      <c r="J235" s="45">
        <f t="shared" si="65"/>
        <v>0</v>
      </c>
      <c r="M235" s="13">
        <v>10.8</v>
      </c>
      <c r="O235" s="92"/>
    </row>
    <row r="236" spans="1:15" ht="22.5" x14ac:dyDescent="0.25">
      <c r="A236" s="40" t="s">
        <v>408</v>
      </c>
      <c r="B236" s="41" t="s">
        <v>13</v>
      </c>
      <c r="C236" s="41" t="s">
        <v>41</v>
      </c>
      <c r="D236" s="42" t="s">
        <v>409</v>
      </c>
      <c r="E236" s="43">
        <v>420</v>
      </c>
      <c r="F236" s="44">
        <f t="shared" si="63"/>
        <v>6.6</v>
      </c>
      <c r="G236" s="45">
        <f t="shared" si="64"/>
        <v>2772</v>
      </c>
      <c r="H236" s="43">
        <v>420</v>
      </c>
      <c r="I236" s="102"/>
      <c r="J236" s="45">
        <f t="shared" si="65"/>
        <v>0</v>
      </c>
      <c r="M236" s="13">
        <v>6.23</v>
      </c>
      <c r="O236" s="92"/>
    </row>
    <row r="237" spans="1:15" x14ac:dyDescent="0.25">
      <c r="A237" s="46"/>
      <c r="B237" s="47"/>
      <c r="C237" s="47"/>
      <c r="D237" s="48" t="s">
        <v>410</v>
      </c>
      <c r="E237" s="43">
        <v>1</v>
      </c>
      <c r="F237" s="49">
        <f>SUM(G216:G236)</f>
        <v>124835.25</v>
      </c>
      <c r="G237" s="50">
        <f t="shared" si="64"/>
        <v>124835.25</v>
      </c>
      <c r="H237" s="43">
        <v>1</v>
      </c>
      <c r="I237" s="49">
        <f>SUM(J216:J236)</f>
        <v>0</v>
      </c>
      <c r="J237" s="50">
        <f t="shared" si="65"/>
        <v>0</v>
      </c>
      <c r="O237" s="92"/>
    </row>
    <row r="238" spans="1:15" ht="0.95" customHeight="1" x14ac:dyDescent="0.25">
      <c r="A238" s="51"/>
      <c r="B238" s="52"/>
      <c r="C238" s="52"/>
      <c r="D238" s="53"/>
      <c r="E238" s="51"/>
      <c r="F238" s="52"/>
      <c r="G238" s="54"/>
      <c r="H238" s="51"/>
      <c r="I238" s="52"/>
      <c r="J238" s="54"/>
      <c r="O238" s="92"/>
    </row>
    <row r="239" spans="1:15" x14ac:dyDescent="0.25">
      <c r="A239" s="28" t="s">
        <v>411</v>
      </c>
      <c r="B239" s="29" t="s">
        <v>5</v>
      </c>
      <c r="C239" s="29" t="s">
        <v>6</v>
      </c>
      <c r="D239" s="30" t="s">
        <v>412</v>
      </c>
      <c r="E239" s="31">
        <f t="shared" ref="E239:J239" si="66">E254</f>
        <v>1</v>
      </c>
      <c r="F239" s="32">
        <f t="shared" si="66"/>
        <v>150664.03</v>
      </c>
      <c r="G239" s="33">
        <f t="shared" si="66"/>
        <v>150664.03</v>
      </c>
      <c r="H239" s="31">
        <f t="shared" si="66"/>
        <v>1</v>
      </c>
      <c r="I239" s="32">
        <f t="shared" si="66"/>
        <v>0</v>
      </c>
      <c r="J239" s="33">
        <f t="shared" si="66"/>
        <v>0</v>
      </c>
      <c r="O239" s="92"/>
    </row>
    <row r="240" spans="1:15" ht="22.5" x14ac:dyDescent="0.25">
      <c r="A240" s="40" t="s">
        <v>413</v>
      </c>
      <c r="B240" s="41" t="s">
        <v>13</v>
      </c>
      <c r="C240" s="41" t="s">
        <v>41</v>
      </c>
      <c r="D240" s="42" t="s">
        <v>414</v>
      </c>
      <c r="E240" s="43">
        <v>370</v>
      </c>
      <c r="F240" s="44">
        <f t="shared" ref="F240:F253" si="67">M240*1.06</f>
        <v>100.45</v>
      </c>
      <c r="G240" s="45">
        <f t="shared" ref="G240:G254" si="68">ROUND(E240*F240,2)</f>
        <v>37166.5</v>
      </c>
      <c r="H240" s="43">
        <v>370</v>
      </c>
      <c r="I240" s="102"/>
      <c r="J240" s="45">
        <f t="shared" ref="J240:J254" si="69">ROUND(H240*I240,2)</f>
        <v>0</v>
      </c>
      <c r="M240" s="13">
        <v>94.76</v>
      </c>
      <c r="O240" s="92"/>
    </row>
    <row r="241" spans="1:15" ht="22.5" x14ac:dyDescent="0.25">
      <c r="A241" s="40" t="s">
        <v>415</v>
      </c>
      <c r="B241" s="41" t="s">
        <v>13</v>
      </c>
      <c r="C241" s="41" t="s">
        <v>41</v>
      </c>
      <c r="D241" s="42" t="s">
        <v>416</v>
      </c>
      <c r="E241" s="43">
        <v>120</v>
      </c>
      <c r="F241" s="44">
        <f t="shared" si="67"/>
        <v>7.42</v>
      </c>
      <c r="G241" s="45">
        <f t="shared" si="68"/>
        <v>890.4</v>
      </c>
      <c r="H241" s="43">
        <v>120</v>
      </c>
      <c r="I241" s="102"/>
      <c r="J241" s="45">
        <f t="shared" si="69"/>
        <v>0</v>
      </c>
      <c r="M241" s="13">
        <v>7</v>
      </c>
      <c r="O241" s="92"/>
    </row>
    <row r="242" spans="1:15" ht="22.5" x14ac:dyDescent="0.25">
      <c r="A242" s="40" t="s">
        <v>417</v>
      </c>
      <c r="B242" s="41" t="s">
        <v>13</v>
      </c>
      <c r="C242" s="41" t="s">
        <v>41</v>
      </c>
      <c r="D242" s="42" t="s">
        <v>418</v>
      </c>
      <c r="E242" s="43">
        <v>370</v>
      </c>
      <c r="F242" s="44">
        <f t="shared" si="67"/>
        <v>168.81</v>
      </c>
      <c r="G242" s="45">
        <f t="shared" si="68"/>
        <v>62459.7</v>
      </c>
      <c r="H242" s="43">
        <v>370</v>
      </c>
      <c r="I242" s="102"/>
      <c r="J242" s="45">
        <f t="shared" si="69"/>
        <v>0</v>
      </c>
      <c r="M242" s="13">
        <v>159.25</v>
      </c>
      <c r="O242" s="92"/>
    </row>
    <row r="243" spans="1:15" ht="22.5" x14ac:dyDescent="0.25">
      <c r="A243" s="40" t="s">
        <v>419</v>
      </c>
      <c r="B243" s="41" t="s">
        <v>13</v>
      </c>
      <c r="C243" s="41" t="s">
        <v>112</v>
      </c>
      <c r="D243" s="42" t="s">
        <v>420</v>
      </c>
      <c r="E243" s="43">
        <v>36</v>
      </c>
      <c r="F243" s="44">
        <f t="shared" si="67"/>
        <v>336.74</v>
      </c>
      <c r="G243" s="45">
        <f t="shared" si="68"/>
        <v>12122.64</v>
      </c>
      <c r="H243" s="43">
        <v>36</v>
      </c>
      <c r="I243" s="102"/>
      <c r="J243" s="45">
        <f t="shared" si="69"/>
        <v>0</v>
      </c>
      <c r="M243" s="13">
        <v>317.68</v>
      </c>
      <c r="O243" s="92"/>
    </row>
    <row r="244" spans="1:15" x14ac:dyDescent="0.25">
      <c r="A244" s="40" t="s">
        <v>421</v>
      </c>
      <c r="B244" s="41" t="s">
        <v>13</v>
      </c>
      <c r="C244" s="41" t="s">
        <v>52</v>
      </c>
      <c r="D244" s="42" t="s">
        <v>422</v>
      </c>
      <c r="E244" s="43">
        <v>175</v>
      </c>
      <c r="F244" s="44">
        <f t="shared" si="67"/>
        <v>43.31</v>
      </c>
      <c r="G244" s="45">
        <f t="shared" si="68"/>
        <v>7579.25</v>
      </c>
      <c r="H244" s="43">
        <v>175</v>
      </c>
      <c r="I244" s="102"/>
      <c r="J244" s="45">
        <f t="shared" si="69"/>
        <v>0</v>
      </c>
      <c r="M244" s="13">
        <v>40.86</v>
      </c>
      <c r="O244" s="92"/>
    </row>
    <row r="245" spans="1:15" ht="22.5" x14ac:dyDescent="0.25">
      <c r="A245" s="40" t="s">
        <v>423</v>
      </c>
      <c r="B245" s="41" t="s">
        <v>13</v>
      </c>
      <c r="C245" s="41" t="s">
        <v>52</v>
      </c>
      <c r="D245" s="42" t="s">
        <v>424</v>
      </c>
      <c r="E245" s="43">
        <v>227</v>
      </c>
      <c r="F245" s="44">
        <f t="shared" si="67"/>
        <v>38.090000000000003</v>
      </c>
      <c r="G245" s="45">
        <f t="shared" si="68"/>
        <v>8646.43</v>
      </c>
      <c r="H245" s="43">
        <v>227</v>
      </c>
      <c r="I245" s="102"/>
      <c r="J245" s="45">
        <f t="shared" si="69"/>
        <v>0</v>
      </c>
      <c r="M245" s="13">
        <v>35.93</v>
      </c>
      <c r="O245" s="92"/>
    </row>
    <row r="246" spans="1:15" ht="22.5" x14ac:dyDescent="0.25">
      <c r="A246" s="40" t="s">
        <v>425</v>
      </c>
      <c r="B246" s="41" t="s">
        <v>13</v>
      </c>
      <c r="C246" s="41" t="s">
        <v>52</v>
      </c>
      <c r="D246" s="42" t="s">
        <v>426</v>
      </c>
      <c r="E246" s="43">
        <v>257.06</v>
      </c>
      <c r="F246" s="44">
        <f t="shared" si="67"/>
        <v>17.07</v>
      </c>
      <c r="G246" s="45">
        <f t="shared" si="68"/>
        <v>4388.01</v>
      </c>
      <c r="H246" s="43">
        <v>257.06</v>
      </c>
      <c r="I246" s="102"/>
      <c r="J246" s="45">
        <f t="shared" si="69"/>
        <v>0</v>
      </c>
      <c r="M246" s="13">
        <v>16.100000000000001</v>
      </c>
      <c r="O246" s="92"/>
    </row>
    <row r="247" spans="1:15" ht="22.5" x14ac:dyDescent="0.25">
      <c r="A247" s="40" t="s">
        <v>427</v>
      </c>
      <c r="B247" s="41" t="s">
        <v>13</v>
      </c>
      <c r="C247" s="41" t="s">
        <v>52</v>
      </c>
      <c r="D247" s="42" t="s">
        <v>428</v>
      </c>
      <c r="E247" s="43">
        <v>211.77</v>
      </c>
      <c r="F247" s="44">
        <f t="shared" si="67"/>
        <v>23.14</v>
      </c>
      <c r="G247" s="45">
        <f t="shared" si="68"/>
        <v>4900.3599999999997</v>
      </c>
      <c r="H247" s="43">
        <v>211.77</v>
      </c>
      <c r="I247" s="102"/>
      <c r="J247" s="45">
        <f t="shared" si="69"/>
        <v>0</v>
      </c>
      <c r="M247" s="13">
        <v>21.83</v>
      </c>
      <c r="O247" s="92"/>
    </row>
    <row r="248" spans="1:15" ht="22.5" x14ac:dyDescent="0.25">
      <c r="A248" s="40" t="s">
        <v>429</v>
      </c>
      <c r="B248" s="41" t="s">
        <v>13</v>
      </c>
      <c r="C248" s="41" t="s">
        <v>52</v>
      </c>
      <c r="D248" s="42" t="s">
        <v>430</v>
      </c>
      <c r="E248" s="43">
        <v>16.5</v>
      </c>
      <c r="F248" s="44">
        <f t="shared" si="67"/>
        <v>16.72</v>
      </c>
      <c r="G248" s="45">
        <f t="shared" si="68"/>
        <v>275.88</v>
      </c>
      <c r="H248" s="43">
        <v>16.5</v>
      </c>
      <c r="I248" s="102"/>
      <c r="J248" s="45">
        <f t="shared" si="69"/>
        <v>0</v>
      </c>
      <c r="M248" s="13">
        <v>15.77</v>
      </c>
      <c r="O248" s="92"/>
    </row>
    <row r="249" spans="1:15" ht="22.5" x14ac:dyDescent="0.25">
      <c r="A249" s="40" t="s">
        <v>431</v>
      </c>
      <c r="B249" s="41" t="s">
        <v>13</v>
      </c>
      <c r="C249" s="41" t="s">
        <v>52</v>
      </c>
      <c r="D249" s="42" t="s">
        <v>432</v>
      </c>
      <c r="E249" s="43">
        <v>432.06</v>
      </c>
      <c r="F249" s="44">
        <f t="shared" si="67"/>
        <v>13.22</v>
      </c>
      <c r="G249" s="45">
        <f t="shared" si="68"/>
        <v>5711.83</v>
      </c>
      <c r="H249" s="43">
        <v>432.06</v>
      </c>
      <c r="I249" s="102"/>
      <c r="J249" s="45">
        <f t="shared" si="69"/>
        <v>0</v>
      </c>
      <c r="M249" s="13">
        <v>12.47</v>
      </c>
      <c r="O249" s="92"/>
    </row>
    <row r="250" spans="1:15" ht="22.5" x14ac:dyDescent="0.25">
      <c r="A250" s="40" t="s">
        <v>433</v>
      </c>
      <c r="B250" s="41" t="s">
        <v>13</v>
      </c>
      <c r="C250" s="41" t="s">
        <v>41</v>
      </c>
      <c r="D250" s="42" t="s">
        <v>434</v>
      </c>
      <c r="E250" s="43">
        <v>14</v>
      </c>
      <c r="F250" s="44">
        <f t="shared" si="67"/>
        <v>30.6</v>
      </c>
      <c r="G250" s="45">
        <f t="shared" si="68"/>
        <v>428.4</v>
      </c>
      <c r="H250" s="43">
        <v>14</v>
      </c>
      <c r="I250" s="102"/>
      <c r="J250" s="45">
        <f t="shared" si="69"/>
        <v>0</v>
      </c>
      <c r="M250" s="13">
        <v>28.87</v>
      </c>
      <c r="O250" s="92"/>
    </row>
    <row r="251" spans="1:15" ht="22.5" x14ac:dyDescent="0.25">
      <c r="A251" s="40" t="s">
        <v>435</v>
      </c>
      <c r="B251" s="41" t="s">
        <v>13</v>
      </c>
      <c r="C251" s="41" t="s">
        <v>52</v>
      </c>
      <c r="D251" s="42" t="s">
        <v>436</v>
      </c>
      <c r="E251" s="43">
        <v>22.8</v>
      </c>
      <c r="F251" s="44">
        <f t="shared" si="67"/>
        <v>96.25</v>
      </c>
      <c r="G251" s="45">
        <f t="shared" si="68"/>
        <v>2194.5</v>
      </c>
      <c r="H251" s="43">
        <v>22.8</v>
      </c>
      <c r="I251" s="102"/>
      <c r="J251" s="45">
        <f t="shared" si="69"/>
        <v>0</v>
      </c>
      <c r="M251" s="13">
        <v>90.8</v>
      </c>
      <c r="O251" s="92"/>
    </row>
    <row r="252" spans="1:15" x14ac:dyDescent="0.25">
      <c r="A252" s="40" t="s">
        <v>437</v>
      </c>
      <c r="B252" s="41" t="s">
        <v>13</v>
      </c>
      <c r="C252" s="41" t="s">
        <v>52</v>
      </c>
      <c r="D252" s="42" t="s">
        <v>438</v>
      </c>
      <c r="E252" s="43">
        <v>290.39999999999998</v>
      </c>
      <c r="F252" s="44">
        <f t="shared" si="67"/>
        <v>3.96</v>
      </c>
      <c r="G252" s="45">
        <f t="shared" si="68"/>
        <v>1149.98</v>
      </c>
      <c r="H252" s="43">
        <v>290.39999999999998</v>
      </c>
      <c r="I252" s="102"/>
      <c r="J252" s="45">
        <f t="shared" si="69"/>
        <v>0</v>
      </c>
      <c r="M252" s="13">
        <v>3.74</v>
      </c>
      <c r="O252" s="92"/>
    </row>
    <row r="253" spans="1:15" ht="22.5" x14ac:dyDescent="0.25">
      <c r="A253" s="40" t="s">
        <v>439</v>
      </c>
      <c r="B253" s="41" t="s">
        <v>13</v>
      </c>
      <c r="C253" s="41" t="s">
        <v>52</v>
      </c>
      <c r="D253" s="42" t="s">
        <v>440</v>
      </c>
      <c r="E253" s="43">
        <v>94.8</v>
      </c>
      <c r="F253" s="44">
        <f t="shared" si="67"/>
        <v>29.01</v>
      </c>
      <c r="G253" s="45">
        <f t="shared" si="68"/>
        <v>2750.15</v>
      </c>
      <c r="H253" s="43">
        <v>94.8</v>
      </c>
      <c r="I253" s="102"/>
      <c r="J253" s="45">
        <f t="shared" si="69"/>
        <v>0</v>
      </c>
      <c r="M253" s="13">
        <v>27.37</v>
      </c>
      <c r="O253" s="92"/>
    </row>
    <row r="254" spans="1:15" x14ac:dyDescent="0.25">
      <c r="A254" s="46"/>
      <c r="B254" s="47"/>
      <c r="C254" s="47"/>
      <c r="D254" s="48" t="s">
        <v>441</v>
      </c>
      <c r="E254" s="43">
        <v>1</v>
      </c>
      <c r="F254" s="49">
        <f>SUM(G240:G253)</f>
        <v>150664.03</v>
      </c>
      <c r="G254" s="50">
        <f t="shared" si="68"/>
        <v>150664.03</v>
      </c>
      <c r="H254" s="43">
        <v>1</v>
      </c>
      <c r="I254" s="49">
        <f>SUM(J240:J253)</f>
        <v>0</v>
      </c>
      <c r="J254" s="50">
        <f t="shared" si="69"/>
        <v>0</v>
      </c>
      <c r="O254" s="92"/>
    </row>
    <row r="255" spans="1:15" ht="0.95" customHeight="1" x14ac:dyDescent="0.25">
      <c r="A255" s="51"/>
      <c r="B255" s="52"/>
      <c r="C255" s="52"/>
      <c r="D255" s="53"/>
      <c r="E255" s="51"/>
      <c r="F255" s="52"/>
      <c r="G255" s="54"/>
      <c r="H255" s="51"/>
      <c r="I255" s="52"/>
      <c r="J255" s="54"/>
      <c r="O255" s="92"/>
    </row>
    <row r="256" spans="1:15" x14ac:dyDescent="0.25">
      <c r="A256" s="28" t="s">
        <v>442</v>
      </c>
      <c r="B256" s="29" t="s">
        <v>5</v>
      </c>
      <c r="C256" s="29" t="s">
        <v>6</v>
      </c>
      <c r="D256" s="30" t="s">
        <v>443</v>
      </c>
      <c r="E256" s="31">
        <f t="shared" ref="E256:J256" si="70">E279</f>
        <v>1</v>
      </c>
      <c r="F256" s="32">
        <f t="shared" si="70"/>
        <v>169078.46</v>
      </c>
      <c r="G256" s="33">
        <f t="shared" si="70"/>
        <v>169078.46</v>
      </c>
      <c r="H256" s="31">
        <f t="shared" si="70"/>
        <v>1</v>
      </c>
      <c r="I256" s="32">
        <f t="shared" si="70"/>
        <v>0</v>
      </c>
      <c r="J256" s="33">
        <f t="shared" si="70"/>
        <v>0</v>
      </c>
      <c r="O256" s="92"/>
    </row>
    <row r="257" spans="1:15" ht="22.5" x14ac:dyDescent="0.25">
      <c r="A257" s="40" t="s">
        <v>444</v>
      </c>
      <c r="B257" s="41" t="s">
        <v>13</v>
      </c>
      <c r="C257" s="41" t="s">
        <v>402</v>
      </c>
      <c r="D257" s="42" t="s">
        <v>445</v>
      </c>
      <c r="E257" s="43">
        <v>198</v>
      </c>
      <c r="F257" s="44">
        <f t="shared" ref="F257:F278" si="71">M257*1.06</f>
        <v>210.26</v>
      </c>
      <c r="G257" s="45">
        <f t="shared" ref="G257:G279" si="72">ROUND(E257*F257,2)</f>
        <v>41631.480000000003</v>
      </c>
      <c r="H257" s="43">
        <v>198</v>
      </c>
      <c r="I257" s="102"/>
      <c r="J257" s="45">
        <f t="shared" ref="J257:J279" si="73">ROUND(H257*I257,2)</f>
        <v>0</v>
      </c>
      <c r="M257" s="13">
        <v>198.36</v>
      </c>
      <c r="O257" s="92"/>
    </row>
    <row r="258" spans="1:15" ht="22.5" x14ac:dyDescent="0.25">
      <c r="A258" s="40" t="s">
        <v>446</v>
      </c>
      <c r="B258" s="41" t="s">
        <v>13</v>
      </c>
      <c r="C258" s="41" t="s">
        <v>402</v>
      </c>
      <c r="D258" s="42" t="s">
        <v>447</v>
      </c>
      <c r="E258" s="43">
        <v>162</v>
      </c>
      <c r="F258" s="44">
        <f t="shared" si="71"/>
        <v>432</v>
      </c>
      <c r="G258" s="45">
        <f t="shared" si="72"/>
        <v>69984</v>
      </c>
      <c r="H258" s="43">
        <v>162</v>
      </c>
      <c r="I258" s="102"/>
      <c r="J258" s="45">
        <f t="shared" si="73"/>
        <v>0</v>
      </c>
      <c r="M258" s="13">
        <v>407.55</v>
      </c>
      <c r="O258" s="92"/>
    </row>
    <row r="259" spans="1:15" x14ac:dyDescent="0.25">
      <c r="A259" s="40" t="s">
        <v>448</v>
      </c>
      <c r="B259" s="41" t="s">
        <v>13</v>
      </c>
      <c r="C259" s="41" t="s">
        <v>52</v>
      </c>
      <c r="D259" s="42" t="s">
        <v>449</v>
      </c>
      <c r="E259" s="43">
        <v>276</v>
      </c>
      <c r="F259" s="44">
        <f t="shared" si="71"/>
        <v>33.33</v>
      </c>
      <c r="G259" s="45">
        <f t="shared" si="72"/>
        <v>9199.08</v>
      </c>
      <c r="H259" s="43">
        <v>276</v>
      </c>
      <c r="I259" s="102"/>
      <c r="J259" s="45">
        <f t="shared" si="73"/>
        <v>0</v>
      </c>
      <c r="M259" s="13">
        <v>31.44</v>
      </c>
      <c r="O259" s="92"/>
    </row>
    <row r="260" spans="1:15" ht="22.5" x14ac:dyDescent="0.25">
      <c r="A260" s="40" t="s">
        <v>450</v>
      </c>
      <c r="B260" s="41" t="s">
        <v>13</v>
      </c>
      <c r="C260" s="41" t="s">
        <v>289</v>
      </c>
      <c r="D260" s="42" t="s">
        <v>451</v>
      </c>
      <c r="E260" s="43">
        <v>3501.4</v>
      </c>
      <c r="F260" s="44">
        <f t="shared" si="71"/>
        <v>3.08</v>
      </c>
      <c r="G260" s="45">
        <f t="shared" si="72"/>
        <v>10784.31</v>
      </c>
      <c r="H260" s="43">
        <v>3501.4</v>
      </c>
      <c r="I260" s="102"/>
      <c r="J260" s="45">
        <f t="shared" si="73"/>
        <v>0</v>
      </c>
      <c r="M260" s="13">
        <v>2.91</v>
      </c>
      <c r="O260" s="92"/>
    </row>
    <row r="261" spans="1:15" x14ac:dyDescent="0.25">
      <c r="A261" s="40" t="s">
        <v>452</v>
      </c>
      <c r="B261" s="41" t="s">
        <v>13</v>
      </c>
      <c r="C261" s="41" t="s">
        <v>14</v>
      </c>
      <c r="D261" s="42" t="s">
        <v>453</v>
      </c>
      <c r="E261" s="43">
        <v>24</v>
      </c>
      <c r="F261" s="44">
        <f t="shared" si="71"/>
        <v>32.11</v>
      </c>
      <c r="G261" s="45">
        <f t="shared" si="72"/>
        <v>770.64</v>
      </c>
      <c r="H261" s="43">
        <v>24</v>
      </c>
      <c r="I261" s="102"/>
      <c r="J261" s="45">
        <f t="shared" si="73"/>
        <v>0</v>
      </c>
      <c r="M261" s="13">
        <v>30.29</v>
      </c>
      <c r="O261" s="92"/>
    </row>
    <row r="262" spans="1:15" ht="22.5" x14ac:dyDescent="0.25">
      <c r="A262" s="40" t="s">
        <v>454</v>
      </c>
      <c r="B262" s="41" t="s">
        <v>13</v>
      </c>
      <c r="C262" s="41" t="s">
        <v>14</v>
      </c>
      <c r="D262" s="42" t="s">
        <v>455</v>
      </c>
      <c r="E262" s="43">
        <v>224</v>
      </c>
      <c r="F262" s="44">
        <f t="shared" si="71"/>
        <v>13.89</v>
      </c>
      <c r="G262" s="45">
        <f t="shared" si="72"/>
        <v>3111.36</v>
      </c>
      <c r="H262" s="43">
        <v>224</v>
      </c>
      <c r="I262" s="102"/>
      <c r="J262" s="45">
        <f t="shared" si="73"/>
        <v>0</v>
      </c>
      <c r="M262" s="13">
        <v>13.1</v>
      </c>
      <c r="O262" s="92"/>
    </row>
    <row r="263" spans="1:15" ht="22.5" x14ac:dyDescent="0.25">
      <c r="A263" s="40" t="s">
        <v>456</v>
      </c>
      <c r="B263" s="41" t="s">
        <v>13</v>
      </c>
      <c r="C263" s="41" t="s">
        <v>52</v>
      </c>
      <c r="D263" s="42" t="s">
        <v>457</v>
      </c>
      <c r="E263" s="43">
        <v>9.6</v>
      </c>
      <c r="F263" s="44">
        <f t="shared" si="71"/>
        <v>1519.78</v>
      </c>
      <c r="G263" s="45">
        <f t="shared" si="72"/>
        <v>14589.89</v>
      </c>
      <c r="H263" s="43">
        <v>9.6</v>
      </c>
      <c r="I263" s="102"/>
      <c r="J263" s="45">
        <f t="shared" si="73"/>
        <v>0</v>
      </c>
      <c r="M263" s="13">
        <v>1433.75</v>
      </c>
      <c r="O263" s="92"/>
    </row>
    <row r="264" spans="1:15" ht="22.5" x14ac:dyDescent="0.25">
      <c r="A264" s="40" t="s">
        <v>458</v>
      </c>
      <c r="B264" s="41" t="s">
        <v>13</v>
      </c>
      <c r="C264" s="41" t="s">
        <v>52</v>
      </c>
      <c r="D264" s="42" t="s">
        <v>459</v>
      </c>
      <c r="E264" s="43">
        <v>4.8</v>
      </c>
      <c r="F264" s="44">
        <f t="shared" si="71"/>
        <v>131.30000000000001</v>
      </c>
      <c r="G264" s="45">
        <f t="shared" si="72"/>
        <v>630.24</v>
      </c>
      <c r="H264" s="43">
        <v>4.8</v>
      </c>
      <c r="I264" s="102"/>
      <c r="J264" s="45">
        <f t="shared" si="73"/>
        <v>0</v>
      </c>
      <c r="M264" s="13">
        <v>123.87</v>
      </c>
      <c r="O264" s="92"/>
    </row>
    <row r="265" spans="1:15" x14ac:dyDescent="0.25">
      <c r="A265" s="40" t="s">
        <v>460</v>
      </c>
      <c r="B265" s="41" t="s">
        <v>13</v>
      </c>
      <c r="C265" s="41" t="s">
        <v>14</v>
      </c>
      <c r="D265" s="42" t="s">
        <v>461</v>
      </c>
      <c r="E265" s="43">
        <v>1</v>
      </c>
      <c r="F265" s="44">
        <f t="shared" si="71"/>
        <v>26.39</v>
      </c>
      <c r="G265" s="45">
        <f t="shared" si="72"/>
        <v>26.39</v>
      </c>
      <c r="H265" s="43">
        <v>1</v>
      </c>
      <c r="I265" s="102"/>
      <c r="J265" s="45">
        <f t="shared" si="73"/>
        <v>0</v>
      </c>
      <c r="M265" s="13">
        <v>24.9</v>
      </c>
      <c r="O265" s="92"/>
    </row>
    <row r="266" spans="1:15" ht="22.5" x14ac:dyDescent="0.25">
      <c r="A266" s="40" t="s">
        <v>462</v>
      </c>
      <c r="B266" s="41" t="s">
        <v>13</v>
      </c>
      <c r="C266" s="41" t="s">
        <v>52</v>
      </c>
      <c r="D266" s="42" t="s">
        <v>463</v>
      </c>
      <c r="E266" s="43">
        <v>2.1</v>
      </c>
      <c r="F266" s="44">
        <f t="shared" si="71"/>
        <v>460.94</v>
      </c>
      <c r="G266" s="45">
        <f t="shared" si="72"/>
        <v>967.97</v>
      </c>
      <c r="H266" s="43">
        <v>2.1</v>
      </c>
      <c r="I266" s="102"/>
      <c r="J266" s="45">
        <f t="shared" si="73"/>
        <v>0</v>
      </c>
      <c r="M266" s="13">
        <v>434.85</v>
      </c>
      <c r="O266" s="92"/>
    </row>
    <row r="267" spans="1:15" ht="22.5" x14ac:dyDescent="0.25">
      <c r="A267" s="40" t="s">
        <v>464</v>
      </c>
      <c r="B267" s="41" t="s">
        <v>13</v>
      </c>
      <c r="C267" s="41" t="s">
        <v>14</v>
      </c>
      <c r="D267" s="42" t="s">
        <v>465</v>
      </c>
      <c r="E267" s="43">
        <v>5</v>
      </c>
      <c r="F267" s="44">
        <f t="shared" si="71"/>
        <v>555.1</v>
      </c>
      <c r="G267" s="45">
        <f t="shared" si="72"/>
        <v>2775.5</v>
      </c>
      <c r="H267" s="43">
        <v>5</v>
      </c>
      <c r="I267" s="102"/>
      <c r="J267" s="45">
        <f t="shared" si="73"/>
        <v>0</v>
      </c>
      <c r="M267" s="13">
        <v>523.67999999999995</v>
      </c>
      <c r="O267" s="92"/>
    </row>
    <row r="268" spans="1:15" ht="22.5" x14ac:dyDescent="0.25">
      <c r="A268" s="40" t="s">
        <v>466</v>
      </c>
      <c r="B268" s="41" t="s">
        <v>13</v>
      </c>
      <c r="C268" s="41" t="s">
        <v>14</v>
      </c>
      <c r="D268" s="42" t="s">
        <v>467</v>
      </c>
      <c r="E268" s="43">
        <v>3</v>
      </c>
      <c r="F268" s="44">
        <f t="shared" si="71"/>
        <v>610.80999999999995</v>
      </c>
      <c r="G268" s="45">
        <f t="shared" si="72"/>
        <v>1832.43</v>
      </c>
      <c r="H268" s="43">
        <v>3</v>
      </c>
      <c r="I268" s="102"/>
      <c r="J268" s="45">
        <f t="shared" si="73"/>
        <v>0</v>
      </c>
      <c r="M268" s="13">
        <v>576.24</v>
      </c>
      <c r="O268" s="92"/>
    </row>
    <row r="269" spans="1:15" x14ac:dyDescent="0.25">
      <c r="A269" s="40" t="s">
        <v>468</v>
      </c>
      <c r="B269" s="41" t="s">
        <v>13</v>
      </c>
      <c r="C269" s="41" t="s">
        <v>52</v>
      </c>
      <c r="D269" s="42" t="s">
        <v>469</v>
      </c>
      <c r="E269" s="43">
        <v>1.68</v>
      </c>
      <c r="F269" s="44">
        <f t="shared" si="71"/>
        <v>132.52000000000001</v>
      </c>
      <c r="G269" s="45">
        <f t="shared" si="72"/>
        <v>222.63</v>
      </c>
      <c r="H269" s="43">
        <v>1.68</v>
      </c>
      <c r="I269" s="102"/>
      <c r="J269" s="45">
        <f t="shared" si="73"/>
        <v>0</v>
      </c>
      <c r="M269" s="13">
        <v>125.02</v>
      </c>
      <c r="O269" s="92"/>
    </row>
    <row r="270" spans="1:15" x14ac:dyDescent="0.25">
      <c r="A270" s="40" t="s">
        <v>470</v>
      </c>
      <c r="B270" s="41" t="s">
        <v>13</v>
      </c>
      <c r="C270" s="41" t="s">
        <v>52</v>
      </c>
      <c r="D270" s="42" t="s">
        <v>471</v>
      </c>
      <c r="E270" s="43">
        <v>94.4</v>
      </c>
      <c r="F270" s="44">
        <f t="shared" si="71"/>
        <v>11.45</v>
      </c>
      <c r="G270" s="45">
        <f t="shared" si="72"/>
        <v>1080.8800000000001</v>
      </c>
      <c r="H270" s="43">
        <v>94.4</v>
      </c>
      <c r="I270" s="102"/>
      <c r="J270" s="45">
        <f t="shared" si="73"/>
        <v>0</v>
      </c>
      <c r="M270" s="13">
        <v>10.8</v>
      </c>
      <c r="O270" s="92"/>
    </row>
    <row r="271" spans="1:15" ht="22.5" x14ac:dyDescent="0.25">
      <c r="A271" s="40" t="s">
        <v>472</v>
      </c>
      <c r="B271" s="41" t="s">
        <v>13</v>
      </c>
      <c r="C271" s="41" t="s">
        <v>52</v>
      </c>
      <c r="D271" s="42" t="s">
        <v>473</v>
      </c>
      <c r="E271" s="43">
        <v>28</v>
      </c>
      <c r="F271" s="44">
        <f t="shared" si="71"/>
        <v>193.56</v>
      </c>
      <c r="G271" s="45">
        <f t="shared" si="72"/>
        <v>5419.68</v>
      </c>
      <c r="H271" s="43">
        <v>28</v>
      </c>
      <c r="I271" s="102"/>
      <c r="J271" s="45">
        <f t="shared" si="73"/>
        <v>0</v>
      </c>
      <c r="M271" s="13">
        <v>182.6</v>
      </c>
      <c r="O271" s="92"/>
    </row>
    <row r="272" spans="1:15" ht="22.5" x14ac:dyDescent="0.25">
      <c r="A272" s="40" t="s">
        <v>474</v>
      </c>
      <c r="B272" s="41" t="s">
        <v>13</v>
      </c>
      <c r="C272" s="41" t="s">
        <v>14</v>
      </c>
      <c r="D272" s="42" t="s">
        <v>475</v>
      </c>
      <c r="E272" s="43">
        <v>2</v>
      </c>
      <c r="F272" s="44">
        <f t="shared" si="71"/>
        <v>219.87</v>
      </c>
      <c r="G272" s="45">
        <f t="shared" si="72"/>
        <v>439.74</v>
      </c>
      <c r="H272" s="43">
        <v>2</v>
      </c>
      <c r="I272" s="102"/>
      <c r="J272" s="45">
        <f t="shared" si="73"/>
        <v>0</v>
      </c>
      <c r="M272" s="13">
        <v>207.42</v>
      </c>
      <c r="O272" s="92"/>
    </row>
    <row r="273" spans="1:15" ht="22.5" x14ac:dyDescent="0.25">
      <c r="A273" s="40" t="s">
        <v>476</v>
      </c>
      <c r="B273" s="41" t="s">
        <v>13</v>
      </c>
      <c r="C273" s="41" t="s">
        <v>14</v>
      </c>
      <c r="D273" s="42" t="s">
        <v>477</v>
      </c>
      <c r="E273" s="43">
        <v>2</v>
      </c>
      <c r="F273" s="44">
        <f t="shared" si="71"/>
        <v>214.53</v>
      </c>
      <c r="G273" s="45">
        <f t="shared" si="72"/>
        <v>429.06</v>
      </c>
      <c r="H273" s="43">
        <v>2</v>
      </c>
      <c r="I273" s="102"/>
      <c r="J273" s="45">
        <f t="shared" si="73"/>
        <v>0</v>
      </c>
      <c r="M273" s="13">
        <v>202.39</v>
      </c>
      <c r="O273" s="92"/>
    </row>
    <row r="274" spans="1:15" ht="22.5" x14ac:dyDescent="0.25">
      <c r="A274" s="40" t="s">
        <v>478</v>
      </c>
      <c r="B274" s="41" t="s">
        <v>13</v>
      </c>
      <c r="C274" s="41" t="s">
        <v>14</v>
      </c>
      <c r="D274" s="42" t="s">
        <v>479</v>
      </c>
      <c r="E274" s="43">
        <v>8</v>
      </c>
      <c r="F274" s="44">
        <f t="shared" si="71"/>
        <v>194.45</v>
      </c>
      <c r="G274" s="45">
        <f t="shared" si="72"/>
        <v>1555.6</v>
      </c>
      <c r="H274" s="43">
        <v>8</v>
      </c>
      <c r="I274" s="102"/>
      <c r="J274" s="45">
        <f t="shared" si="73"/>
        <v>0</v>
      </c>
      <c r="M274" s="13">
        <v>183.44</v>
      </c>
      <c r="O274" s="92"/>
    </row>
    <row r="275" spans="1:15" ht="22.5" x14ac:dyDescent="0.25">
      <c r="A275" s="40" t="s">
        <v>480</v>
      </c>
      <c r="B275" s="41" t="s">
        <v>13</v>
      </c>
      <c r="C275" s="41" t="s">
        <v>52</v>
      </c>
      <c r="D275" s="42" t="s">
        <v>481</v>
      </c>
      <c r="E275" s="43">
        <v>16.5</v>
      </c>
      <c r="F275" s="44">
        <f t="shared" si="71"/>
        <v>35.85</v>
      </c>
      <c r="G275" s="45">
        <f t="shared" si="72"/>
        <v>591.53</v>
      </c>
      <c r="H275" s="43">
        <v>16.5</v>
      </c>
      <c r="I275" s="102"/>
      <c r="J275" s="45">
        <f t="shared" si="73"/>
        <v>0</v>
      </c>
      <c r="M275" s="13">
        <v>33.82</v>
      </c>
      <c r="O275" s="92"/>
    </row>
    <row r="276" spans="1:15" ht="22.5" x14ac:dyDescent="0.25">
      <c r="A276" s="40" t="s">
        <v>482</v>
      </c>
      <c r="B276" s="41" t="s">
        <v>13</v>
      </c>
      <c r="C276" s="41" t="s">
        <v>41</v>
      </c>
      <c r="D276" s="42" t="s">
        <v>483</v>
      </c>
      <c r="E276" s="43">
        <v>13.2</v>
      </c>
      <c r="F276" s="44">
        <f t="shared" si="71"/>
        <v>67.349999999999994</v>
      </c>
      <c r="G276" s="45">
        <f t="shared" si="72"/>
        <v>889.02</v>
      </c>
      <c r="H276" s="43">
        <v>13.2</v>
      </c>
      <c r="I276" s="102"/>
      <c r="J276" s="45">
        <f t="shared" si="73"/>
        <v>0</v>
      </c>
      <c r="M276" s="13">
        <v>63.54</v>
      </c>
      <c r="O276" s="92"/>
    </row>
    <row r="277" spans="1:15" x14ac:dyDescent="0.25">
      <c r="A277" s="40" t="s">
        <v>484</v>
      </c>
      <c r="B277" s="41" t="s">
        <v>13</v>
      </c>
      <c r="C277" s="41" t="s">
        <v>52</v>
      </c>
      <c r="D277" s="42" t="s">
        <v>485</v>
      </c>
      <c r="E277" s="43">
        <v>5.2</v>
      </c>
      <c r="F277" s="44">
        <f t="shared" si="71"/>
        <v>54.84</v>
      </c>
      <c r="G277" s="45">
        <f t="shared" si="72"/>
        <v>285.17</v>
      </c>
      <c r="H277" s="43">
        <v>5.2</v>
      </c>
      <c r="I277" s="102"/>
      <c r="J277" s="45">
        <f t="shared" si="73"/>
        <v>0</v>
      </c>
      <c r="M277" s="13">
        <v>51.74</v>
      </c>
      <c r="O277" s="92"/>
    </row>
    <row r="278" spans="1:15" ht="22.5" x14ac:dyDescent="0.25">
      <c r="A278" s="40" t="s">
        <v>486</v>
      </c>
      <c r="B278" s="41" t="s">
        <v>13</v>
      </c>
      <c r="C278" s="41" t="s">
        <v>41</v>
      </c>
      <c r="D278" s="42" t="s">
        <v>487</v>
      </c>
      <c r="E278" s="43">
        <v>26</v>
      </c>
      <c r="F278" s="44">
        <f t="shared" si="71"/>
        <v>71.61</v>
      </c>
      <c r="G278" s="45">
        <f t="shared" si="72"/>
        <v>1861.86</v>
      </c>
      <c r="H278" s="43">
        <v>26</v>
      </c>
      <c r="I278" s="102"/>
      <c r="J278" s="45">
        <f t="shared" si="73"/>
        <v>0</v>
      </c>
      <c r="M278" s="13">
        <v>67.56</v>
      </c>
      <c r="O278" s="92"/>
    </row>
    <row r="279" spans="1:15" x14ac:dyDescent="0.25">
      <c r="A279" s="46"/>
      <c r="B279" s="47"/>
      <c r="C279" s="47"/>
      <c r="D279" s="48" t="s">
        <v>488</v>
      </c>
      <c r="E279" s="43">
        <v>1</v>
      </c>
      <c r="F279" s="49">
        <f>SUM(G257:G278)</f>
        <v>169078.46</v>
      </c>
      <c r="G279" s="50">
        <f t="shared" si="72"/>
        <v>169078.46</v>
      </c>
      <c r="H279" s="43">
        <v>1</v>
      </c>
      <c r="I279" s="49">
        <f>SUM(J257:J278)</f>
        <v>0</v>
      </c>
      <c r="J279" s="50">
        <f t="shared" si="73"/>
        <v>0</v>
      </c>
      <c r="O279" s="92"/>
    </row>
    <row r="280" spans="1:15" ht="0.95" customHeight="1" x14ac:dyDescent="0.25">
      <c r="A280" s="51"/>
      <c r="B280" s="52"/>
      <c r="C280" s="52"/>
      <c r="D280" s="53"/>
      <c r="E280" s="51"/>
      <c r="F280" s="52"/>
      <c r="G280" s="54"/>
      <c r="H280" s="51"/>
      <c r="I280" s="52"/>
      <c r="J280" s="54"/>
      <c r="O280" s="92"/>
    </row>
    <row r="281" spans="1:15" x14ac:dyDescent="0.25">
      <c r="A281" s="28" t="s">
        <v>489</v>
      </c>
      <c r="B281" s="29" t="s">
        <v>5</v>
      </c>
      <c r="C281" s="29" t="s">
        <v>6</v>
      </c>
      <c r="D281" s="30" t="s">
        <v>490</v>
      </c>
      <c r="E281" s="31">
        <f t="shared" ref="E281:J281" si="74">E285</f>
        <v>1</v>
      </c>
      <c r="F281" s="32">
        <f t="shared" si="74"/>
        <v>17222.8</v>
      </c>
      <c r="G281" s="33">
        <f t="shared" si="74"/>
        <v>17222.8</v>
      </c>
      <c r="H281" s="31">
        <f t="shared" si="74"/>
        <v>1</v>
      </c>
      <c r="I281" s="32">
        <f t="shared" si="74"/>
        <v>0</v>
      </c>
      <c r="J281" s="33">
        <f t="shared" si="74"/>
        <v>0</v>
      </c>
      <c r="O281" s="92"/>
    </row>
    <row r="282" spans="1:15" ht="33.75" x14ac:dyDescent="0.25">
      <c r="A282" s="40" t="s">
        <v>491</v>
      </c>
      <c r="B282" s="41" t="s">
        <v>13</v>
      </c>
      <c r="C282" s="41" t="s">
        <v>52</v>
      </c>
      <c r="D282" s="42" t="s">
        <v>492</v>
      </c>
      <c r="E282" s="43">
        <v>50</v>
      </c>
      <c r="F282" s="44">
        <f t="shared" ref="F282:F284" si="75">M282*1.06</f>
        <v>70.36</v>
      </c>
      <c r="G282" s="45">
        <f>ROUND(E282*F282,2)</f>
        <v>3518</v>
      </c>
      <c r="H282" s="43">
        <v>50</v>
      </c>
      <c r="I282" s="102"/>
      <c r="J282" s="45">
        <f>ROUND(H282*I282,2)</f>
        <v>0</v>
      </c>
      <c r="M282" s="13">
        <v>66.38</v>
      </c>
      <c r="O282" s="92"/>
    </row>
    <row r="283" spans="1:15" ht="33.75" x14ac:dyDescent="0.25">
      <c r="A283" s="40" t="s">
        <v>493</v>
      </c>
      <c r="B283" s="41" t="s">
        <v>13</v>
      </c>
      <c r="C283" s="41" t="s">
        <v>52</v>
      </c>
      <c r="D283" s="42" t="s">
        <v>494</v>
      </c>
      <c r="E283" s="43">
        <v>80</v>
      </c>
      <c r="F283" s="44">
        <f t="shared" si="75"/>
        <v>80.17</v>
      </c>
      <c r="G283" s="45">
        <f>ROUND(E283*F283,2)</f>
        <v>6413.6</v>
      </c>
      <c r="H283" s="43">
        <v>80</v>
      </c>
      <c r="I283" s="102"/>
      <c r="J283" s="45">
        <f>ROUND(H283*I283,2)</f>
        <v>0</v>
      </c>
      <c r="M283" s="13">
        <v>75.63</v>
      </c>
      <c r="O283" s="92"/>
    </row>
    <row r="284" spans="1:15" ht="33.75" x14ac:dyDescent="0.25">
      <c r="A284" s="40" t="s">
        <v>495</v>
      </c>
      <c r="B284" s="41" t="s">
        <v>13</v>
      </c>
      <c r="C284" s="41" t="s">
        <v>14</v>
      </c>
      <c r="D284" s="42" t="s">
        <v>496</v>
      </c>
      <c r="E284" s="43">
        <v>160</v>
      </c>
      <c r="F284" s="44">
        <f t="shared" si="75"/>
        <v>45.57</v>
      </c>
      <c r="G284" s="45">
        <f>ROUND(E284*F284,2)</f>
        <v>7291.2</v>
      </c>
      <c r="H284" s="43">
        <v>160</v>
      </c>
      <c r="I284" s="102"/>
      <c r="J284" s="45">
        <f>ROUND(H284*I284,2)</f>
        <v>0</v>
      </c>
      <c r="M284" s="13">
        <v>42.99</v>
      </c>
      <c r="O284" s="92"/>
    </row>
    <row r="285" spans="1:15" x14ac:dyDescent="0.25">
      <c r="A285" s="46"/>
      <c r="B285" s="47"/>
      <c r="C285" s="47"/>
      <c r="D285" s="48" t="s">
        <v>497</v>
      </c>
      <c r="E285" s="43">
        <v>1</v>
      </c>
      <c r="F285" s="49">
        <f>SUM(G282:G284)</f>
        <v>17222.8</v>
      </c>
      <c r="G285" s="50">
        <f>ROUND(E285*F285,2)</f>
        <v>17222.8</v>
      </c>
      <c r="H285" s="43">
        <v>1</v>
      </c>
      <c r="I285" s="49">
        <f>SUM(J282:J284)</f>
        <v>0</v>
      </c>
      <c r="J285" s="50">
        <f>ROUND(H285*I285,2)</f>
        <v>0</v>
      </c>
      <c r="O285" s="92"/>
    </row>
    <row r="286" spans="1:15" ht="0.95" customHeight="1" x14ac:dyDescent="0.25">
      <c r="A286" s="51"/>
      <c r="B286" s="52"/>
      <c r="C286" s="52"/>
      <c r="D286" s="53"/>
      <c r="E286" s="51"/>
      <c r="F286" s="52"/>
      <c r="G286" s="54"/>
      <c r="H286" s="51"/>
      <c r="I286" s="52"/>
      <c r="J286" s="54"/>
      <c r="O286" s="92"/>
    </row>
    <row r="287" spans="1:15" x14ac:dyDescent="0.25">
      <c r="A287" s="28" t="s">
        <v>498</v>
      </c>
      <c r="B287" s="29" t="s">
        <v>5</v>
      </c>
      <c r="C287" s="29" t="s">
        <v>6</v>
      </c>
      <c r="D287" s="30" t="s">
        <v>499</v>
      </c>
      <c r="E287" s="31">
        <f t="shared" ref="E287:J287" si="76">E391</f>
        <v>1</v>
      </c>
      <c r="F287" s="32">
        <f t="shared" si="76"/>
        <v>56414.76</v>
      </c>
      <c r="G287" s="33">
        <f t="shared" si="76"/>
        <v>56414.76</v>
      </c>
      <c r="H287" s="31">
        <f t="shared" si="76"/>
        <v>1</v>
      </c>
      <c r="I287" s="32">
        <f t="shared" si="76"/>
        <v>0</v>
      </c>
      <c r="J287" s="33">
        <f t="shared" si="76"/>
        <v>0</v>
      </c>
      <c r="O287" s="92"/>
    </row>
    <row r="288" spans="1:15" x14ac:dyDescent="0.25">
      <c r="A288" s="34" t="s">
        <v>500</v>
      </c>
      <c r="B288" s="35" t="s">
        <v>5</v>
      </c>
      <c r="C288" s="35" t="s">
        <v>6</v>
      </c>
      <c r="D288" s="36" t="s">
        <v>501</v>
      </c>
      <c r="E288" s="37">
        <f t="shared" ref="E288:J288" si="77">E368</f>
        <v>1</v>
      </c>
      <c r="F288" s="38">
        <f t="shared" si="77"/>
        <v>45035.73</v>
      </c>
      <c r="G288" s="39">
        <f t="shared" si="77"/>
        <v>45035.73</v>
      </c>
      <c r="H288" s="37">
        <f t="shared" si="77"/>
        <v>1</v>
      </c>
      <c r="I288" s="38">
        <f t="shared" si="77"/>
        <v>0</v>
      </c>
      <c r="J288" s="39">
        <f t="shared" si="77"/>
        <v>0</v>
      </c>
      <c r="O288" s="92"/>
    </row>
    <row r="289" spans="1:15" x14ac:dyDescent="0.25">
      <c r="A289" s="55" t="s">
        <v>502</v>
      </c>
      <c r="B289" s="56" t="s">
        <v>5</v>
      </c>
      <c r="C289" s="56" t="s">
        <v>6</v>
      </c>
      <c r="D289" s="57" t="s">
        <v>503</v>
      </c>
      <c r="E289" s="58">
        <f t="shared" ref="E289:J289" si="78">E298</f>
        <v>1</v>
      </c>
      <c r="F289" s="59">
        <f t="shared" si="78"/>
        <v>15172.84</v>
      </c>
      <c r="G289" s="60">
        <f t="shared" si="78"/>
        <v>15172.84</v>
      </c>
      <c r="H289" s="58">
        <f t="shared" si="78"/>
        <v>1</v>
      </c>
      <c r="I289" s="59">
        <f t="shared" si="78"/>
        <v>0</v>
      </c>
      <c r="J289" s="60">
        <f t="shared" si="78"/>
        <v>0</v>
      </c>
      <c r="O289" s="92"/>
    </row>
    <row r="290" spans="1:15" x14ac:dyDescent="0.25">
      <c r="A290" s="40" t="s">
        <v>504</v>
      </c>
      <c r="B290" s="41" t="s">
        <v>13</v>
      </c>
      <c r="C290" s="41" t="s">
        <v>14</v>
      </c>
      <c r="D290" s="42" t="s">
        <v>505</v>
      </c>
      <c r="E290" s="43">
        <v>580</v>
      </c>
      <c r="F290" s="44">
        <f t="shared" ref="F290:F297" si="79">M290*1.06</f>
        <v>16.96</v>
      </c>
      <c r="G290" s="45">
        <f t="shared" ref="G290:G298" si="80">ROUND(E290*F290,2)</f>
        <v>9836.7999999999993</v>
      </c>
      <c r="H290" s="43">
        <v>580</v>
      </c>
      <c r="I290" s="103"/>
      <c r="J290" s="45">
        <f t="shared" ref="J290:J298" si="81">ROUND(H290*I290,2)</f>
        <v>0</v>
      </c>
      <c r="M290" s="13">
        <v>16</v>
      </c>
      <c r="O290" s="92"/>
    </row>
    <row r="291" spans="1:15" x14ac:dyDescent="0.25">
      <c r="A291" s="40" t="s">
        <v>506</v>
      </c>
      <c r="B291" s="41" t="s">
        <v>13</v>
      </c>
      <c r="C291" s="41" t="s">
        <v>14</v>
      </c>
      <c r="D291" s="42" t="s">
        <v>507</v>
      </c>
      <c r="E291" s="43">
        <v>86</v>
      </c>
      <c r="F291" s="44">
        <f t="shared" si="79"/>
        <v>20.14</v>
      </c>
      <c r="G291" s="45">
        <f t="shared" si="80"/>
        <v>1732.04</v>
      </c>
      <c r="H291" s="43">
        <v>86</v>
      </c>
      <c r="I291" s="103"/>
      <c r="J291" s="45">
        <f t="shared" si="81"/>
        <v>0</v>
      </c>
      <c r="M291" s="13">
        <v>19</v>
      </c>
      <c r="O291" s="92"/>
    </row>
    <row r="292" spans="1:15" x14ac:dyDescent="0.25">
      <c r="A292" s="40" t="s">
        <v>508</v>
      </c>
      <c r="B292" s="41" t="s">
        <v>13</v>
      </c>
      <c r="C292" s="41" t="s">
        <v>14</v>
      </c>
      <c r="D292" s="42" t="s">
        <v>509</v>
      </c>
      <c r="E292" s="43">
        <v>50</v>
      </c>
      <c r="F292" s="44">
        <f t="shared" si="79"/>
        <v>42.4</v>
      </c>
      <c r="G292" s="45">
        <f t="shared" si="80"/>
        <v>2120</v>
      </c>
      <c r="H292" s="43">
        <v>50</v>
      </c>
      <c r="I292" s="103"/>
      <c r="J292" s="45">
        <f t="shared" si="81"/>
        <v>0</v>
      </c>
      <c r="M292" s="13">
        <v>40</v>
      </c>
      <c r="O292" s="92"/>
    </row>
    <row r="293" spans="1:15" x14ac:dyDescent="0.25">
      <c r="A293" s="40" t="s">
        <v>510</v>
      </c>
      <c r="B293" s="41" t="s">
        <v>13</v>
      </c>
      <c r="C293" s="41" t="s">
        <v>14</v>
      </c>
      <c r="D293" s="42" t="s">
        <v>511</v>
      </c>
      <c r="E293" s="43">
        <v>10</v>
      </c>
      <c r="F293" s="44">
        <f t="shared" si="79"/>
        <v>15.9</v>
      </c>
      <c r="G293" s="45">
        <f t="shared" si="80"/>
        <v>159</v>
      </c>
      <c r="H293" s="43">
        <v>10</v>
      </c>
      <c r="I293" s="103"/>
      <c r="J293" s="45">
        <f t="shared" si="81"/>
        <v>0</v>
      </c>
      <c r="M293" s="13">
        <v>15</v>
      </c>
      <c r="O293" s="92"/>
    </row>
    <row r="294" spans="1:15" x14ac:dyDescent="0.25">
      <c r="A294" s="40" t="s">
        <v>512</v>
      </c>
      <c r="B294" s="41" t="s">
        <v>13</v>
      </c>
      <c r="C294" s="41" t="s">
        <v>14</v>
      </c>
      <c r="D294" s="42" t="s">
        <v>513</v>
      </c>
      <c r="E294" s="43">
        <v>10</v>
      </c>
      <c r="F294" s="44">
        <f t="shared" si="79"/>
        <v>28.62</v>
      </c>
      <c r="G294" s="45">
        <f t="shared" si="80"/>
        <v>286.2</v>
      </c>
      <c r="H294" s="43">
        <v>10</v>
      </c>
      <c r="I294" s="103"/>
      <c r="J294" s="45">
        <f t="shared" si="81"/>
        <v>0</v>
      </c>
      <c r="M294" s="13">
        <v>27</v>
      </c>
      <c r="O294" s="92"/>
    </row>
    <row r="295" spans="1:15" x14ac:dyDescent="0.25">
      <c r="A295" s="40" t="s">
        <v>514</v>
      </c>
      <c r="B295" s="41" t="s">
        <v>13</v>
      </c>
      <c r="C295" s="41" t="s">
        <v>14</v>
      </c>
      <c r="D295" s="42" t="s">
        <v>515</v>
      </c>
      <c r="E295" s="43">
        <v>10</v>
      </c>
      <c r="F295" s="44">
        <f t="shared" si="79"/>
        <v>56.18</v>
      </c>
      <c r="G295" s="45">
        <f t="shared" si="80"/>
        <v>561.79999999999995</v>
      </c>
      <c r="H295" s="43">
        <v>10</v>
      </c>
      <c r="I295" s="103"/>
      <c r="J295" s="45">
        <f t="shared" si="81"/>
        <v>0</v>
      </c>
      <c r="M295" s="13">
        <v>53</v>
      </c>
      <c r="O295" s="92"/>
    </row>
    <row r="296" spans="1:15" x14ac:dyDescent="0.25">
      <c r="A296" s="40" t="s">
        <v>516</v>
      </c>
      <c r="B296" s="41" t="s">
        <v>13</v>
      </c>
      <c r="C296" s="41" t="s">
        <v>14</v>
      </c>
      <c r="D296" s="42" t="s">
        <v>517</v>
      </c>
      <c r="E296" s="43">
        <v>10</v>
      </c>
      <c r="F296" s="44">
        <f t="shared" si="79"/>
        <v>15.9</v>
      </c>
      <c r="G296" s="45">
        <f t="shared" si="80"/>
        <v>159</v>
      </c>
      <c r="H296" s="43">
        <v>10</v>
      </c>
      <c r="I296" s="103"/>
      <c r="J296" s="45">
        <f t="shared" si="81"/>
        <v>0</v>
      </c>
      <c r="M296" s="13">
        <v>15</v>
      </c>
      <c r="O296" s="92"/>
    </row>
    <row r="297" spans="1:15" x14ac:dyDescent="0.25">
      <c r="A297" s="40" t="s">
        <v>518</v>
      </c>
      <c r="B297" s="41" t="s">
        <v>13</v>
      </c>
      <c r="C297" s="41" t="s">
        <v>14</v>
      </c>
      <c r="D297" s="42" t="s">
        <v>519</v>
      </c>
      <c r="E297" s="43">
        <v>10</v>
      </c>
      <c r="F297" s="44">
        <f t="shared" si="79"/>
        <v>31.8</v>
      </c>
      <c r="G297" s="45">
        <f t="shared" si="80"/>
        <v>318</v>
      </c>
      <c r="H297" s="43">
        <v>10</v>
      </c>
      <c r="I297" s="103"/>
      <c r="J297" s="45">
        <f t="shared" si="81"/>
        <v>0</v>
      </c>
      <c r="M297" s="13">
        <v>30</v>
      </c>
      <c r="O297" s="92"/>
    </row>
    <row r="298" spans="1:15" x14ac:dyDescent="0.25">
      <c r="A298" s="46"/>
      <c r="B298" s="47"/>
      <c r="C298" s="47"/>
      <c r="D298" s="48" t="s">
        <v>520</v>
      </c>
      <c r="E298" s="43">
        <v>1</v>
      </c>
      <c r="F298" s="49">
        <f>SUM(G290:G297)</f>
        <v>15172.84</v>
      </c>
      <c r="G298" s="50">
        <f t="shared" si="80"/>
        <v>15172.84</v>
      </c>
      <c r="H298" s="43">
        <v>1</v>
      </c>
      <c r="I298" s="49">
        <f>SUM(J290:J297)</f>
        <v>0</v>
      </c>
      <c r="J298" s="50">
        <f t="shared" si="81"/>
        <v>0</v>
      </c>
      <c r="O298" s="92"/>
    </row>
    <row r="299" spans="1:15" ht="0.95" customHeight="1" x14ac:dyDescent="0.25">
      <c r="A299" s="51"/>
      <c r="B299" s="52"/>
      <c r="C299" s="52"/>
      <c r="D299" s="53"/>
      <c r="E299" s="51"/>
      <c r="F299" s="52"/>
      <c r="G299" s="54"/>
      <c r="H299" s="51"/>
      <c r="I299" s="52"/>
      <c r="J299" s="54"/>
      <c r="O299" s="92"/>
    </row>
    <row r="300" spans="1:15" x14ac:dyDescent="0.25">
      <c r="A300" s="55" t="s">
        <v>521</v>
      </c>
      <c r="B300" s="56" t="s">
        <v>5</v>
      </c>
      <c r="C300" s="56" t="s">
        <v>6</v>
      </c>
      <c r="D300" s="57" t="s">
        <v>522</v>
      </c>
      <c r="E300" s="58">
        <f t="shared" ref="E300:J300" si="82">E314</f>
        <v>1</v>
      </c>
      <c r="F300" s="59">
        <f t="shared" si="82"/>
        <v>865.68</v>
      </c>
      <c r="G300" s="60">
        <f t="shared" si="82"/>
        <v>865.68</v>
      </c>
      <c r="H300" s="58">
        <f t="shared" si="82"/>
        <v>1</v>
      </c>
      <c r="I300" s="59">
        <f t="shared" si="82"/>
        <v>0</v>
      </c>
      <c r="J300" s="60">
        <f t="shared" si="82"/>
        <v>0</v>
      </c>
      <c r="O300" s="92"/>
    </row>
    <row r="301" spans="1:15" x14ac:dyDescent="0.25">
      <c r="A301" s="40" t="s">
        <v>523</v>
      </c>
      <c r="B301" s="41" t="s">
        <v>13</v>
      </c>
      <c r="C301" s="41" t="s">
        <v>14</v>
      </c>
      <c r="D301" s="42" t="s">
        <v>524</v>
      </c>
      <c r="E301" s="43">
        <v>1</v>
      </c>
      <c r="F301" s="44">
        <f t="shared" ref="F301:F313" si="83">M301*1.06</f>
        <v>15.9</v>
      </c>
      <c r="G301" s="45">
        <f t="shared" ref="G301:G314" si="84">ROUND(E301*F301,2)</f>
        <v>15.9</v>
      </c>
      <c r="H301" s="43">
        <v>1</v>
      </c>
      <c r="I301" s="103"/>
      <c r="J301" s="45">
        <f t="shared" ref="J301:J314" si="85">ROUND(H301*I301,2)</f>
        <v>0</v>
      </c>
      <c r="M301" s="13">
        <v>15</v>
      </c>
      <c r="O301" s="92"/>
    </row>
    <row r="302" spans="1:15" x14ac:dyDescent="0.25">
      <c r="A302" s="40" t="s">
        <v>525</v>
      </c>
      <c r="B302" s="41" t="s">
        <v>13</v>
      </c>
      <c r="C302" s="41" t="s">
        <v>14</v>
      </c>
      <c r="D302" s="42" t="s">
        <v>526</v>
      </c>
      <c r="E302" s="43">
        <v>4</v>
      </c>
      <c r="F302" s="44">
        <f t="shared" si="83"/>
        <v>24.91</v>
      </c>
      <c r="G302" s="45">
        <f t="shared" si="84"/>
        <v>99.64</v>
      </c>
      <c r="H302" s="43">
        <v>4</v>
      </c>
      <c r="I302" s="103"/>
      <c r="J302" s="45">
        <f t="shared" si="85"/>
        <v>0</v>
      </c>
      <c r="M302" s="13">
        <v>23.5</v>
      </c>
      <c r="O302" s="92"/>
    </row>
    <row r="303" spans="1:15" x14ac:dyDescent="0.25">
      <c r="A303" s="40" t="s">
        <v>527</v>
      </c>
      <c r="B303" s="41" t="s">
        <v>13</v>
      </c>
      <c r="C303" s="41" t="s">
        <v>14</v>
      </c>
      <c r="D303" s="42" t="s">
        <v>528</v>
      </c>
      <c r="E303" s="43">
        <v>6</v>
      </c>
      <c r="F303" s="44">
        <f t="shared" si="83"/>
        <v>4.24</v>
      </c>
      <c r="G303" s="45">
        <f t="shared" si="84"/>
        <v>25.44</v>
      </c>
      <c r="H303" s="43">
        <v>6</v>
      </c>
      <c r="I303" s="103"/>
      <c r="J303" s="45">
        <f t="shared" si="85"/>
        <v>0</v>
      </c>
      <c r="M303" s="13">
        <v>4</v>
      </c>
      <c r="O303" s="92"/>
    </row>
    <row r="304" spans="1:15" x14ac:dyDescent="0.25">
      <c r="A304" s="40" t="s">
        <v>529</v>
      </c>
      <c r="B304" s="41" t="s">
        <v>13</v>
      </c>
      <c r="C304" s="41" t="s">
        <v>14</v>
      </c>
      <c r="D304" s="42" t="s">
        <v>530</v>
      </c>
      <c r="E304" s="43">
        <v>6</v>
      </c>
      <c r="F304" s="44">
        <f t="shared" si="83"/>
        <v>4.24</v>
      </c>
      <c r="G304" s="45">
        <f t="shared" si="84"/>
        <v>25.44</v>
      </c>
      <c r="H304" s="43">
        <v>6</v>
      </c>
      <c r="I304" s="103"/>
      <c r="J304" s="45">
        <f t="shared" si="85"/>
        <v>0</v>
      </c>
      <c r="M304" s="13">
        <v>4</v>
      </c>
      <c r="O304" s="92"/>
    </row>
    <row r="305" spans="1:15" x14ac:dyDescent="0.25">
      <c r="A305" s="40" t="s">
        <v>531</v>
      </c>
      <c r="B305" s="41" t="s">
        <v>13</v>
      </c>
      <c r="C305" s="41" t="s">
        <v>14</v>
      </c>
      <c r="D305" s="42" t="s">
        <v>532</v>
      </c>
      <c r="E305" s="43">
        <v>2</v>
      </c>
      <c r="F305" s="44">
        <f t="shared" si="83"/>
        <v>4.24</v>
      </c>
      <c r="G305" s="45">
        <f t="shared" si="84"/>
        <v>8.48</v>
      </c>
      <c r="H305" s="43">
        <v>2</v>
      </c>
      <c r="I305" s="103"/>
      <c r="J305" s="45">
        <f t="shared" si="85"/>
        <v>0</v>
      </c>
      <c r="M305" s="13">
        <v>4</v>
      </c>
      <c r="O305" s="92"/>
    </row>
    <row r="306" spans="1:15" x14ac:dyDescent="0.25">
      <c r="A306" s="40" t="s">
        <v>533</v>
      </c>
      <c r="B306" s="41" t="s">
        <v>13</v>
      </c>
      <c r="C306" s="41" t="s">
        <v>14</v>
      </c>
      <c r="D306" s="42" t="s">
        <v>534</v>
      </c>
      <c r="E306" s="43">
        <v>6</v>
      </c>
      <c r="F306" s="44">
        <f t="shared" si="83"/>
        <v>4.24</v>
      </c>
      <c r="G306" s="45">
        <f t="shared" si="84"/>
        <v>25.44</v>
      </c>
      <c r="H306" s="43">
        <v>6</v>
      </c>
      <c r="I306" s="103"/>
      <c r="J306" s="45">
        <f t="shared" si="85"/>
        <v>0</v>
      </c>
      <c r="M306" s="13">
        <v>4</v>
      </c>
      <c r="O306" s="92"/>
    </row>
    <row r="307" spans="1:15" x14ac:dyDescent="0.25">
      <c r="A307" s="40" t="s">
        <v>535</v>
      </c>
      <c r="B307" s="41" t="s">
        <v>13</v>
      </c>
      <c r="C307" s="41" t="s">
        <v>14</v>
      </c>
      <c r="D307" s="42" t="s">
        <v>536</v>
      </c>
      <c r="E307" s="43">
        <v>6</v>
      </c>
      <c r="F307" s="44">
        <f t="shared" si="83"/>
        <v>4.24</v>
      </c>
      <c r="G307" s="45">
        <f t="shared" si="84"/>
        <v>25.44</v>
      </c>
      <c r="H307" s="43">
        <v>6</v>
      </c>
      <c r="I307" s="103"/>
      <c r="J307" s="45">
        <f t="shared" si="85"/>
        <v>0</v>
      </c>
      <c r="M307" s="13">
        <v>4</v>
      </c>
      <c r="O307" s="92"/>
    </row>
    <row r="308" spans="1:15" x14ac:dyDescent="0.25">
      <c r="A308" s="40" t="s">
        <v>537</v>
      </c>
      <c r="B308" s="41" t="s">
        <v>13</v>
      </c>
      <c r="C308" s="41" t="s">
        <v>14</v>
      </c>
      <c r="D308" s="42" t="s">
        <v>538</v>
      </c>
      <c r="E308" s="43">
        <v>12</v>
      </c>
      <c r="F308" s="44">
        <f t="shared" si="83"/>
        <v>4.24</v>
      </c>
      <c r="G308" s="45">
        <f t="shared" si="84"/>
        <v>50.88</v>
      </c>
      <c r="H308" s="43">
        <v>12</v>
      </c>
      <c r="I308" s="103"/>
      <c r="J308" s="45">
        <f t="shared" si="85"/>
        <v>0</v>
      </c>
      <c r="M308" s="13">
        <v>4</v>
      </c>
      <c r="O308" s="92"/>
    </row>
    <row r="309" spans="1:15" x14ac:dyDescent="0.25">
      <c r="A309" s="40" t="s">
        <v>539</v>
      </c>
      <c r="B309" s="41" t="s">
        <v>13</v>
      </c>
      <c r="C309" s="41" t="s">
        <v>14</v>
      </c>
      <c r="D309" s="42" t="s">
        <v>540</v>
      </c>
      <c r="E309" s="43">
        <v>1</v>
      </c>
      <c r="F309" s="44">
        <f t="shared" si="83"/>
        <v>4.9800000000000004</v>
      </c>
      <c r="G309" s="45">
        <f t="shared" si="84"/>
        <v>4.9800000000000004</v>
      </c>
      <c r="H309" s="43">
        <v>1</v>
      </c>
      <c r="I309" s="103"/>
      <c r="J309" s="45">
        <f t="shared" si="85"/>
        <v>0</v>
      </c>
      <c r="M309" s="13">
        <v>4.7</v>
      </c>
      <c r="O309" s="92"/>
    </row>
    <row r="310" spans="1:15" x14ac:dyDescent="0.25">
      <c r="A310" s="40" t="s">
        <v>541</v>
      </c>
      <c r="B310" s="41" t="s">
        <v>13</v>
      </c>
      <c r="C310" s="41" t="s">
        <v>14</v>
      </c>
      <c r="D310" s="42" t="s">
        <v>542</v>
      </c>
      <c r="E310" s="43">
        <v>6</v>
      </c>
      <c r="F310" s="44">
        <f t="shared" si="83"/>
        <v>9.5399999999999991</v>
      </c>
      <c r="G310" s="45">
        <f t="shared" si="84"/>
        <v>57.24</v>
      </c>
      <c r="H310" s="43">
        <v>6</v>
      </c>
      <c r="I310" s="103"/>
      <c r="J310" s="45">
        <f t="shared" si="85"/>
        <v>0</v>
      </c>
      <c r="M310" s="13">
        <v>9</v>
      </c>
      <c r="O310" s="92"/>
    </row>
    <row r="311" spans="1:15" x14ac:dyDescent="0.25">
      <c r="A311" s="40" t="s">
        <v>543</v>
      </c>
      <c r="B311" s="41" t="s">
        <v>13</v>
      </c>
      <c r="C311" s="41" t="s">
        <v>14</v>
      </c>
      <c r="D311" s="42" t="s">
        <v>544</v>
      </c>
      <c r="E311" s="43">
        <v>6</v>
      </c>
      <c r="F311" s="44">
        <f t="shared" si="83"/>
        <v>8.48</v>
      </c>
      <c r="G311" s="45">
        <f t="shared" si="84"/>
        <v>50.88</v>
      </c>
      <c r="H311" s="43">
        <v>6</v>
      </c>
      <c r="I311" s="103"/>
      <c r="J311" s="45">
        <f t="shared" si="85"/>
        <v>0</v>
      </c>
      <c r="M311" s="13">
        <v>8</v>
      </c>
      <c r="O311" s="92"/>
    </row>
    <row r="312" spans="1:15" x14ac:dyDescent="0.25">
      <c r="A312" s="40" t="s">
        <v>545</v>
      </c>
      <c r="B312" s="41" t="s">
        <v>13</v>
      </c>
      <c r="C312" s="41" t="s">
        <v>14</v>
      </c>
      <c r="D312" s="42" t="s">
        <v>546</v>
      </c>
      <c r="E312" s="43">
        <v>3</v>
      </c>
      <c r="F312" s="44">
        <f t="shared" si="83"/>
        <v>89.04</v>
      </c>
      <c r="G312" s="45">
        <f t="shared" si="84"/>
        <v>267.12</v>
      </c>
      <c r="H312" s="43">
        <v>3</v>
      </c>
      <c r="I312" s="103"/>
      <c r="J312" s="45">
        <f t="shared" si="85"/>
        <v>0</v>
      </c>
      <c r="M312" s="13">
        <v>84</v>
      </c>
      <c r="O312" s="92"/>
    </row>
    <row r="313" spans="1:15" x14ac:dyDescent="0.25">
      <c r="A313" s="40" t="s">
        <v>547</v>
      </c>
      <c r="B313" s="41" t="s">
        <v>13</v>
      </c>
      <c r="C313" s="41" t="s">
        <v>14</v>
      </c>
      <c r="D313" s="42" t="s">
        <v>548</v>
      </c>
      <c r="E313" s="43">
        <v>40</v>
      </c>
      <c r="F313" s="44">
        <f t="shared" si="83"/>
        <v>5.22</v>
      </c>
      <c r="G313" s="45">
        <f t="shared" si="84"/>
        <v>208.8</v>
      </c>
      <c r="H313" s="43">
        <v>40</v>
      </c>
      <c r="I313" s="103"/>
      <c r="J313" s="45">
        <f t="shared" si="85"/>
        <v>0</v>
      </c>
      <c r="M313" s="13">
        <v>4.92</v>
      </c>
      <c r="O313" s="92"/>
    </row>
    <row r="314" spans="1:15" x14ac:dyDescent="0.25">
      <c r="A314" s="46"/>
      <c r="B314" s="47"/>
      <c r="C314" s="47"/>
      <c r="D314" s="48" t="s">
        <v>549</v>
      </c>
      <c r="E314" s="43">
        <v>1</v>
      </c>
      <c r="F314" s="49">
        <f>SUM(G301:G313)</f>
        <v>865.68</v>
      </c>
      <c r="G314" s="50">
        <f t="shared" si="84"/>
        <v>865.68</v>
      </c>
      <c r="H314" s="43">
        <v>1</v>
      </c>
      <c r="I314" s="49">
        <f>SUM(J301:J313)</f>
        <v>0</v>
      </c>
      <c r="J314" s="50">
        <f t="shared" si="85"/>
        <v>0</v>
      </c>
      <c r="O314" s="92"/>
    </row>
    <row r="315" spans="1:15" ht="0.95" customHeight="1" x14ac:dyDescent="0.25">
      <c r="A315" s="51"/>
      <c r="B315" s="52"/>
      <c r="C315" s="52"/>
      <c r="D315" s="53"/>
      <c r="E315" s="51"/>
      <c r="F315" s="52"/>
      <c r="G315" s="54"/>
      <c r="H315" s="51"/>
      <c r="I315" s="52"/>
      <c r="J315" s="54"/>
      <c r="O315" s="92"/>
    </row>
    <row r="316" spans="1:15" x14ac:dyDescent="0.25">
      <c r="A316" s="55" t="s">
        <v>550</v>
      </c>
      <c r="B316" s="56" t="s">
        <v>5</v>
      </c>
      <c r="C316" s="56" t="s">
        <v>6</v>
      </c>
      <c r="D316" s="57" t="s">
        <v>551</v>
      </c>
      <c r="E316" s="58">
        <f t="shared" ref="E316:J316" si="86">E321</f>
        <v>1</v>
      </c>
      <c r="F316" s="59">
        <f t="shared" si="86"/>
        <v>270.3</v>
      </c>
      <c r="G316" s="60">
        <f t="shared" si="86"/>
        <v>270.3</v>
      </c>
      <c r="H316" s="58">
        <f t="shared" si="86"/>
        <v>1</v>
      </c>
      <c r="I316" s="59">
        <f t="shared" si="86"/>
        <v>0</v>
      </c>
      <c r="J316" s="60">
        <f t="shared" si="86"/>
        <v>0</v>
      </c>
      <c r="O316" s="92"/>
    </row>
    <row r="317" spans="1:15" x14ac:dyDescent="0.25">
      <c r="A317" s="40" t="s">
        <v>552</v>
      </c>
      <c r="B317" s="41" t="s">
        <v>13</v>
      </c>
      <c r="C317" s="41" t="s">
        <v>14</v>
      </c>
      <c r="D317" s="42" t="s">
        <v>553</v>
      </c>
      <c r="E317" s="43">
        <v>1</v>
      </c>
      <c r="F317" s="44">
        <f t="shared" ref="F317:F320" si="87">M317*1.06</f>
        <v>60.42</v>
      </c>
      <c r="G317" s="45">
        <f>ROUND(E317*F317,2)</f>
        <v>60.42</v>
      </c>
      <c r="H317" s="43">
        <v>1</v>
      </c>
      <c r="I317" s="103"/>
      <c r="J317" s="45">
        <f>ROUND(H317*I317,2)</f>
        <v>0</v>
      </c>
      <c r="M317" s="13">
        <v>57</v>
      </c>
      <c r="O317" s="92"/>
    </row>
    <row r="318" spans="1:15" ht="22.5" x14ac:dyDescent="0.25">
      <c r="A318" s="40" t="s">
        <v>554</v>
      </c>
      <c r="B318" s="41" t="s">
        <v>13</v>
      </c>
      <c r="C318" s="41" t="s">
        <v>14</v>
      </c>
      <c r="D318" s="42" t="s">
        <v>555</v>
      </c>
      <c r="E318" s="43">
        <v>6</v>
      </c>
      <c r="F318" s="44">
        <f t="shared" si="87"/>
        <v>16.96</v>
      </c>
      <c r="G318" s="45">
        <f>ROUND(E318*F318,2)</f>
        <v>101.76</v>
      </c>
      <c r="H318" s="43">
        <v>6</v>
      </c>
      <c r="I318" s="103"/>
      <c r="J318" s="45">
        <f>ROUND(H318*I318,2)</f>
        <v>0</v>
      </c>
      <c r="M318" s="13">
        <v>16</v>
      </c>
      <c r="O318" s="92"/>
    </row>
    <row r="319" spans="1:15" x14ac:dyDescent="0.25">
      <c r="A319" s="40" t="s">
        <v>556</v>
      </c>
      <c r="B319" s="41" t="s">
        <v>13</v>
      </c>
      <c r="C319" s="41" t="s">
        <v>14</v>
      </c>
      <c r="D319" s="42" t="s">
        <v>557</v>
      </c>
      <c r="E319" s="43">
        <v>6</v>
      </c>
      <c r="F319" s="44">
        <f t="shared" si="87"/>
        <v>15.9</v>
      </c>
      <c r="G319" s="45">
        <f>ROUND(E319*F319,2)</f>
        <v>95.4</v>
      </c>
      <c r="H319" s="43">
        <v>6</v>
      </c>
      <c r="I319" s="103"/>
      <c r="J319" s="45">
        <f>ROUND(H319*I319,2)</f>
        <v>0</v>
      </c>
      <c r="M319" s="13">
        <v>15</v>
      </c>
      <c r="O319" s="92"/>
    </row>
    <row r="320" spans="1:15" ht="22.5" x14ac:dyDescent="0.25">
      <c r="A320" s="40" t="s">
        <v>558</v>
      </c>
      <c r="B320" s="41" t="s">
        <v>13</v>
      </c>
      <c r="C320" s="41" t="s">
        <v>14</v>
      </c>
      <c r="D320" s="42" t="s">
        <v>559</v>
      </c>
      <c r="E320" s="43">
        <v>1</v>
      </c>
      <c r="F320" s="44">
        <f t="shared" si="87"/>
        <v>12.72</v>
      </c>
      <c r="G320" s="45">
        <f>ROUND(E320*F320,2)</f>
        <v>12.72</v>
      </c>
      <c r="H320" s="43">
        <v>1</v>
      </c>
      <c r="I320" s="103"/>
      <c r="J320" s="45">
        <f>ROUND(H320*I320,2)</f>
        <v>0</v>
      </c>
      <c r="M320" s="13">
        <v>12</v>
      </c>
      <c r="O320" s="92"/>
    </row>
    <row r="321" spans="1:15" x14ac:dyDescent="0.25">
      <c r="A321" s="46"/>
      <c r="B321" s="47"/>
      <c r="C321" s="47"/>
      <c r="D321" s="48" t="s">
        <v>560</v>
      </c>
      <c r="E321" s="43">
        <v>1</v>
      </c>
      <c r="F321" s="49">
        <f>SUM(G317:G320)</f>
        <v>270.3</v>
      </c>
      <c r="G321" s="50">
        <f>ROUND(E321*F321,2)</f>
        <v>270.3</v>
      </c>
      <c r="H321" s="43">
        <v>1</v>
      </c>
      <c r="I321" s="49">
        <f>SUM(J317:J320)</f>
        <v>0</v>
      </c>
      <c r="J321" s="50">
        <f>ROUND(H321*I321,2)</f>
        <v>0</v>
      </c>
      <c r="O321" s="92"/>
    </row>
    <row r="322" spans="1:15" ht="0.95" customHeight="1" x14ac:dyDescent="0.25">
      <c r="A322" s="51"/>
      <c r="B322" s="52"/>
      <c r="C322" s="52"/>
      <c r="D322" s="53"/>
      <c r="E322" s="51"/>
      <c r="F322" s="52"/>
      <c r="G322" s="54"/>
      <c r="H322" s="51"/>
      <c r="I322" s="52"/>
      <c r="J322" s="54"/>
      <c r="O322" s="92"/>
    </row>
    <row r="323" spans="1:15" x14ac:dyDescent="0.25">
      <c r="A323" s="55" t="s">
        <v>561</v>
      </c>
      <c r="B323" s="56" t="s">
        <v>5</v>
      </c>
      <c r="C323" s="56" t="s">
        <v>6</v>
      </c>
      <c r="D323" s="57" t="s">
        <v>562</v>
      </c>
      <c r="E323" s="58">
        <f t="shared" ref="E323:J323" si="88">E335</f>
        <v>1</v>
      </c>
      <c r="F323" s="59">
        <f t="shared" si="88"/>
        <v>7270.54</v>
      </c>
      <c r="G323" s="60">
        <f t="shared" si="88"/>
        <v>7270.54</v>
      </c>
      <c r="H323" s="58">
        <f t="shared" si="88"/>
        <v>1</v>
      </c>
      <c r="I323" s="59">
        <f t="shared" si="88"/>
        <v>0</v>
      </c>
      <c r="J323" s="60">
        <f t="shared" si="88"/>
        <v>0</v>
      </c>
      <c r="O323" s="92"/>
    </row>
    <row r="324" spans="1:15" x14ac:dyDescent="0.25">
      <c r="A324" s="62" t="s">
        <v>563</v>
      </c>
      <c r="B324" s="63" t="s">
        <v>5</v>
      </c>
      <c r="C324" s="63" t="s">
        <v>6</v>
      </c>
      <c r="D324" s="64" t="s">
        <v>564</v>
      </c>
      <c r="E324" s="65">
        <f t="shared" ref="E324:J324" si="89">E327</f>
        <v>1</v>
      </c>
      <c r="F324" s="66">
        <f t="shared" si="89"/>
        <v>3494.82</v>
      </c>
      <c r="G324" s="67">
        <f t="shared" si="89"/>
        <v>3494.82</v>
      </c>
      <c r="H324" s="65">
        <f t="shared" si="89"/>
        <v>1</v>
      </c>
      <c r="I324" s="66">
        <f t="shared" si="89"/>
        <v>0</v>
      </c>
      <c r="J324" s="67">
        <f t="shared" si="89"/>
        <v>0</v>
      </c>
      <c r="O324" s="92"/>
    </row>
    <row r="325" spans="1:15" x14ac:dyDescent="0.25">
      <c r="A325" s="40" t="s">
        <v>565</v>
      </c>
      <c r="B325" s="41" t="s">
        <v>13</v>
      </c>
      <c r="C325" s="41" t="s">
        <v>14</v>
      </c>
      <c r="D325" s="42" t="s">
        <v>566</v>
      </c>
      <c r="E325" s="43">
        <v>1</v>
      </c>
      <c r="F325" s="44">
        <f t="shared" ref="F325:F326" si="90">M325*1.06</f>
        <v>55.12</v>
      </c>
      <c r="G325" s="45">
        <f>ROUND(E325*F325,2)</f>
        <v>55.12</v>
      </c>
      <c r="H325" s="43">
        <v>1</v>
      </c>
      <c r="I325" s="103"/>
      <c r="J325" s="45">
        <f>ROUND(H325*I325,2)</f>
        <v>0</v>
      </c>
      <c r="M325" s="13">
        <v>52</v>
      </c>
      <c r="O325" s="92"/>
    </row>
    <row r="326" spans="1:15" x14ac:dyDescent="0.25">
      <c r="A326" s="40" t="s">
        <v>567</v>
      </c>
      <c r="B326" s="41" t="s">
        <v>13</v>
      </c>
      <c r="C326" s="41" t="s">
        <v>14</v>
      </c>
      <c r="D326" s="42" t="s">
        <v>568</v>
      </c>
      <c r="E326" s="43">
        <v>55</v>
      </c>
      <c r="F326" s="44">
        <f t="shared" si="90"/>
        <v>62.54</v>
      </c>
      <c r="G326" s="45">
        <f>ROUND(E326*F326,2)</f>
        <v>3439.7</v>
      </c>
      <c r="H326" s="43">
        <v>55</v>
      </c>
      <c r="I326" s="103"/>
      <c r="J326" s="45">
        <f>ROUND(H326*I326,2)</f>
        <v>0</v>
      </c>
      <c r="M326" s="13">
        <v>59</v>
      </c>
      <c r="O326" s="92"/>
    </row>
    <row r="327" spans="1:15" x14ac:dyDescent="0.25">
      <c r="A327" s="46"/>
      <c r="B327" s="47"/>
      <c r="C327" s="47"/>
      <c r="D327" s="48" t="s">
        <v>569</v>
      </c>
      <c r="E327" s="43">
        <v>1</v>
      </c>
      <c r="F327" s="49">
        <f>SUM(G325:G326)</f>
        <v>3494.82</v>
      </c>
      <c r="G327" s="50">
        <f>ROUND(E327*F327,2)</f>
        <v>3494.82</v>
      </c>
      <c r="H327" s="43">
        <v>1</v>
      </c>
      <c r="I327" s="49">
        <f>SUM(J325:J326)</f>
        <v>0</v>
      </c>
      <c r="J327" s="50">
        <f>ROUND(H327*I327,2)</f>
        <v>0</v>
      </c>
      <c r="O327" s="92"/>
    </row>
    <row r="328" spans="1:15" ht="0.95" customHeight="1" x14ac:dyDescent="0.25">
      <c r="A328" s="51"/>
      <c r="B328" s="52"/>
      <c r="C328" s="52"/>
      <c r="D328" s="53"/>
      <c r="E328" s="51"/>
      <c r="F328" s="52"/>
      <c r="G328" s="54"/>
      <c r="H328" s="51"/>
      <c r="I328" s="52"/>
      <c r="J328" s="54"/>
      <c r="O328" s="92"/>
    </row>
    <row r="329" spans="1:15" x14ac:dyDescent="0.25">
      <c r="A329" s="62" t="s">
        <v>570</v>
      </c>
      <c r="B329" s="63" t="s">
        <v>5</v>
      </c>
      <c r="C329" s="63" t="s">
        <v>6</v>
      </c>
      <c r="D329" s="64" t="s">
        <v>571</v>
      </c>
      <c r="E329" s="65">
        <f t="shared" ref="E329:J329" si="91">E333</f>
        <v>1</v>
      </c>
      <c r="F329" s="66">
        <f t="shared" si="91"/>
        <v>3775.72</v>
      </c>
      <c r="G329" s="67">
        <f t="shared" si="91"/>
        <v>3775.72</v>
      </c>
      <c r="H329" s="65">
        <f t="shared" si="91"/>
        <v>1</v>
      </c>
      <c r="I329" s="66">
        <f t="shared" si="91"/>
        <v>0</v>
      </c>
      <c r="J329" s="67">
        <f t="shared" si="91"/>
        <v>0</v>
      </c>
      <c r="O329" s="92"/>
    </row>
    <row r="330" spans="1:15" x14ac:dyDescent="0.25">
      <c r="A330" s="40" t="s">
        <v>572</v>
      </c>
      <c r="B330" s="41" t="s">
        <v>13</v>
      </c>
      <c r="C330" s="41" t="s">
        <v>14</v>
      </c>
      <c r="D330" s="42" t="s">
        <v>573</v>
      </c>
      <c r="E330" s="43">
        <v>8</v>
      </c>
      <c r="F330" s="44">
        <f t="shared" ref="F330:F332" si="92">M330*1.06</f>
        <v>76.849999999999994</v>
      </c>
      <c r="G330" s="45">
        <f>ROUND(E330*F330,2)</f>
        <v>614.79999999999995</v>
      </c>
      <c r="H330" s="43">
        <v>8</v>
      </c>
      <c r="I330" s="103"/>
      <c r="J330" s="45">
        <f>ROUND(H330*I330,2)</f>
        <v>0</v>
      </c>
      <c r="M330" s="13">
        <v>72.5</v>
      </c>
      <c r="O330" s="92"/>
    </row>
    <row r="331" spans="1:15" x14ac:dyDescent="0.25">
      <c r="A331" s="40" t="s">
        <v>574</v>
      </c>
      <c r="B331" s="41" t="s">
        <v>13</v>
      </c>
      <c r="C331" s="41" t="s">
        <v>14</v>
      </c>
      <c r="D331" s="42" t="s">
        <v>575</v>
      </c>
      <c r="E331" s="43">
        <v>14</v>
      </c>
      <c r="F331" s="44">
        <f t="shared" si="92"/>
        <v>82.68</v>
      </c>
      <c r="G331" s="45">
        <f>ROUND(E331*F331,2)</f>
        <v>1157.52</v>
      </c>
      <c r="H331" s="43">
        <v>14</v>
      </c>
      <c r="I331" s="103"/>
      <c r="J331" s="45">
        <f>ROUND(H331*I331,2)</f>
        <v>0</v>
      </c>
      <c r="M331" s="13">
        <v>78</v>
      </c>
      <c r="O331" s="92"/>
    </row>
    <row r="332" spans="1:15" x14ac:dyDescent="0.25">
      <c r="A332" s="40" t="s">
        <v>576</v>
      </c>
      <c r="B332" s="41" t="s">
        <v>13</v>
      </c>
      <c r="C332" s="41" t="s">
        <v>14</v>
      </c>
      <c r="D332" s="42" t="s">
        <v>577</v>
      </c>
      <c r="E332" s="43">
        <v>14</v>
      </c>
      <c r="F332" s="44">
        <f t="shared" si="92"/>
        <v>143.1</v>
      </c>
      <c r="G332" s="45">
        <f>ROUND(E332*F332,2)</f>
        <v>2003.4</v>
      </c>
      <c r="H332" s="43">
        <v>14</v>
      </c>
      <c r="I332" s="103"/>
      <c r="J332" s="45">
        <f>ROUND(H332*I332,2)</f>
        <v>0</v>
      </c>
      <c r="M332" s="13">
        <v>135</v>
      </c>
      <c r="O332" s="92"/>
    </row>
    <row r="333" spans="1:15" x14ac:dyDescent="0.25">
      <c r="A333" s="46"/>
      <c r="B333" s="47"/>
      <c r="C333" s="47"/>
      <c r="D333" s="48" t="s">
        <v>578</v>
      </c>
      <c r="E333" s="43">
        <v>1</v>
      </c>
      <c r="F333" s="49">
        <f>SUM(G330:G332)</f>
        <v>3775.72</v>
      </c>
      <c r="G333" s="50">
        <f>ROUND(E333*F333,2)</f>
        <v>3775.72</v>
      </c>
      <c r="H333" s="43">
        <v>1</v>
      </c>
      <c r="I333" s="49">
        <f>SUM(J330:J332)</f>
        <v>0</v>
      </c>
      <c r="J333" s="50">
        <f>ROUND(H333*I333,2)</f>
        <v>0</v>
      </c>
      <c r="O333" s="92"/>
    </row>
    <row r="334" spans="1:15" ht="0.95" customHeight="1" x14ac:dyDescent="0.25">
      <c r="A334" s="51"/>
      <c r="B334" s="52"/>
      <c r="C334" s="52"/>
      <c r="D334" s="53"/>
      <c r="E334" s="51"/>
      <c r="F334" s="52"/>
      <c r="G334" s="54"/>
      <c r="H334" s="51"/>
      <c r="I334" s="52"/>
      <c r="J334" s="54"/>
      <c r="O334" s="92"/>
    </row>
    <row r="335" spans="1:15" x14ac:dyDescent="0.25">
      <c r="A335" s="46"/>
      <c r="B335" s="47"/>
      <c r="C335" s="47"/>
      <c r="D335" s="48" t="s">
        <v>579</v>
      </c>
      <c r="E335" s="43">
        <v>1</v>
      </c>
      <c r="F335" s="49">
        <f>G324+G329</f>
        <v>7270.54</v>
      </c>
      <c r="G335" s="50">
        <f>ROUND(E335*F335,2)</f>
        <v>7270.54</v>
      </c>
      <c r="H335" s="43">
        <v>1</v>
      </c>
      <c r="I335" s="49">
        <f>J324+J329</f>
        <v>0</v>
      </c>
      <c r="J335" s="50">
        <f>ROUND(H335*I335,2)</f>
        <v>0</v>
      </c>
      <c r="O335" s="92"/>
    </row>
    <row r="336" spans="1:15" ht="0.95" customHeight="1" x14ac:dyDescent="0.25">
      <c r="A336" s="51"/>
      <c r="B336" s="52"/>
      <c r="C336" s="52"/>
      <c r="D336" s="53"/>
      <c r="E336" s="51"/>
      <c r="F336" s="52"/>
      <c r="G336" s="54"/>
      <c r="H336" s="51"/>
      <c r="I336" s="52"/>
      <c r="J336" s="54"/>
      <c r="O336" s="92"/>
    </row>
    <row r="337" spans="1:15" x14ac:dyDescent="0.25">
      <c r="A337" s="55" t="s">
        <v>580</v>
      </c>
      <c r="B337" s="56" t="s">
        <v>5</v>
      </c>
      <c r="C337" s="56" t="s">
        <v>6</v>
      </c>
      <c r="D337" s="57" t="s">
        <v>581</v>
      </c>
      <c r="E337" s="58">
        <f t="shared" ref="E337:J337" si="93">E340</f>
        <v>1</v>
      </c>
      <c r="F337" s="59">
        <f t="shared" si="93"/>
        <v>1812.96</v>
      </c>
      <c r="G337" s="60">
        <f t="shared" si="93"/>
        <v>1812.96</v>
      </c>
      <c r="H337" s="58">
        <f t="shared" si="93"/>
        <v>1</v>
      </c>
      <c r="I337" s="59">
        <f t="shared" si="93"/>
        <v>0</v>
      </c>
      <c r="J337" s="60">
        <f t="shared" si="93"/>
        <v>0</v>
      </c>
      <c r="O337" s="92"/>
    </row>
    <row r="338" spans="1:15" x14ac:dyDescent="0.25">
      <c r="A338" s="40" t="s">
        <v>582</v>
      </c>
      <c r="B338" s="41" t="s">
        <v>13</v>
      </c>
      <c r="C338" s="41" t="s">
        <v>14</v>
      </c>
      <c r="D338" s="42" t="s">
        <v>581</v>
      </c>
      <c r="E338" s="43">
        <v>16</v>
      </c>
      <c r="F338" s="44">
        <f t="shared" ref="F338:F339" si="94">M338*1.06</f>
        <v>83.1</v>
      </c>
      <c r="G338" s="45">
        <f>ROUND(E338*F338,2)</f>
        <v>1329.6</v>
      </c>
      <c r="H338" s="43">
        <v>16</v>
      </c>
      <c r="I338" s="103"/>
      <c r="J338" s="45">
        <f>ROUND(H338*I338,2)</f>
        <v>0</v>
      </c>
      <c r="M338" s="13">
        <v>78.400000000000006</v>
      </c>
      <c r="O338" s="92"/>
    </row>
    <row r="339" spans="1:15" x14ac:dyDescent="0.25">
      <c r="A339" s="40" t="s">
        <v>583</v>
      </c>
      <c r="B339" s="41" t="s">
        <v>13</v>
      </c>
      <c r="C339" s="41" t="s">
        <v>14</v>
      </c>
      <c r="D339" s="42" t="s">
        <v>584</v>
      </c>
      <c r="E339" s="43">
        <v>4</v>
      </c>
      <c r="F339" s="44">
        <f t="shared" si="94"/>
        <v>120.84</v>
      </c>
      <c r="G339" s="45">
        <f>ROUND(E339*F339,2)</f>
        <v>483.36</v>
      </c>
      <c r="H339" s="43">
        <v>4</v>
      </c>
      <c r="I339" s="103"/>
      <c r="J339" s="45">
        <f>ROUND(H339*I339,2)</f>
        <v>0</v>
      </c>
      <c r="M339" s="13">
        <v>114</v>
      </c>
      <c r="O339" s="92"/>
    </row>
    <row r="340" spans="1:15" x14ac:dyDescent="0.25">
      <c r="A340" s="46"/>
      <c r="B340" s="47"/>
      <c r="C340" s="47"/>
      <c r="D340" s="48" t="s">
        <v>585</v>
      </c>
      <c r="E340" s="43">
        <v>1</v>
      </c>
      <c r="F340" s="49">
        <f>SUM(G338:G339)</f>
        <v>1812.96</v>
      </c>
      <c r="G340" s="50">
        <f>ROUND(E340*F340,2)</f>
        <v>1812.96</v>
      </c>
      <c r="H340" s="43">
        <v>1</v>
      </c>
      <c r="I340" s="49">
        <f>SUM(J338:J339)</f>
        <v>0</v>
      </c>
      <c r="J340" s="50">
        <f>ROUND(H340*I340,2)</f>
        <v>0</v>
      </c>
      <c r="O340" s="92"/>
    </row>
    <row r="341" spans="1:15" ht="0.95" customHeight="1" x14ac:dyDescent="0.25">
      <c r="A341" s="51"/>
      <c r="B341" s="52"/>
      <c r="C341" s="52"/>
      <c r="D341" s="53"/>
      <c r="E341" s="51"/>
      <c r="F341" s="52"/>
      <c r="G341" s="54"/>
      <c r="H341" s="51"/>
      <c r="I341" s="52"/>
      <c r="J341" s="54"/>
      <c r="O341" s="92"/>
    </row>
    <row r="342" spans="1:15" x14ac:dyDescent="0.25">
      <c r="A342" s="55" t="s">
        <v>586</v>
      </c>
      <c r="B342" s="56" t="s">
        <v>5</v>
      </c>
      <c r="C342" s="56" t="s">
        <v>6</v>
      </c>
      <c r="D342" s="57" t="s">
        <v>587</v>
      </c>
      <c r="E342" s="58">
        <f t="shared" ref="E342:J342" si="95">E353</f>
        <v>1</v>
      </c>
      <c r="F342" s="59">
        <f t="shared" si="95"/>
        <v>10585.16</v>
      </c>
      <c r="G342" s="60">
        <f t="shared" si="95"/>
        <v>10585.16</v>
      </c>
      <c r="H342" s="58">
        <f t="shared" si="95"/>
        <v>1</v>
      </c>
      <c r="I342" s="59">
        <f t="shared" si="95"/>
        <v>0</v>
      </c>
      <c r="J342" s="60">
        <f t="shared" si="95"/>
        <v>0</v>
      </c>
      <c r="O342" s="92"/>
    </row>
    <row r="343" spans="1:15" x14ac:dyDescent="0.25">
      <c r="A343" s="40" t="s">
        <v>588</v>
      </c>
      <c r="B343" s="41" t="s">
        <v>13</v>
      </c>
      <c r="C343" s="41" t="s">
        <v>14</v>
      </c>
      <c r="D343" s="42" t="s">
        <v>589</v>
      </c>
      <c r="E343" s="43">
        <v>20</v>
      </c>
      <c r="F343" s="44">
        <f t="shared" ref="F343:F352" si="96">M343*1.06</f>
        <v>61.48</v>
      </c>
      <c r="G343" s="45">
        <f t="shared" ref="G343:G353" si="97">ROUND(E343*F343,2)</f>
        <v>1229.5999999999999</v>
      </c>
      <c r="H343" s="43">
        <v>20</v>
      </c>
      <c r="I343" s="103"/>
      <c r="J343" s="45">
        <f t="shared" ref="J343:J353" si="98">ROUND(H343*I343,2)</f>
        <v>0</v>
      </c>
      <c r="M343" s="13">
        <v>58</v>
      </c>
      <c r="O343" s="92"/>
    </row>
    <row r="344" spans="1:15" x14ac:dyDescent="0.25">
      <c r="A344" s="40" t="s">
        <v>590</v>
      </c>
      <c r="B344" s="41" t="s">
        <v>13</v>
      </c>
      <c r="C344" s="41" t="s">
        <v>14</v>
      </c>
      <c r="D344" s="42" t="s">
        <v>591</v>
      </c>
      <c r="E344" s="43">
        <v>20</v>
      </c>
      <c r="F344" s="44">
        <f t="shared" si="96"/>
        <v>42.4</v>
      </c>
      <c r="G344" s="45">
        <f t="shared" si="97"/>
        <v>848</v>
      </c>
      <c r="H344" s="43">
        <v>20</v>
      </c>
      <c r="I344" s="103"/>
      <c r="J344" s="45">
        <f t="shared" si="98"/>
        <v>0</v>
      </c>
      <c r="M344" s="13">
        <v>40</v>
      </c>
      <c r="O344" s="92"/>
    </row>
    <row r="345" spans="1:15" x14ac:dyDescent="0.25">
      <c r="A345" s="40" t="s">
        <v>592</v>
      </c>
      <c r="B345" s="41" t="s">
        <v>13</v>
      </c>
      <c r="C345" s="41" t="s">
        <v>52</v>
      </c>
      <c r="D345" s="42" t="s">
        <v>593</v>
      </c>
      <c r="E345" s="43">
        <v>16</v>
      </c>
      <c r="F345" s="44">
        <f t="shared" si="96"/>
        <v>53</v>
      </c>
      <c r="G345" s="45">
        <f t="shared" si="97"/>
        <v>848</v>
      </c>
      <c r="H345" s="43">
        <v>16</v>
      </c>
      <c r="I345" s="103"/>
      <c r="J345" s="45">
        <f t="shared" si="98"/>
        <v>0</v>
      </c>
      <c r="M345" s="13">
        <v>50</v>
      </c>
      <c r="O345" s="92"/>
    </row>
    <row r="346" spans="1:15" x14ac:dyDescent="0.25">
      <c r="A346" s="40" t="s">
        <v>594</v>
      </c>
      <c r="B346" s="41" t="s">
        <v>13</v>
      </c>
      <c r="C346" s="41" t="s">
        <v>14</v>
      </c>
      <c r="D346" s="42" t="s">
        <v>595</v>
      </c>
      <c r="E346" s="43">
        <v>20</v>
      </c>
      <c r="F346" s="44">
        <f t="shared" si="96"/>
        <v>14.84</v>
      </c>
      <c r="G346" s="45">
        <f t="shared" si="97"/>
        <v>296.8</v>
      </c>
      <c r="H346" s="43">
        <v>20</v>
      </c>
      <c r="I346" s="103"/>
      <c r="J346" s="45">
        <f t="shared" si="98"/>
        <v>0</v>
      </c>
      <c r="M346" s="13">
        <v>14</v>
      </c>
      <c r="O346" s="92"/>
    </row>
    <row r="347" spans="1:15" x14ac:dyDescent="0.25">
      <c r="A347" s="40" t="s">
        <v>596</v>
      </c>
      <c r="B347" s="41" t="s">
        <v>13</v>
      </c>
      <c r="C347" s="41" t="s">
        <v>14</v>
      </c>
      <c r="D347" s="42" t="s">
        <v>597</v>
      </c>
      <c r="E347" s="43">
        <v>8</v>
      </c>
      <c r="F347" s="44">
        <f t="shared" si="96"/>
        <v>55.12</v>
      </c>
      <c r="G347" s="45">
        <f t="shared" si="97"/>
        <v>440.96</v>
      </c>
      <c r="H347" s="43">
        <v>8</v>
      </c>
      <c r="I347" s="103"/>
      <c r="J347" s="45">
        <f t="shared" si="98"/>
        <v>0</v>
      </c>
      <c r="M347" s="13">
        <v>52</v>
      </c>
      <c r="O347" s="92"/>
    </row>
    <row r="348" spans="1:15" x14ac:dyDescent="0.25">
      <c r="A348" s="40" t="s">
        <v>598</v>
      </c>
      <c r="B348" s="41" t="s">
        <v>13</v>
      </c>
      <c r="C348" s="41" t="s">
        <v>14</v>
      </c>
      <c r="D348" s="42" t="s">
        <v>599</v>
      </c>
      <c r="E348" s="43">
        <v>8</v>
      </c>
      <c r="F348" s="44">
        <f t="shared" si="96"/>
        <v>10.6</v>
      </c>
      <c r="G348" s="45">
        <f t="shared" si="97"/>
        <v>84.8</v>
      </c>
      <c r="H348" s="43">
        <v>8</v>
      </c>
      <c r="I348" s="103"/>
      <c r="J348" s="45">
        <f t="shared" si="98"/>
        <v>0</v>
      </c>
      <c r="M348" s="13">
        <v>10</v>
      </c>
      <c r="O348" s="92"/>
    </row>
    <row r="349" spans="1:15" x14ac:dyDescent="0.25">
      <c r="A349" s="40" t="s">
        <v>600</v>
      </c>
      <c r="B349" s="41" t="s">
        <v>13</v>
      </c>
      <c r="C349" s="41" t="s">
        <v>14</v>
      </c>
      <c r="D349" s="42" t="s">
        <v>601</v>
      </c>
      <c r="E349" s="43">
        <v>16</v>
      </c>
      <c r="F349" s="44">
        <f t="shared" si="96"/>
        <v>53</v>
      </c>
      <c r="G349" s="45">
        <f t="shared" si="97"/>
        <v>848</v>
      </c>
      <c r="H349" s="43">
        <v>16</v>
      </c>
      <c r="I349" s="103"/>
      <c r="J349" s="45">
        <f t="shared" si="98"/>
        <v>0</v>
      </c>
      <c r="M349" s="13">
        <v>50</v>
      </c>
      <c r="O349" s="92"/>
    </row>
    <row r="350" spans="1:15" x14ac:dyDescent="0.25">
      <c r="A350" s="40" t="s">
        <v>602</v>
      </c>
      <c r="B350" s="41" t="s">
        <v>13</v>
      </c>
      <c r="C350" s="41" t="s">
        <v>14</v>
      </c>
      <c r="D350" s="42" t="s">
        <v>603</v>
      </c>
      <c r="E350" s="43">
        <v>1</v>
      </c>
      <c r="F350" s="44">
        <f t="shared" si="96"/>
        <v>689</v>
      </c>
      <c r="G350" s="45">
        <f t="shared" si="97"/>
        <v>689</v>
      </c>
      <c r="H350" s="43">
        <v>1</v>
      </c>
      <c r="I350" s="103"/>
      <c r="J350" s="45">
        <f t="shared" si="98"/>
        <v>0</v>
      </c>
      <c r="M350" s="13">
        <v>650</v>
      </c>
      <c r="O350" s="92"/>
    </row>
    <row r="351" spans="1:15" x14ac:dyDescent="0.25">
      <c r="A351" s="40" t="s">
        <v>604</v>
      </c>
      <c r="B351" s="41" t="s">
        <v>13</v>
      </c>
      <c r="C351" s="41" t="s">
        <v>14</v>
      </c>
      <c r="D351" s="42" t="s">
        <v>605</v>
      </c>
      <c r="E351" s="43">
        <v>20</v>
      </c>
      <c r="F351" s="44">
        <f t="shared" si="96"/>
        <v>169.6</v>
      </c>
      <c r="G351" s="45">
        <f t="shared" si="97"/>
        <v>3392</v>
      </c>
      <c r="H351" s="43">
        <v>20</v>
      </c>
      <c r="I351" s="103"/>
      <c r="J351" s="45">
        <f t="shared" si="98"/>
        <v>0</v>
      </c>
      <c r="M351" s="13">
        <v>160</v>
      </c>
      <c r="O351" s="92"/>
    </row>
    <row r="352" spans="1:15" x14ac:dyDescent="0.25">
      <c r="A352" s="40" t="s">
        <v>606</v>
      </c>
      <c r="B352" s="41" t="s">
        <v>13</v>
      </c>
      <c r="C352" s="41" t="s">
        <v>14</v>
      </c>
      <c r="D352" s="42" t="s">
        <v>607</v>
      </c>
      <c r="E352" s="43">
        <v>20</v>
      </c>
      <c r="F352" s="44">
        <f t="shared" si="96"/>
        <v>95.4</v>
      </c>
      <c r="G352" s="45">
        <f t="shared" si="97"/>
        <v>1908</v>
      </c>
      <c r="H352" s="43">
        <v>20</v>
      </c>
      <c r="I352" s="103"/>
      <c r="J352" s="45">
        <f t="shared" si="98"/>
        <v>0</v>
      </c>
      <c r="M352" s="13">
        <v>90</v>
      </c>
      <c r="O352" s="92"/>
    </row>
    <row r="353" spans="1:15" x14ac:dyDescent="0.25">
      <c r="A353" s="46"/>
      <c r="B353" s="47"/>
      <c r="C353" s="47"/>
      <c r="D353" s="48" t="s">
        <v>608</v>
      </c>
      <c r="E353" s="43">
        <v>1</v>
      </c>
      <c r="F353" s="49">
        <f>SUM(G343:G352)</f>
        <v>10585.16</v>
      </c>
      <c r="G353" s="50">
        <f t="shared" si="97"/>
        <v>10585.16</v>
      </c>
      <c r="H353" s="43">
        <v>1</v>
      </c>
      <c r="I353" s="49">
        <f>SUM(J343:J352)</f>
        <v>0</v>
      </c>
      <c r="J353" s="50">
        <f t="shared" si="98"/>
        <v>0</v>
      </c>
      <c r="O353" s="92"/>
    </row>
    <row r="354" spans="1:15" ht="0.95" customHeight="1" x14ac:dyDescent="0.25">
      <c r="A354" s="51"/>
      <c r="B354" s="52"/>
      <c r="C354" s="52"/>
      <c r="D354" s="53"/>
      <c r="E354" s="51"/>
      <c r="F354" s="52"/>
      <c r="G354" s="54"/>
      <c r="H354" s="51"/>
      <c r="I354" s="52"/>
      <c r="J354" s="54"/>
      <c r="O354" s="92"/>
    </row>
    <row r="355" spans="1:15" x14ac:dyDescent="0.25">
      <c r="A355" s="55" t="s">
        <v>609</v>
      </c>
      <c r="B355" s="56" t="s">
        <v>5</v>
      </c>
      <c r="C355" s="56" t="s">
        <v>6</v>
      </c>
      <c r="D355" s="57" t="s">
        <v>610</v>
      </c>
      <c r="E355" s="58">
        <f t="shared" ref="E355:J355" si="99">E357</f>
        <v>1</v>
      </c>
      <c r="F355" s="59">
        <f t="shared" si="99"/>
        <v>8649.6</v>
      </c>
      <c r="G355" s="60">
        <f t="shared" si="99"/>
        <v>8649.6</v>
      </c>
      <c r="H355" s="58">
        <f t="shared" si="99"/>
        <v>1</v>
      </c>
      <c r="I355" s="59">
        <f t="shared" si="99"/>
        <v>0</v>
      </c>
      <c r="J355" s="60">
        <f t="shared" si="99"/>
        <v>0</v>
      </c>
      <c r="O355" s="92"/>
    </row>
    <row r="356" spans="1:15" x14ac:dyDescent="0.25">
      <c r="A356" s="40" t="s">
        <v>611</v>
      </c>
      <c r="B356" s="41" t="s">
        <v>13</v>
      </c>
      <c r="C356" s="41" t="s">
        <v>14</v>
      </c>
      <c r="D356" s="42" t="s">
        <v>612</v>
      </c>
      <c r="E356" s="43">
        <v>30</v>
      </c>
      <c r="F356" s="44">
        <f>M356*1.06</f>
        <v>288.32</v>
      </c>
      <c r="G356" s="45">
        <f>ROUND(E356*F356,2)</f>
        <v>8649.6</v>
      </c>
      <c r="H356" s="43">
        <v>30</v>
      </c>
      <c r="I356" s="103"/>
      <c r="J356" s="45">
        <f>ROUND(H356*I356,2)</f>
        <v>0</v>
      </c>
      <c r="M356" s="13">
        <v>272</v>
      </c>
      <c r="O356" s="92"/>
    </row>
    <row r="357" spans="1:15" x14ac:dyDescent="0.25">
      <c r="A357" s="46"/>
      <c r="B357" s="47"/>
      <c r="C357" s="47"/>
      <c r="D357" s="48" t="s">
        <v>613</v>
      </c>
      <c r="E357" s="43">
        <v>1</v>
      </c>
      <c r="F357" s="49">
        <f>G356</f>
        <v>8649.6</v>
      </c>
      <c r="G357" s="50">
        <f>ROUND(E357*F357,2)</f>
        <v>8649.6</v>
      </c>
      <c r="H357" s="43">
        <v>1</v>
      </c>
      <c r="I357" s="49">
        <f>J356</f>
        <v>0</v>
      </c>
      <c r="J357" s="50">
        <f>ROUND(H357*I357,2)</f>
        <v>0</v>
      </c>
      <c r="O357" s="92"/>
    </row>
    <row r="358" spans="1:15" ht="0.95" customHeight="1" x14ac:dyDescent="0.25">
      <c r="A358" s="51"/>
      <c r="B358" s="52"/>
      <c r="C358" s="52"/>
      <c r="D358" s="53"/>
      <c r="E358" s="51"/>
      <c r="F358" s="52"/>
      <c r="G358" s="54"/>
      <c r="H358" s="51"/>
      <c r="I358" s="52"/>
      <c r="J358" s="54"/>
      <c r="O358" s="92"/>
    </row>
    <row r="359" spans="1:15" x14ac:dyDescent="0.25">
      <c r="A359" s="55" t="s">
        <v>614</v>
      </c>
      <c r="B359" s="56" t="s">
        <v>5</v>
      </c>
      <c r="C359" s="56" t="s">
        <v>6</v>
      </c>
      <c r="D359" s="57" t="s">
        <v>615</v>
      </c>
      <c r="E359" s="58">
        <f t="shared" ref="E359:J359" si="100">E366</f>
        <v>1</v>
      </c>
      <c r="F359" s="59">
        <f t="shared" si="100"/>
        <v>408.65</v>
      </c>
      <c r="G359" s="60">
        <f t="shared" si="100"/>
        <v>408.65</v>
      </c>
      <c r="H359" s="58">
        <f t="shared" si="100"/>
        <v>1</v>
      </c>
      <c r="I359" s="59">
        <f t="shared" si="100"/>
        <v>0</v>
      </c>
      <c r="J359" s="60">
        <f t="shared" si="100"/>
        <v>0</v>
      </c>
      <c r="O359" s="92"/>
    </row>
    <row r="360" spans="1:15" x14ac:dyDescent="0.25">
      <c r="A360" s="40" t="s">
        <v>616</v>
      </c>
      <c r="B360" s="41" t="s">
        <v>13</v>
      </c>
      <c r="C360" s="41" t="s">
        <v>14</v>
      </c>
      <c r="D360" s="42" t="s">
        <v>617</v>
      </c>
      <c r="E360" s="43">
        <v>5</v>
      </c>
      <c r="F360" s="44">
        <f t="shared" ref="F360:F365" si="101">M360*1.06</f>
        <v>48.34</v>
      </c>
      <c r="G360" s="45">
        <f t="shared" ref="G360:G366" si="102">ROUND(E360*F360,2)</f>
        <v>241.7</v>
      </c>
      <c r="H360" s="43">
        <v>5</v>
      </c>
      <c r="I360" s="103"/>
      <c r="J360" s="45">
        <f t="shared" ref="J360:J366" si="103">ROUND(H360*I360,2)</f>
        <v>0</v>
      </c>
      <c r="M360" s="13">
        <v>45.6</v>
      </c>
      <c r="O360" s="92"/>
    </row>
    <row r="361" spans="1:15" x14ac:dyDescent="0.25">
      <c r="A361" s="40" t="s">
        <v>618</v>
      </c>
      <c r="B361" s="41" t="s">
        <v>13</v>
      </c>
      <c r="C361" s="41" t="s">
        <v>14</v>
      </c>
      <c r="D361" s="42" t="s">
        <v>619</v>
      </c>
      <c r="E361" s="43">
        <v>5</v>
      </c>
      <c r="F361" s="44">
        <f t="shared" si="101"/>
        <v>10.6</v>
      </c>
      <c r="G361" s="45">
        <f t="shared" si="102"/>
        <v>53</v>
      </c>
      <c r="H361" s="43">
        <v>5</v>
      </c>
      <c r="I361" s="103"/>
      <c r="J361" s="45">
        <f t="shared" si="103"/>
        <v>0</v>
      </c>
      <c r="M361" s="13">
        <v>10</v>
      </c>
      <c r="O361" s="92"/>
    </row>
    <row r="362" spans="1:15" x14ac:dyDescent="0.25">
      <c r="A362" s="40" t="s">
        <v>620</v>
      </c>
      <c r="B362" s="41" t="s">
        <v>13</v>
      </c>
      <c r="C362" s="41" t="s">
        <v>14</v>
      </c>
      <c r="D362" s="42" t="s">
        <v>621</v>
      </c>
      <c r="E362" s="43">
        <v>5</v>
      </c>
      <c r="F362" s="44">
        <f t="shared" si="101"/>
        <v>5.3</v>
      </c>
      <c r="G362" s="45">
        <f t="shared" si="102"/>
        <v>26.5</v>
      </c>
      <c r="H362" s="43">
        <v>5</v>
      </c>
      <c r="I362" s="103"/>
      <c r="J362" s="45">
        <f t="shared" si="103"/>
        <v>0</v>
      </c>
      <c r="M362" s="13">
        <v>5</v>
      </c>
      <c r="O362" s="92"/>
    </row>
    <row r="363" spans="1:15" x14ac:dyDescent="0.25">
      <c r="A363" s="40" t="s">
        <v>622</v>
      </c>
      <c r="B363" s="41" t="s">
        <v>13</v>
      </c>
      <c r="C363" s="41" t="s">
        <v>14</v>
      </c>
      <c r="D363" s="42" t="s">
        <v>623</v>
      </c>
      <c r="E363" s="43">
        <v>5</v>
      </c>
      <c r="F363" s="44">
        <f t="shared" si="101"/>
        <v>1.59</v>
      </c>
      <c r="G363" s="45">
        <f t="shared" si="102"/>
        <v>7.95</v>
      </c>
      <c r="H363" s="43">
        <v>5</v>
      </c>
      <c r="I363" s="103"/>
      <c r="J363" s="45">
        <f t="shared" si="103"/>
        <v>0</v>
      </c>
      <c r="M363" s="13">
        <v>1.5</v>
      </c>
      <c r="O363" s="92"/>
    </row>
    <row r="364" spans="1:15" x14ac:dyDescent="0.25">
      <c r="A364" s="40" t="s">
        <v>624</v>
      </c>
      <c r="B364" s="41" t="s">
        <v>13</v>
      </c>
      <c r="C364" s="41" t="s">
        <v>14</v>
      </c>
      <c r="D364" s="42" t="s">
        <v>625</v>
      </c>
      <c r="E364" s="43">
        <v>5</v>
      </c>
      <c r="F364" s="44">
        <f t="shared" si="101"/>
        <v>7.42</v>
      </c>
      <c r="G364" s="45">
        <f t="shared" si="102"/>
        <v>37.1</v>
      </c>
      <c r="H364" s="43">
        <v>5</v>
      </c>
      <c r="I364" s="103"/>
      <c r="J364" s="45">
        <f t="shared" si="103"/>
        <v>0</v>
      </c>
      <c r="M364" s="13">
        <v>7</v>
      </c>
      <c r="O364" s="92"/>
    </row>
    <row r="365" spans="1:15" x14ac:dyDescent="0.25">
      <c r="A365" s="40" t="s">
        <v>626</v>
      </c>
      <c r="B365" s="41" t="s">
        <v>13</v>
      </c>
      <c r="C365" s="41" t="s">
        <v>14</v>
      </c>
      <c r="D365" s="42" t="s">
        <v>627</v>
      </c>
      <c r="E365" s="43">
        <v>5</v>
      </c>
      <c r="F365" s="44">
        <f t="shared" si="101"/>
        <v>8.48</v>
      </c>
      <c r="G365" s="45">
        <f t="shared" si="102"/>
        <v>42.4</v>
      </c>
      <c r="H365" s="43">
        <v>5</v>
      </c>
      <c r="I365" s="103"/>
      <c r="J365" s="45">
        <f t="shared" si="103"/>
        <v>0</v>
      </c>
      <c r="M365" s="13">
        <v>8</v>
      </c>
      <c r="O365" s="92"/>
    </row>
    <row r="366" spans="1:15" x14ac:dyDescent="0.25">
      <c r="A366" s="46"/>
      <c r="B366" s="47"/>
      <c r="C366" s="47"/>
      <c r="D366" s="48" t="s">
        <v>628</v>
      </c>
      <c r="E366" s="43">
        <v>1</v>
      </c>
      <c r="F366" s="49">
        <f>SUM(G360:G365)</f>
        <v>408.65</v>
      </c>
      <c r="G366" s="50">
        <f t="shared" si="102"/>
        <v>408.65</v>
      </c>
      <c r="H366" s="43">
        <v>1</v>
      </c>
      <c r="I366" s="49">
        <f>SUM(J360:J365)</f>
        <v>0</v>
      </c>
      <c r="J366" s="50">
        <f t="shared" si="103"/>
        <v>0</v>
      </c>
      <c r="O366" s="92"/>
    </row>
    <row r="367" spans="1:15" ht="0.95" customHeight="1" x14ac:dyDescent="0.25">
      <c r="A367" s="51"/>
      <c r="B367" s="52"/>
      <c r="C367" s="52"/>
      <c r="D367" s="53"/>
      <c r="E367" s="51"/>
      <c r="F367" s="52"/>
      <c r="G367" s="54"/>
      <c r="H367" s="51"/>
      <c r="I367" s="52"/>
      <c r="J367" s="54"/>
      <c r="O367" s="92"/>
    </row>
    <row r="368" spans="1:15" x14ac:dyDescent="0.25">
      <c r="A368" s="46"/>
      <c r="B368" s="47"/>
      <c r="C368" s="47"/>
      <c r="D368" s="48" t="s">
        <v>629</v>
      </c>
      <c r="E368" s="43">
        <v>1</v>
      </c>
      <c r="F368" s="49">
        <f>G289+G300+G316+G323+G337+G342+G355+G359</f>
        <v>45035.73</v>
      </c>
      <c r="G368" s="50">
        <f>ROUND(E368*F368,2)</f>
        <v>45035.73</v>
      </c>
      <c r="H368" s="43">
        <v>1</v>
      </c>
      <c r="I368" s="49">
        <f>J289+J300+J316+J323+J337+J342+J355+J359</f>
        <v>0</v>
      </c>
      <c r="J368" s="50">
        <f>ROUND(H368*I368,2)</f>
        <v>0</v>
      </c>
      <c r="O368" s="92"/>
    </row>
    <row r="369" spans="1:15" ht="0.95" customHeight="1" x14ac:dyDescent="0.25">
      <c r="A369" s="51"/>
      <c r="B369" s="52"/>
      <c r="C369" s="52"/>
      <c r="D369" s="53"/>
      <c r="E369" s="51"/>
      <c r="F369" s="52"/>
      <c r="G369" s="54"/>
      <c r="H369" s="51"/>
      <c r="I369" s="52"/>
      <c r="J369" s="54"/>
      <c r="O369" s="92"/>
    </row>
    <row r="370" spans="1:15" x14ac:dyDescent="0.25">
      <c r="A370" s="34" t="s">
        <v>630</v>
      </c>
      <c r="B370" s="35" t="s">
        <v>5</v>
      </c>
      <c r="C370" s="35" t="s">
        <v>6</v>
      </c>
      <c r="D370" s="36" t="s">
        <v>631</v>
      </c>
      <c r="E370" s="37">
        <f t="shared" ref="E370:J370" si="104">E389</f>
        <v>1</v>
      </c>
      <c r="F370" s="38">
        <f t="shared" si="104"/>
        <v>11379.03</v>
      </c>
      <c r="G370" s="39">
        <f t="shared" si="104"/>
        <v>11379.03</v>
      </c>
      <c r="H370" s="37">
        <f t="shared" si="104"/>
        <v>1</v>
      </c>
      <c r="I370" s="38">
        <f t="shared" si="104"/>
        <v>0</v>
      </c>
      <c r="J370" s="39">
        <f t="shared" si="104"/>
        <v>0</v>
      </c>
      <c r="O370" s="92"/>
    </row>
    <row r="371" spans="1:15" x14ac:dyDescent="0.25">
      <c r="A371" s="40" t="s">
        <v>632</v>
      </c>
      <c r="B371" s="41" t="s">
        <v>13</v>
      </c>
      <c r="C371" s="41" t="s">
        <v>14</v>
      </c>
      <c r="D371" s="42" t="s">
        <v>633</v>
      </c>
      <c r="E371" s="43">
        <v>1</v>
      </c>
      <c r="F371" s="44">
        <f t="shared" ref="F371:F388" si="105">M371*1.06</f>
        <v>64.790000000000006</v>
      </c>
      <c r="G371" s="45">
        <f t="shared" ref="G371:G389" si="106">ROUND(E371*F371,2)</f>
        <v>64.790000000000006</v>
      </c>
      <c r="H371" s="43">
        <v>1</v>
      </c>
      <c r="I371" s="102"/>
      <c r="J371" s="45">
        <f t="shared" ref="J371:J389" si="107">ROUND(H371*I371,2)</f>
        <v>0</v>
      </c>
      <c r="M371" s="13">
        <v>61.12</v>
      </c>
      <c r="O371" s="92"/>
    </row>
    <row r="372" spans="1:15" x14ac:dyDescent="0.25">
      <c r="A372" s="40" t="s">
        <v>634</v>
      </c>
      <c r="B372" s="41" t="s">
        <v>13</v>
      </c>
      <c r="C372" s="41" t="s">
        <v>14</v>
      </c>
      <c r="D372" s="42" t="s">
        <v>635</v>
      </c>
      <c r="E372" s="43">
        <v>1</v>
      </c>
      <c r="F372" s="44">
        <f t="shared" si="105"/>
        <v>47.52</v>
      </c>
      <c r="G372" s="45">
        <f t="shared" si="106"/>
        <v>47.52</v>
      </c>
      <c r="H372" s="43">
        <v>1</v>
      </c>
      <c r="I372" s="102"/>
      <c r="J372" s="45">
        <f t="shared" si="107"/>
        <v>0</v>
      </c>
      <c r="M372" s="13">
        <v>44.83</v>
      </c>
      <c r="O372" s="92"/>
    </row>
    <row r="373" spans="1:15" x14ac:dyDescent="0.25">
      <c r="A373" s="40" t="s">
        <v>636</v>
      </c>
      <c r="B373" s="41" t="s">
        <v>13</v>
      </c>
      <c r="C373" s="41" t="s">
        <v>14</v>
      </c>
      <c r="D373" s="42" t="s">
        <v>637</v>
      </c>
      <c r="E373" s="43">
        <v>12</v>
      </c>
      <c r="F373" s="44">
        <f t="shared" si="105"/>
        <v>16.22</v>
      </c>
      <c r="G373" s="45">
        <f t="shared" si="106"/>
        <v>194.64</v>
      </c>
      <c r="H373" s="43">
        <v>12</v>
      </c>
      <c r="I373" s="102"/>
      <c r="J373" s="45">
        <f t="shared" si="107"/>
        <v>0</v>
      </c>
      <c r="M373" s="13">
        <v>15.3</v>
      </c>
      <c r="O373" s="92"/>
    </row>
    <row r="374" spans="1:15" x14ac:dyDescent="0.25">
      <c r="A374" s="40" t="s">
        <v>638</v>
      </c>
      <c r="B374" s="41" t="s">
        <v>13</v>
      </c>
      <c r="C374" s="41" t="s">
        <v>14</v>
      </c>
      <c r="D374" s="42" t="s">
        <v>639</v>
      </c>
      <c r="E374" s="43">
        <v>60</v>
      </c>
      <c r="F374" s="44">
        <f t="shared" si="105"/>
        <v>16.22</v>
      </c>
      <c r="G374" s="45">
        <f t="shared" si="106"/>
        <v>973.2</v>
      </c>
      <c r="H374" s="43">
        <v>60</v>
      </c>
      <c r="I374" s="102"/>
      <c r="J374" s="45">
        <f t="shared" si="107"/>
        <v>0</v>
      </c>
      <c r="M374" s="13">
        <v>15.3</v>
      </c>
      <c r="O374" s="92"/>
    </row>
    <row r="375" spans="1:15" x14ac:dyDescent="0.25">
      <c r="A375" s="40" t="s">
        <v>640</v>
      </c>
      <c r="B375" s="41" t="s">
        <v>13</v>
      </c>
      <c r="C375" s="41" t="s">
        <v>14</v>
      </c>
      <c r="D375" s="42" t="s">
        <v>641</v>
      </c>
      <c r="E375" s="43">
        <v>4</v>
      </c>
      <c r="F375" s="44">
        <f t="shared" si="105"/>
        <v>70.19</v>
      </c>
      <c r="G375" s="45">
        <f t="shared" si="106"/>
        <v>280.76</v>
      </c>
      <c r="H375" s="43">
        <v>4</v>
      </c>
      <c r="I375" s="102"/>
      <c r="J375" s="45">
        <f t="shared" si="107"/>
        <v>0</v>
      </c>
      <c r="M375" s="13">
        <v>66.22</v>
      </c>
      <c r="O375" s="92"/>
    </row>
    <row r="376" spans="1:15" ht="22.5" x14ac:dyDescent="0.25">
      <c r="A376" s="40" t="s">
        <v>642</v>
      </c>
      <c r="B376" s="41" t="s">
        <v>13</v>
      </c>
      <c r="C376" s="41" t="s">
        <v>14</v>
      </c>
      <c r="D376" s="42" t="s">
        <v>643</v>
      </c>
      <c r="E376" s="43">
        <v>44</v>
      </c>
      <c r="F376" s="44">
        <f t="shared" si="105"/>
        <v>55.09</v>
      </c>
      <c r="G376" s="45">
        <f t="shared" si="106"/>
        <v>2423.96</v>
      </c>
      <c r="H376" s="43">
        <v>44</v>
      </c>
      <c r="I376" s="102"/>
      <c r="J376" s="45">
        <f t="shared" si="107"/>
        <v>0</v>
      </c>
      <c r="M376" s="13">
        <v>51.97</v>
      </c>
      <c r="O376" s="92"/>
    </row>
    <row r="377" spans="1:15" ht="22.5" x14ac:dyDescent="0.25">
      <c r="A377" s="40" t="s">
        <v>644</v>
      </c>
      <c r="B377" s="41" t="s">
        <v>13</v>
      </c>
      <c r="C377" s="41" t="s">
        <v>14</v>
      </c>
      <c r="D377" s="42" t="s">
        <v>645</v>
      </c>
      <c r="E377" s="43">
        <v>6</v>
      </c>
      <c r="F377" s="44">
        <f t="shared" si="105"/>
        <v>61.55</v>
      </c>
      <c r="G377" s="45">
        <f t="shared" si="106"/>
        <v>369.3</v>
      </c>
      <c r="H377" s="43">
        <v>6</v>
      </c>
      <c r="I377" s="102"/>
      <c r="J377" s="45">
        <f t="shared" si="107"/>
        <v>0</v>
      </c>
      <c r="M377" s="13">
        <v>58.07</v>
      </c>
      <c r="O377" s="92"/>
    </row>
    <row r="378" spans="1:15" ht="22.5" x14ac:dyDescent="0.25">
      <c r="A378" s="40" t="s">
        <v>646</v>
      </c>
      <c r="B378" s="41" t="s">
        <v>13</v>
      </c>
      <c r="C378" s="41" t="s">
        <v>14</v>
      </c>
      <c r="D378" s="42" t="s">
        <v>647</v>
      </c>
      <c r="E378" s="43">
        <v>4</v>
      </c>
      <c r="F378" s="44">
        <f t="shared" si="105"/>
        <v>71.290000000000006</v>
      </c>
      <c r="G378" s="45">
        <f t="shared" si="106"/>
        <v>285.16000000000003</v>
      </c>
      <c r="H378" s="43">
        <v>4</v>
      </c>
      <c r="I378" s="102"/>
      <c r="J378" s="45">
        <f t="shared" si="107"/>
        <v>0</v>
      </c>
      <c r="M378" s="13">
        <v>67.25</v>
      </c>
      <c r="O378" s="92"/>
    </row>
    <row r="379" spans="1:15" ht="22.5" x14ac:dyDescent="0.25">
      <c r="A379" s="40" t="s">
        <v>648</v>
      </c>
      <c r="B379" s="41" t="s">
        <v>13</v>
      </c>
      <c r="C379" s="41" t="s">
        <v>14</v>
      </c>
      <c r="D379" s="42" t="s">
        <v>649</v>
      </c>
      <c r="E379" s="43">
        <v>12</v>
      </c>
      <c r="F379" s="44">
        <f t="shared" si="105"/>
        <v>86.4</v>
      </c>
      <c r="G379" s="45">
        <f t="shared" si="106"/>
        <v>1036.8</v>
      </c>
      <c r="H379" s="43">
        <v>12</v>
      </c>
      <c r="I379" s="102"/>
      <c r="J379" s="45">
        <f t="shared" si="107"/>
        <v>0</v>
      </c>
      <c r="M379" s="13">
        <v>81.510000000000005</v>
      </c>
      <c r="O379" s="92"/>
    </row>
    <row r="380" spans="1:15" ht="22.5" x14ac:dyDescent="0.25">
      <c r="A380" s="40" t="s">
        <v>650</v>
      </c>
      <c r="B380" s="41" t="s">
        <v>13</v>
      </c>
      <c r="C380" s="41" t="s">
        <v>14</v>
      </c>
      <c r="D380" s="42" t="s">
        <v>651</v>
      </c>
      <c r="E380" s="43">
        <v>30</v>
      </c>
      <c r="F380" s="44">
        <f t="shared" si="105"/>
        <v>97.2</v>
      </c>
      <c r="G380" s="45">
        <f t="shared" si="106"/>
        <v>2916</v>
      </c>
      <c r="H380" s="43">
        <v>30</v>
      </c>
      <c r="I380" s="102"/>
      <c r="J380" s="45">
        <f t="shared" si="107"/>
        <v>0</v>
      </c>
      <c r="M380" s="13">
        <v>91.7</v>
      </c>
      <c r="O380" s="92"/>
    </row>
    <row r="381" spans="1:15" x14ac:dyDescent="0.25">
      <c r="A381" s="40" t="s">
        <v>652</v>
      </c>
      <c r="B381" s="41" t="s">
        <v>13</v>
      </c>
      <c r="C381" s="41" t="s">
        <v>14</v>
      </c>
      <c r="D381" s="42" t="s">
        <v>653</v>
      </c>
      <c r="E381" s="43">
        <v>8</v>
      </c>
      <c r="F381" s="44">
        <f t="shared" si="105"/>
        <v>18.97</v>
      </c>
      <c r="G381" s="45">
        <f t="shared" si="106"/>
        <v>151.76</v>
      </c>
      <c r="H381" s="43">
        <v>8</v>
      </c>
      <c r="I381" s="102"/>
      <c r="J381" s="45">
        <f t="shared" si="107"/>
        <v>0</v>
      </c>
      <c r="M381" s="13">
        <v>17.899999999999999</v>
      </c>
      <c r="O381" s="92"/>
    </row>
    <row r="382" spans="1:15" ht="22.5" x14ac:dyDescent="0.25">
      <c r="A382" s="40" t="s">
        <v>654</v>
      </c>
      <c r="B382" s="41" t="s">
        <v>13</v>
      </c>
      <c r="C382" s="41" t="s">
        <v>14</v>
      </c>
      <c r="D382" s="42" t="s">
        <v>655</v>
      </c>
      <c r="E382" s="43">
        <v>20</v>
      </c>
      <c r="F382" s="44">
        <f t="shared" si="105"/>
        <v>54.01</v>
      </c>
      <c r="G382" s="45">
        <f t="shared" si="106"/>
        <v>1080.2</v>
      </c>
      <c r="H382" s="43">
        <v>20</v>
      </c>
      <c r="I382" s="102"/>
      <c r="J382" s="45">
        <f t="shared" si="107"/>
        <v>0</v>
      </c>
      <c r="M382" s="13">
        <v>50.95</v>
      </c>
      <c r="O382" s="92"/>
    </row>
    <row r="383" spans="1:15" ht="22.5" x14ac:dyDescent="0.25">
      <c r="A383" s="40" t="s">
        <v>656</v>
      </c>
      <c r="B383" s="41" t="s">
        <v>13</v>
      </c>
      <c r="C383" s="41" t="s">
        <v>14</v>
      </c>
      <c r="D383" s="42" t="s">
        <v>657</v>
      </c>
      <c r="E383" s="43">
        <v>3</v>
      </c>
      <c r="F383" s="44">
        <f t="shared" si="105"/>
        <v>64.790000000000006</v>
      </c>
      <c r="G383" s="45">
        <f t="shared" si="106"/>
        <v>194.37</v>
      </c>
      <c r="H383" s="43">
        <v>3</v>
      </c>
      <c r="I383" s="102"/>
      <c r="J383" s="45">
        <f t="shared" si="107"/>
        <v>0</v>
      </c>
      <c r="M383" s="13">
        <v>61.12</v>
      </c>
      <c r="O383" s="92"/>
    </row>
    <row r="384" spans="1:15" x14ac:dyDescent="0.25">
      <c r="A384" s="40" t="s">
        <v>658</v>
      </c>
      <c r="B384" s="41" t="s">
        <v>13</v>
      </c>
      <c r="C384" s="41" t="s">
        <v>14</v>
      </c>
      <c r="D384" s="42" t="s">
        <v>659</v>
      </c>
      <c r="E384" s="43">
        <v>20</v>
      </c>
      <c r="F384" s="44">
        <f t="shared" si="105"/>
        <v>16.22</v>
      </c>
      <c r="G384" s="45">
        <f t="shared" si="106"/>
        <v>324.39999999999998</v>
      </c>
      <c r="H384" s="43">
        <v>20</v>
      </c>
      <c r="I384" s="102"/>
      <c r="J384" s="45">
        <f t="shared" si="107"/>
        <v>0</v>
      </c>
      <c r="M384" s="13">
        <v>15.3</v>
      </c>
      <c r="O384" s="92"/>
    </row>
    <row r="385" spans="1:15" x14ac:dyDescent="0.25">
      <c r="A385" s="40" t="s">
        <v>660</v>
      </c>
      <c r="B385" s="41" t="s">
        <v>13</v>
      </c>
      <c r="C385" s="41" t="s">
        <v>14</v>
      </c>
      <c r="D385" s="42" t="s">
        <v>661</v>
      </c>
      <c r="E385" s="43">
        <v>1</v>
      </c>
      <c r="F385" s="44">
        <f t="shared" si="105"/>
        <v>81.010000000000005</v>
      </c>
      <c r="G385" s="45">
        <f t="shared" si="106"/>
        <v>81.010000000000005</v>
      </c>
      <c r="H385" s="43">
        <v>1</v>
      </c>
      <c r="I385" s="102"/>
      <c r="J385" s="45">
        <f t="shared" si="107"/>
        <v>0</v>
      </c>
      <c r="M385" s="13">
        <v>76.42</v>
      </c>
      <c r="O385" s="92"/>
    </row>
    <row r="386" spans="1:15" ht="22.5" x14ac:dyDescent="0.25">
      <c r="A386" s="40" t="s">
        <v>662</v>
      </c>
      <c r="B386" s="41" t="s">
        <v>13</v>
      </c>
      <c r="C386" s="41" t="s">
        <v>14</v>
      </c>
      <c r="D386" s="42" t="s">
        <v>663</v>
      </c>
      <c r="E386" s="43">
        <v>5</v>
      </c>
      <c r="F386" s="44">
        <f t="shared" si="105"/>
        <v>59.4</v>
      </c>
      <c r="G386" s="45">
        <f t="shared" si="106"/>
        <v>297</v>
      </c>
      <c r="H386" s="43">
        <v>5</v>
      </c>
      <c r="I386" s="102"/>
      <c r="J386" s="45">
        <f t="shared" si="107"/>
        <v>0</v>
      </c>
      <c r="M386" s="13">
        <v>56.04</v>
      </c>
      <c r="O386" s="92"/>
    </row>
    <row r="387" spans="1:15" ht="22.5" x14ac:dyDescent="0.25">
      <c r="A387" s="40" t="s">
        <v>664</v>
      </c>
      <c r="B387" s="41" t="s">
        <v>13</v>
      </c>
      <c r="C387" s="41" t="s">
        <v>14</v>
      </c>
      <c r="D387" s="42" t="s">
        <v>665</v>
      </c>
      <c r="E387" s="43">
        <v>40</v>
      </c>
      <c r="F387" s="44">
        <f t="shared" si="105"/>
        <v>6.33</v>
      </c>
      <c r="G387" s="45">
        <f t="shared" si="106"/>
        <v>253.2</v>
      </c>
      <c r="H387" s="43">
        <v>40</v>
      </c>
      <c r="I387" s="102"/>
      <c r="J387" s="45">
        <f t="shared" si="107"/>
        <v>0</v>
      </c>
      <c r="M387" s="13">
        <v>5.97</v>
      </c>
      <c r="O387" s="92"/>
    </row>
    <row r="388" spans="1:15" ht="22.5" x14ac:dyDescent="0.25">
      <c r="A388" s="40" t="s">
        <v>666</v>
      </c>
      <c r="B388" s="41" t="s">
        <v>13</v>
      </c>
      <c r="C388" s="41" t="s">
        <v>14</v>
      </c>
      <c r="D388" s="42" t="s">
        <v>667</v>
      </c>
      <c r="E388" s="43">
        <v>16</v>
      </c>
      <c r="F388" s="44">
        <f t="shared" si="105"/>
        <v>25.31</v>
      </c>
      <c r="G388" s="45">
        <f t="shared" si="106"/>
        <v>404.96</v>
      </c>
      <c r="H388" s="43">
        <v>16</v>
      </c>
      <c r="I388" s="102"/>
      <c r="J388" s="45">
        <f t="shared" si="107"/>
        <v>0</v>
      </c>
      <c r="M388" s="13">
        <v>23.88</v>
      </c>
      <c r="O388" s="92"/>
    </row>
    <row r="389" spans="1:15" x14ac:dyDescent="0.25">
      <c r="A389" s="46"/>
      <c r="B389" s="47"/>
      <c r="C389" s="47"/>
      <c r="D389" s="48" t="s">
        <v>668</v>
      </c>
      <c r="E389" s="43">
        <v>1</v>
      </c>
      <c r="F389" s="49">
        <f>SUM(G371:G388)</f>
        <v>11379.03</v>
      </c>
      <c r="G389" s="50">
        <f t="shared" si="106"/>
        <v>11379.03</v>
      </c>
      <c r="H389" s="43">
        <v>1</v>
      </c>
      <c r="I389" s="49">
        <f>SUM(J371:J388)</f>
        <v>0</v>
      </c>
      <c r="J389" s="50">
        <f t="shared" si="107"/>
        <v>0</v>
      </c>
      <c r="O389" s="92"/>
    </row>
    <row r="390" spans="1:15" ht="0.95" customHeight="1" x14ac:dyDescent="0.25">
      <c r="A390" s="51"/>
      <c r="B390" s="52"/>
      <c r="C390" s="52"/>
      <c r="D390" s="53"/>
      <c r="E390" s="51"/>
      <c r="F390" s="52"/>
      <c r="G390" s="54"/>
      <c r="H390" s="51"/>
      <c r="I390" s="52"/>
      <c r="J390" s="54"/>
      <c r="O390" s="92"/>
    </row>
    <row r="391" spans="1:15" x14ac:dyDescent="0.25">
      <c r="A391" s="46"/>
      <c r="B391" s="47"/>
      <c r="C391" s="47"/>
      <c r="D391" s="48" t="s">
        <v>669</v>
      </c>
      <c r="E391" s="43">
        <v>1</v>
      </c>
      <c r="F391" s="49">
        <f>G288+G370</f>
        <v>56414.76</v>
      </c>
      <c r="G391" s="50">
        <f>ROUND(E391*F391,2)</f>
        <v>56414.76</v>
      </c>
      <c r="H391" s="43">
        <v>1</v>
      </c>
      <c r="I391" s="49">
        <f>J288+J370</f>
        <v>0</v>
      </c>
      <c r="J391" s="50">
        <f>ROUND(H391*I391,2)</f>
        <v>0</v>
      </c>
      <c r="O391" s="92"/>
    </row>
    <row r="392" spans="1:15" ht="0.95" customHeight="1" x14ac:dyDescent="0.25">
      <c r="A392" s="51"/>
      <c r="B392" s="52"/>
      <c r="C392" s="52"/>
      <c r="D392" s="53"/>
      <c r="E392" s="51"/>
      <c r="F392" s="52"/>
      <c r="G392" s="54"/>
      <c r="H392" s="51"/>
      <c r="I392" s="52"/>
      <c r="J392" s="54"/>
      <c r="O392" s="92"/>
    </row>
    <row r="393" spans="1:15" x14ac:dyDescent="0.25">
      <c r="A393" s="28" t="s">
        <v>670</v>
      </c>
      <c r="B393" s="29" t="s">
        <v>5</v>
      </c>
      <c r="C393" s="29" t="s">
        <v>6</v>
      </c>
      <c r="D393" s="30" t="s">
        <v>671</v>
      </c>
      <c r="E393" s="31">
        <f t="shared" ref="E393:J393" si="108">E399</f>
        <v>1</v>
      </c>
      <c r="F393" s="32">
        <f t="shared" si="108"/>
        <v>3155.11</v>
      </c>
      <c r="G393" s="33">
        <f t="shared" si="108"/>
        <v>3155.11</v>
      </c>
      <c r="H393" s="31">
        <f t="shared" si="108"/>
        <v>1</v>
      </c>
      <c r="I393" s="32">
        <f t="shared" si="108"/>
        <v>0</v>
      </c>
      <c r="J393" s="33">
        <f t="shared" si="108"/>
        <v>0</v>
      </c>
      <c r="O393" s="92"/>
    </row>
    <row r="394" spans="1:15" ht="33.75" x14ac:dyDescent="0.25">
      <c r="A394" s="40" t="s">
        <v>672</v>
      </c>
      <c r="B394" s="41" t="s">
        <v>13</v>
      </c>
      <c r="C394" s="41" t="s">
        <v>744</v>
      </c>
      <c r="D394" s="42" t="s">
        <v>673</v>
      </c>
      <c r="E394" s="43">
        <v>15</v>
      </c>
      <c r="F394" s="44">
        <f t="shared" ref="F394:F398" si="109">M394*1.06</f>
        <v>58.71</v>
      </c>
      <c r="G394" s="45">
        <f t="shared" ref="G394:G399" si="110">ROUND(E394*F394,2)</f>
        <v>880.65</v>
      </c>
      <c r="H394" s="43">
        <v>15</v>
      </c>
      <c r="I394" s="102"/>
      <c r="J394" s="45">
        <f t="shared" ref="J394:J399" si="111">ROUND(H394*I394,2)</f>
        <v>0</v>
      </c>
      <c r="M394" s="13">
        <v>55.39</v>
      </c>
      <c r="O394" s="92"/>
    </row>
    <row r="395" spans="1:15" ht="33.75" x14ac:dyDescent="0.25">
      <c r="A395" s="40" t="s">
        <v>674</v>
      </c>
      <c r="B395" s="41" t="s">
        <v>13</v>
      </c>
      <c r="C395" s="41" t="s">
        <v>14</v>
      </c>
      <c r="D395" s="42" t="s">
        <v>675</v>
      </c>
      <c r="E395" s="43">
        <v>1</v>
      </c>
      <c r="F395" s="44">
        <f t="shared" si="109"/>
        <v>560.99</v>
      </c>
      <c r="G395" s="45">
        <f t="shared" si="110"/>
        <v>560.99</v>
      </c>
      <c r="H395" s="43">
        <v>1</v>
      </c>
      <c r="I395" s="102"/>
      <c r="J395" s="45">
        <f t="shared" si="111"/>
        <v>0</v>
      </c>
      <c r="M395" s="13">
        <v>529.24</v>
      </c>
      <c r="O395" s="92"/>
    </row>
    <row r="396" spans="1:15" ht="22.5" x14ac:dyDescent="0.25">
      <c r="A396" s="40" t="s">
        <v>676</v>
      </c>
      <c r="B396" s="41" t="s">
        <v>13</v>
      </c>
      <c r="C396" s="41" t="s">
        <v>14</v>
      </c>
      <c r="D396" s="42" t="s">
        <v>677</v>
      </c>
      <c r="E396" s="43">
        <v>1</v>
      </c>
      <c r="F396" s="44">
        <f t="shared" si="109"/>
        <v>41.95</v>
      </c>
      <c r="G396" s="45">
        <f t="shared" si="110"/>
        <v>41.95</v>
      </c>
      <c r="H396" s="43">
        <v>1</v>
      </c>
      <c r="I396" s="102"/>
      <c r="J396" s="45">
        <f t="shared" si="111"/>
        <v>0</v>
      </c>
      <c r="M396" s="13">
        <v>39.58</v>
      </c>
      <c r="O396" s="92"/>
    </row>
    <row r="397" spans="1:15" ht="33.75" x14ac:dyDescent="0.25">
      <c r="A397" s="40" t="s">
        <v>678</v>
      </c>
      <c r="B397" s="41" t="s">
        <v>13</v>
      </c>
      <c r="C397" s="41" t="s">
        <v>14</v>
      </c>
      <c r="D397" s="42" t="s">
        <v>679</v>
      </c>
      <c r="E397" s="43">
        <v>1</v>
      </c>
      <c r="F397" s="44">
        <f t="shared" si="109"/>
        <v>135.34</v>
      </c>
      <c r="G397" s="45">
        <f t="shared" si="110"/>
        <v>135.34</v>
      </c>
      <c r="H397" s="43">
        <v>1</v>
      </c>
      <c r="I397" s="102"/>
      <c r="J397" s="45">
        <f t="shared" si="111"/>
        <v>0</v>
      </c>
      <c r="M397" s="13">
        <v>127.68</v>
      </c>
      <c r="O397" s="92"/>
    </row>
    <row r="398" spans="1:15" x14ac:dyDescent="0.25">
      <c r="A398" s="40" t="s">
        <v>680</v>
      </c>
      <c r="B398" s="41" t="s">
        <v>13</v>
      </c>
      <c r="C398" s="41" t="s">
        <v>14</v>
      </c>
      <c r="D398" s="42" t="s">
        <v>681</v>
      </c>
      <c r="E398" s="43">
        <v>1</v>
      </c>
      <c r="F398" s="44">
        <f t="shared" si="109"/>
        <v>1536.18</v>
      </c>
      <c r="G398" s="45">
        <f t="shared" si="110"/>
        <v>1536.18</v>
      </c>
      <c r="H398" s="43">
        <v>1</v>
      </c>
      <c r="I398" s="102"/>
      <c r="J398" s="45">
        <f t="shared" si="111"/>
        <v>0</v>
      </c>
      <c r="M398" s="13">
        <v>1449.23</v>
      </c>
      <c r="O398" s="92"/>
    </row>
    <row r="399" spans="1:15" x14ac:dyDescent="0.25">
      <c r="A399" s="46"/>
      <c r="B399" s="47"/>
      <c r="C399" s="47"/>
      <c r="D399" s="48" t="s">
        <v>682</v>
      </c>
      <c r="E399" s="43">
        <v>1</v>
      </c>
      <c r="F399" s="49">
        <f>SUM(G394:G398)</f>
        <v>3155.11</v>
      </c>
      <c r="G399" s="50">
        <f t="shared" si="110"/>
        <v>3155.11</v>
      </c>
      <c r="H399" s="43">
        <v>1</v>
      </c>
      <c r="I399" s="49">
        <f>SUM(J394:J398)</f>
        <v>0</v>
      </c>
      <c r="J399" s="50">
        <f t="shared" si="111"/>
        <v>0</v>
      </c>
      <c r="O399" s="92"/>
    </row>
    <row r="400" spans="1:15" ht="0.95" customHeight="1" x14ac:dyDescent="0.25">
      <c r="A400" s="51"/>
      <c r="B400" s="52"/>
      <c r="C400" s="52"/>
      <c r="D400" s="53"/>
      <c r="E400" s="51"/>
      <c r="F400" s="52"/>
      <c r="G400" s="54"/>
      <c r="H400" s="51"/>
      <c r="I400" s="52"/>
      <c r="J400" s="54"/>
      <c r="O400" s="92"/>
    </row>
    <row r="401" spans="1:15" x14ac:dyDescent="0.25">
      <c r="A401" s="28" t="s">
        <v>683</v>
      </c>
      <c r="B401" s="29" t="s">
        <v>5</v>
      </c>
      <c r="C401" s="29" t="s">
        <v>6</v>
      </c>
      <c r="D401" s="30" t="s">
        <v>684</v>
      </c>
      <c r="E401" s="31">
        <f t="shared" ref="E401:J401" si="112">E418</f>
        <v>1</v>
      </c>
      <c r="F401" s="32">
        <f t="shared" si="112"/>
        <v>60238.14</v>
      </c>
      <c r="G401" s="33">
        <f t="shared" si="112"/>
        <v>60238.14</v>
      </c>
      <c r="H401" s="31">
        <f t="shared" si="112"/>
        <v>1</v>
      </c>
      <c r="I401" s="32">
        <f t="shared" si="112"/>
        <v>0</v>
      </c>
      <c r="J401" s="33">
        <f t="shared" si="112"/>
        <v>0</v>
      </c>
      <c r="O401" s="92"/>
    </row>
    <row r="402" spans="1:15" x14ac:dyDescent="0.25">
      <c r="A402" s="40" t="s">
        <v>685</v>
      </c>
      <c r="B402" s="41" t="s">
        <v>13</v>
      </c>
      <c r="C402" s="41" t="s">
        <v>14</v>
      </c>
      <c r="D402" s="42" t="s">
        <v>686</v>
      </c>
      <c r="E402" s="43">
        <v>2</v>
      </c>
      <c r="F402" s="44">
        <f t="shared" ref="F402:F417" si="113">M402*1.06</f>
        <v>2231.4499999999998</v>
      </c>
      <c r="G402" s="45">
        <f t="shared" ref="G402:G418" si="114">ROUND(E402*F402,2)</f>
        <v>4462.8999999999996</v>
      </c>
      <c r="H402" s="43">
        <v>2</v>
      </c>
      <c r="I402" s="102"/>
      <c r="J402" s="45">
        <f t="shared" ref="J402:J418" si="115">ROUND(H402*I402,2)</f>
        <v>0</v>
      </c>
      <c r="M402" s="13">
        <v>2105.14</v>
      </c>
      <c r="O402" s="92"/>
    </row>
    <row r="403" spans="1:15" x14ac:dyDescent="0.25">
      <c r="A403" s="40" t="s">
        <v>687</v>
      </c>
      <c r="B403" s="41" t="s">
        <v>13</v>
      </c>
      <c r="C403" s="41" t="s">
        <v>14</v>
      </c>
      <c r="D403" s="42" t="s">
        <v>688</v>
      </c>
      <c r="E403" s="43">
        <v>1</v>
      </c>
      <c r="F403" s="44">
        <f t="shared" si="113"/>
        <v>2231.4499999999998</v>
      </c>
      <c r="G403" s="45">
        <f t="shared" si="114"/>
        <v>2231.4499999999998</v>
      </c>
      <c r="H403" s="43">
        <v>1</v>
      </c>
      <c r="I403" s="102"/>
      <c r="J403" s="45">
        <f t="shared" si="115"/>
        <v>0</v>
      </c>
      <c r="M403" s="13">
        <v>2105.14</v>
      </c>
      <c r="O403" s="92"/>
    </row>
    <row r="404" spans="1:15" ht="22.5" x14ac:dyDescent="0.25">
      <c r="A404" s="40" t="s">
        <v>689</v>
      </c>
      <c r="B404" s="41" t="s">
        <v>13</v>
      </c>
      <c r="C404" s="41" t="s">
        <v>14</v>
      </c>
      <c r="D404" s="42" t="s">
        <v>690</v>
      </c>
      <c r="E404" s="43">
        <v>27</v>
      </c>
      <c r="F404" s="44">
        <f t="shared" si="113"/>
        <v>440.7</v>
      </c>
      <c r="G404" s="45">
        <f t="shared" si="114"/>
        <v>11898.9</v>
      </c>
      <c r="H404" s="43">
        <v>27</v>
      </c>
      <c r="I404" s="102"/>
      <c r="J404" s="45">
        <f t="shared" si="115"/>
        <v>0</v>
      </c>
      <c r="M404" s="13">
        <v>415.75</v>
      </c>
      <c r="O404" s="92"/>
    </row>
    <row r="405" spans="1:15" ht="33.75" x14ac:dyDescent="0.25">
      <c r="A405" s="40" t="s">
        <v>691</v>
      </c>
      <c r="B405" s="41" t="s">
        <v>13</v>
      </c>
      <c r="C405" s="41" t="s">
        <v>14</v>
      </c>
      <c r="D405" s="42" t="s">
        <v>692</v>
      </c>
      <c r="E405" s="43">
        <v>1</v>
      </c>
      <c r="F405" s="44">
        <f t="shared" si="113"/>
        <v>7950</v>
      </c>
      <c r="G405" s="45">
        <f t="shared" si="114"/>
        <v>7950</v>
      </c>
      <c r="H405" s="43">
        <v>1</v>
      </c>
      <c r="I405" s="102"/>
      <c r="J405" s="45">
        <f t="shared" si="115"/>
        <v>0</v>
      </c>
      <c r="M405" s="13">
        <v>7500</v>
      </c>
      <c r="O405" s="92"/>
    </row>
    <row r="406" spans="1:15" ht="22.5" x14ac:dyDescent="0.25">
      <c r="A406" s="40" t="s">
        <v>693</v>
      </c>
      <c r="B406" s="41" t="s">
        <v>13</v>
      </c>
      <c r="C406" s="41" t="s">
        <v>14</v>
      </c>
      <c r="D406" s="42" t="s">
        <v>694</v>
      </c>
      <c r="E406" s="43">
        <v>1</v>
      </c>
      <c r="F406" s="44">
        <f t="shared" si="113"/>
        <v>697.06</v>
      </c>
      <c r="G406" s="45">
        <f t="shared" si="114"/>
        <v>697.06</v>
      </c>
      <c r="H406" s="43">
        <v>1</v>
      </c>
      <c r="I406" s="102"/>
      <c r="J406" s="45">
        <f t="shared" si="115"/>
        <v>0</v>
      </c>
      <c r="M406" s="13">
        <v>657.6</v>
      </c>
      <c r="O406" s="92"/>
    </row>
    <row r="407" spans="1:15" x14ac:dyDescent="0.25">
      <c r="A407" s="40" t="s">
        <v>695</v>
      </c>
      <c r="B407" s="41" t="s">
        <v>13</v>
      </c>
      <c r="C407" s="41" t="s">
        <v>14</v>
      </c>
      <c r="D407" s="42" t="s">
        <v>696</v>
      </c>
      <c r="E407" s="43">
        <v>1</v>
      </c>
      <c r="F407" s="44">
        <f t="shared" si="113"/>
        <v>419.59</v>
      </c>
      <c r="G407" s="45">
        <f t="shared" si="114"/>
        <v>419.59</v>
      </c>
      <c r="H407" s="43">
        <v>1</v>
      </c>
      <c r="I407" s="102"/>
      <c r="J407" s="45">
        <f t="shared" si="115"/>
        <v>0</v>
      </c>
      <c r="M407" s="13">
        <v>395.84</v>
      </c>
      <c r="O407" s="92"/>
    </row>
    <row r="408" spans="1:15" ht="33.75" x14ac:dyDescent="0.25">
      <c r="A408" s="40" t="s">
        <v>697</v>
      </c>
      <c r="B408" s="41" t="s">
        <v>13</v>
      </c>
      <c r="C408" s="41" t="s">
        <v>52</v>
      </c>
      <c r="D408" s="42" t="s">
        <v>698</v>
      </c>
      <c r="E408" s="43">
        <v>686</v>
      </c>
      <c r="F408" s="44">
        <f t="shared" si="113"/>
        <v>39.22</v>
      </c>
      <c r="G408" s="45">
        <f t="shared" si="114"/>
        <v>26904.92</v>
      </c>
      <c r="H408" s="43">
        <v>686</v>
      </c>
      <c r="I408" s="102"/>
      <c r="J408" s="45">
        <f t="shared" si="115"/>
        <v>0</v>
      </c>
      <c r="M408" s="13">
        <v>37</v>
      </c>
      <c r="O408" s="92"/>
    </row>
    <row r="409" spans="1:15" ht="22.5" x14ac:dyDescent="0.25">
      <c r="A409" s="40" t="s">
        <v>699</v>
      </c>
      <c r="B409" s="41" t="s">
        <v>13</v>
      </c>
      <c r="C409" s="41" t="s">
        <v>41</v>
      </c>
      <c r="D409" s="42" t="s">
        <v>700</v>
      </c>
      <c r="E409" s="43">
        <v>300</v>
      </c>
      <c r="F409" s="44">
        <f t="shared" si="113"/>
        <v>8.99</v>
      </c>
      <c r="G409" s="45">
        <f t="shared" si="114"/>
        <v>2697</v>
      </c>
      <c r="H409" s="43">
        <v>300</v>
      </c>
      <c r="I409" s="102"/>
      <c r="J409" s="45">
        <f t="shared" si="115"/>
        <v>0</v>
      </c>
      <c r="M409" s="13">
        <v>8.48</v>
      </c>
      <c r="O409" s="92"/>
    </row>
    <row r="410" spans="1:15" ht="33.75" x14ac:dyDescent="0.25">
      <c r="A410" s="40" t="s">
        <v>701</v>
      </c>
      <c r="B410" s="41" t="s">
        <v>13</v>
      </c>
      <c r="C410" s="41" t="s">
        <v>14</v>
      </c>
      <c r="D410" s="42" t="s">
        <v>702</v>
      </c>
      <c r="E410" s="43">
        <v>4</v>
      </c>
      <c r="F410" s="44">
        <f t="shared" si="113"/>
        <v>53.56</v>
      </c>
      <c r="G410" s="45">
        <f t="shared" si="114"/>
        <v>214.24</v>
      </c>
      <c r="H410" s="43">
        <v>4</v>
      </c>
      <c r="I410" s="102"/>
      <c r="J410" s="45">
        <f t="shared" si="115"/>
        <v>0</v>
      </c>
      <c r="M410" s="13">
        <v>50.53</v>
      </c>
      <c r="O410" s="92"/>
    </row>
    <row r="411" spans="1:15" ht="33.75" x14ac:dyDescent="0.25">
      <c r="A411" s="40" t="s">
        <v>703</v>
      </c>
      <c r="B411" s="41" t="s">
        <v>13</v>
      </c>
      <c r="C411" s="41" t="s">
        <v>14</v>
      </c>
      <c r="D411" s="42" t="s">
        <v>704</v>
      </c>
      <c r="E411" s="43">
        <v>4</v>
      </c>
      <c r="F411" s="44">
        <f t="shared" si="113"/>
        <v>51.1</v>
      </c>
      <c r="G411" s="45">
        <f t="shared" si="114"/>
        <v>204.4</v>
      </c>
      <c r="H411" s="43">
        <v>4</v>
      </c>
      <c r="I411" s="102"/>
      <c r="J411" s="45">
        <f t="shared" si="115"/>
        <v>0</v>
      </c>
      <c r="M411" s="13">
        <v>48.21</v>
      </c>
      <c r="O411" s="92"/>
    </row>
    <row r="412" spans="1:15" ht="33.75" x14ac:dyDescent="0.25">
      <c r="A412" s="40" t="s">
        <v>705</v>
      </c>
      <c r="B412" s="41" t="s">
        <v>13</v>
      </c>
      <c r="C412" s="41" t="s">
        <v>14</v>
      </c>
      <c r="D412" s="42" t="s">
        <v>706</v>
      </c>
      <c r="E412" s="43">
        <v>4</v>
      </c>
      <c r="F412" s="44">
        <f t="shared" si="113"/>
        <v>49.41</v>
      </c>
      <c r="G412" s="45">
        <f t="shared" si="114"/>
        <v>197.64</v>
      </c>
      <c r="H412" s="43">
        <v>4</v>
      </c>
      <c r="I412" s="102"/>
      <c r="J412" s="45">
        <f t="shared" si="115"/>
        <v>0</v>
      </c>
      <c r="M412" s="13">
        <v>46.61</v>
      </c>
      <c r="O412" s="92"/>
    </row>
    <row r="413" spans="1:15" ht="22.5" x14ac:dyDescent="0.25">
      <c r="A413" s="40" t="s">
        <v>707</v>
      </c>
      <c r="B413" s="41" t="s">
        <v>13</v>
      </c>
      <c r="C413" s="41" t="s">
        <v>14</v>
      </c>
      <c r="D413" s="42" t="s">
        <v>708</v>
      </c>
      <c r="E413" s="43">
        <v>14</v>
      </c>
      <c r="F413" s="44">
        <f t="shared" si="113"/>
        <v>62.7</v>
      </c>
      <c r="G413" s="45">
        <f t="shared" si="114"/>
        <v>877.8</v>
      </c>
      <c r="H413" s="43">
        <v>14</v>
      </c>
      <c r="I413" s="102"/>
      <c r="J413" s="45">
        <f t="shared" si="115"/>
        <v>0</v>
      </c>
      <c r="M413" s="13">
        <v>59.15</v>
      </c>
      <c r="O413" s="92"/>
    </row>
    <row r="414" spans="1:15" x14ac:dyDescent="0.25">
      <c r="A414" s="40" t="s">
        <v>709</v>
      </c>
      <c r="B414" s="41" t="s">
        <v>13</v>
      </c>
      <c r="C414" s="41" t="s">
        <v>14</v>
      </c>
      <c r="D414" s="42" t="s">
        <v>710</v>
      </c>
      <c r="E414" s="43">
        <v>2</v>
      </c>
      <c r="F414" s="44">
        <f t="shared" si="113"/>
        <v>37.979999999999997</v>
      </c>
      <c r="G414" s="45">
        <f t="shared" si="114"/>
        <v>75.959999999999994</v>
      </c>
      <c r="H414" s="43">
        <v>2</v>
      </c>
      <c r="I414" s="102"/>
      <c r="J414" s="45">
        <f t="shared" si="115"/>
        <v>0</v>
      </c>
      <c r="M414" s="13">
        <v>35.83</v>
      </c>
      <c r="O414" s="92"/>
    </row>
    <row r="415" spans="1:15" ht="22.5" x14ac:dyDescent="0.25">
      <c r="A415" s="40" t="s">
        <v>711</v>
      </c>
      <c r="B415" s="41" t="s">
        <v>13</v>
      </c>
      <c r="C415" s="41" t="s">
        <v>14</v>
      </c>
      <c r="D415" s="42" t="s">
        <v>712</v>
      </c>
      <c r="E415" s="43">
        <v>4</v>
      </c>
      <c r="F415" s="44">
        <f t="shared" si="113"/>
        <v>108.3</v>
      </c>
      <c r="G415" s="45">
        <f t="shared" si="114"/>
        <v>433.2</v>
      </c>
      <c r="H415" s="43">
        <v>4</v>
      </c>
      <c r="I415" s="102"/>
      <c r="J415" s="45">
        <f t="shared" si="115"/>
        <v>0</v>
      </c>
      <c r="M415" s="13">
        <v>102.17</v>
      </c>
      <c r="O415" s="92"/>
    </row>
    <row r="416" spans="1:15" x14ac:dyDescent="0.25">
      <c r="A416" s="40" t="s">
        <v>713</v>
      </c>
      <c r="B416" s="41" t="s">
        <v>13</v>
      </c>
      <c r="C416" s="41" t="s">
        <v>14</v>
      </c>
      <c r="D416" s="42" t="s">
        <v>714</v>
      </c>
      <c r="E416" s="43">
        <v>4</v>
      </c>
      <c r="F416" s="44">
        <f t="shared" si="113"/>
        <v>71.02</v>
      </c>
      <c r="G416" s="45">
        <f t="shared" si="114"/>
        <v>284.08</v>
      </c>
      <c r="H416" s="43">
        <v>4</v>
      </c>
      <c r="I416" s="102"/>
      <c r="J416" s="45">
        <f t="shared" si="115"/>
        <v>0</v>
      </c>
      <c r="M416" s="13">
        <v>67</v>
      </c>
      <c r="O416" s="92"/>
    </row>
    <row r="417" spans="1:15" x14ac:dyDescent="0.25">
      <c r="A417" s="40" t="s">
        <v>715</v>
      </c>
      <c r="B417" s="41" t="s">
        <v>13</v>
      </c>
      <c r="C417" s="41" t="s">
        <v>14</v>
      </c>
      <c r="D417" s="42" t="s">
        <v>716</v>
      </c>
      <c r="E417" s="43">
        <v>1</v>
      </c>
      <c r="F417" s="44">
        <f t="shared" si="113"/>
        <v>689</v>
      </c>
      <c r="G417" s="45">
        <f t="shared" si="114"/>
        <v>689</v>
      </c>
      <c r="H417" s="43">
        <v>1</v>
      </c>
      <c r="I417" s="102"/>
      <c r="J417" s="45">
        <f t="shared" si="115"/>
        <v>0</v>
      </c>
      <c r="M417" s="13">
        <v>650</v>
      </c>
      <c r="O417" s="92"/>
    </row>
    <row r="418" spans="1:15" x14ac:dyDescent="0.25">
      <c r="A418" s="46"/>
      <c r="B418" s="47"/>
      <c r="C418" s="47"/>
      <c r="D418" s="48" t="s">
        <v>717</v>
      </c>
      <c r="E418" s="43">
        <v>1</v>
      </c>
      <c r="F418" s="49">
        <f>SUM(G402:G417)</f>
        <v>60238.14</v>
      </c>
      <c r="G418" s="50">
        <f t="shared" si="114"/>
        <v>60238.14</v>
      </c>
      <c r="H418" s="43">
        <v>1</v>
      </c>
      <c r="I418" s="49">
        <f>SUM(J402:J417)</f>
        <v>0</v>
      </c>
      <c r="J418" s="50">
        <f t="shared" si="115"/>
        <v>0</v>
      </c>
      <c r="O418" s="92"/>
    </row>
    <row r="419" spans="1:15" ht="0.95" customHeight="1" x14ac:dyDescent="0.25">
      <c r="A419" s="51"/>
      <c r="B419" s="52"/>
      <c r="C419" s="52"/>
      <c r="D419" s="53"/>
      <c r="E419" s="51"/>
      <c r="F419" s="52"/>
      <c r="G419" s="54"/>
      <c r="H419" s="51"/>
      <c r="I419" s="52"/>
      <c r="J419" s="54"/>
      <c r="O419" s="92"/>
    </row>
    <row r="420" spans="1:15" x14ac:dyDescent="0.25">
      <c r="A420" s="46"/>
      <c r="B420" s="47"/>
      <c r="C420" s="47"/>
      <c r="D420" s="48" t="s">
        <v>718</v>
      </c>
      <c r="E420" s="61">
        <v>1</v>
      </c>
      <c r="F420" s="49">
        <f>G215+G239+G256+G281+G287+G393+G401</f>
        <v>581608.55000000005</v>
      </c>
      <c r="G420" s="50">
        <f>ROUND(E420*F420,2)</f>
        <v>581608.55000000005</v>
      </c>
      <c r="H420" s="61">
        <v>1</v>
      </c>
      <c r="I420" s="49">
        <f>J215+J239+J256+J281+J287+J393+J401</f>
        <v>0</v>
      </c>
      <c r="J420" s="50">
        <f>ROUND(H420*I420,2)</f>
        <v>0</v>
      </c>
      <c r="O420" s="92"/>
    </row>
    <row r="421" spans="1:15" ht="0.95" customHeight="1" x14ac:dyDescent="0.25">
      <c r="A421" s="51"/>
      <c r="B421" s="52"/>
      <c r="C421" s="52"/>
      <c r="D421" s="53"/>
      <c r="E421" s="51"/>
      <c r="F421" s="52"/>
      <c r="G421" s="54"/>
      <c r="H421" s="51"/>
      <c r="I421" s="52"/>
      <c r="J421" s="54"/>
      <c r="O421" s="92"/>
    </row>
    <row r="422" spans="1:15" x14ac:dyDescent="0.25">
      <c r="A422" s="22" t="s">
        <v>719</v>
      </c>
      <c r="B422" s="23" t="s">
        <v>5</v>
      </c>
      <c r="C422" s="23" t="s">
        <v>6</v>
      </c>
      <c r="D422" s="24" t="s">
        <v>720</v>
      </c>
      <c r="E422" s="25">
        <f t="shared" ref="E422:J422" si="116">E424</f>
        <v>1</v>
      </c>
      <c r="F422" s="26">
        <f t="shared" si="116"/>
        <v>9807.32</v>
      </c>
      <c r="G422" s="27">
        <f t="shared" si="116"/>
        <v>9807.32</v>
      </c>
      <c r="H422" s="25">
        <f t="shared" si="116"/>
        <v>1</v>
      </c>
      <c r="I422" s="26">
        <f t="shared" si="116"/>
        <v>0</v>
      </c>
      <c r="J422" s="27">
        <f t="shared" si="116"/>
        <v>0</v>
      </c>
      <c r="O422" s="92"/>
    </row>
    <row r="423" spans="1:15" x14ac:dyDescent="0.25">
      <c r="A423" s="40" t="s">
        <v>721</v>
      </c>
      <c r="B423" s="41" t="s">
        <v>13</v>
      </c>
      <c r="C423" s="41" t="s">
        <v>14</v>
      </c>
      <c r="D423" s="42" t="s">
        <v>720</v>
      </c>
      <c r="E423" s="43">
        <v>1</v>
      </c>
      <c r="F423" s="44">
        <f t="shared" ref="F423" si="117">M423*1.06</f>
        <v>9807.32</v>
      </c>
      <c r="G423" s="45">
        <f>ROUND(E423*F423,2)</f>
        <v>9807.32</v>
      </c>
      <c r="H423" s="43">
        <v>1</v>
      </c>
      <c r="I423" s="104"/>
      <c r="J423" s="45">
        <f>ROUND(H423*I423,2)</f>
        <v>0</v>
      </c>
      <c r="M423" s="13">
        <v>9252.19</v>
      </c>
      <c r="O423" s="92"/>
    </row>
    <row r="424" spans="1:15" x14ac:dyDescent="0.25">
      <c r="A424" s="46"/>
      <c r="B424" s="47"/>
      <c r="C424" s="47"/>
      <c r="D424" s="48" t="s">
        <v>722</v>
      </c>
      <c r="E424" s="61">
        <v>1</v>
      </c>
      <c r="F424" s="49">
        <f>G423</f>
        <v>9807.32</v>
      </c>
      <c r="G424" s="50">
        <f>ROUND(E424*F424,2)</f>
        <v>9807.32</v>
      </c>
      <c r="H424" s="61">
        <v>1</v>
      </c>
      <c r="I424" s="49">
        <f>J423</f>
        <v>0</v>
      </c>
      <c r="J424" s="50">
        <f>ROUND(H424*I424,2)</f>
        <v>0</v>
      </c>
      <c r="O424" s="92"/>
    </row>
    <row r="425" spans="1:15" ht="0.95" customHeight="1" x14ac:dyDescent="0.25">
      <c r="A425" s="51"/>
      <c r="B425" s="52"/>
      <c r="C425" s="52"/>
      <c r="D425" s="53"/>
      <c r="E425" s="51"/>
      <c r="F425" s="52"/>
      <c r="G425" s="54"/>
      <c r="H425" s="51"/>
      <c r="I425" s="52"/>
      <c r="J425" s="54"/>
      <c r="O425" s="92"/>
    </row>
    <row r="426" spans="1:15" ht="15.75" thickBot="1" x14ac:dyDescent="0.3">
      <c r="A426" s="68"/>
      <c r="B426" s="69"/>
      <c r="C426" s="69"/>
      <c r="D426" s="70" t="s">
        <v>743</v>
      </c>
      <c r="E426" s="71">
        <v>1</v>
      </c>
      <c r="F426" s="72">
        <f>G4+G214+G422</f>
        <v>1018497.87</v>
      </c>
      <c r="G426" s="73">
        <f>ROUND(E426*F426,2)</f>
        <v>1018497.87</v>
      </c>
      <c r="H426" s="71">
        <v>1</v>
      </c>
      <c r="I426" s="72">
        <f>J4+J214+J422</f>
        <v>35000</v>
      </c>
      <c r="J426" s="73">
        <f>ROUND(H426*I426,2)</f>
        <v>35000</v>
      </c>
      <c r="O426" s="92"/>
    </row>
    <row r="427" spans="1:15" ht="0.95" customHeight="1" x14ac:dyDescent="0.25">
      <c r="A427" s="74"/>
      <c r="B427" s="74"/>
      <c r="C427" s="74"/>
      <c r="D427" s="75"/>
      <c r="E427" s="76"/>
      <c r="F427" s="77"/>
      <c r="G427" s="78"/>
      <c r="H427" s="79"/>
      <c r="I427" s="80"/>
      <c r="J427" s="81"/>
      <c r="O427" s="92"/>
    </row>
    <row r="428" spans="1:15" ht="15" customHeight="1" x14ac:dyDescent="0.25">
      <c r="A428" s="82"/>
      <c r="B428" s="82"/>
      <c r="C428" s="82"/>
      <c r="D428" s="1" t="s">
        <v>727</v>
      </c>
      <c r="E428" s="83"/>
      <c r="F428" s="84"/>
      <c r="G428" s="85">
        <f>G426</f>
        <v>1018497.87</v>
      </c>
      <c r="H428" s="95"/>
      <c r="I428" s="96"/>
      <c r="J428" s="85">
        <f>J426</f>
        <v>35000</v>
      </c>
      <c r="O428" s="92"/>
    </row>
    <row r="429" spans="1:15" ht="15" customHeight="1" x14ac:dyDescent="0.25">
      <c r="A429" s="86"/>
      <c r="B429" s="86"/>
      <c r="C429" s="86"/>
      <c r="D429" s="2" t="s">
        <v>728</v>
      </c>
      <c r="E429" s="3"/>
      <c r="F429" s="4">
        <v>0.13</v>
      </c>
      <c r="G429" s="12">
        <f>ROUND(G428*F429,2)</f>
        <v>132404.72</v>
      </c>
      <c r="H429" s="97"/>
      <c r="I429" s="105"/>
      <c r="J429" s="12">
        <f>ROUND(J428*I429,2)</f>
        <v>0</v>
      </c>
      <c r="O429" s="92"/>
    </row>
    <row r="430" spans="1:15" ht="15" customHeight="1" x14ac:dyDescent="0.25">
      <c r="A430" s="86"/>
      <c r="B430" s="86"/>
      <c r="C430" s="86"/>
      <c r="D430" s="5" t="s">
        <v>729</v>
      </c>
      <c r="E430" s="6"/>
      <c r="F430" s="7">
        <v>0.06</v>
      </c>
      <c r="G430" s="12">
        <f>ROUND(G428*F430,2)</f>
        <v>61109.87</v>
      </c>
      <c r="H430" s="97"/>
      <c r="I430" s="105"/>
      <c r="J430" s="12">
        <f>ROUND(J428*I430,2)</f>
        <v>0</v>
      </c>
      <c r="O430" s="92"/>
    </row>
    <row r="431" spans="1:15" ht="15.75" customHeight="1" thickBot="1" x14ac:dyDescent="0.3">
      <c r="A431" s="86"/>
      <c r="B431" s="86"/>
      <c r="C431" s="86"/>
      <c r="D431" s="8" t="s">
        <v>746</v>
      </c>
      <c r="E431" s="9"/>
      <c r="F431" s="10"/>
      <c r="G431" s="11">
        <f>SUM(G428:G430)</f>
        <v>1212012.46</v>
      </c>
      <c r="H431" s="98"/>
      <c r="I431" s="99"/>
      <c r="J431" s="11">
        <f>SUM(J428:J430)</f>
        <v>35000</v>
      </c>
      <c r="O431" s="92"/>
    </row>
    <row r="432" spans="1:15" s="89" customFormat="1" x14ac:dyDescent="0.25">
      <c r="A432" s="87"/>
      <c r="B432" s="87"/>
      <c r="C432" s="87"/>
      <c r="D432" s="5" t="s">
        <v>731</v>
      </c>
      <c r="E432" s="6"/>
      <c r="F432" s="7">
        <v>0.21</v>
      </c>
      <c r="G432" s="12">
        <f>G431*0.21</f>
        <v>254522.62</v>
      </c>
      <c r="H432" s="97"/>
      <c r="I432" s="100">
        <v>0.21</v>
      </c>
      <c r="J432" s="12">
        <f>0.21*J431</f>
        <v>7350</v>
      </c>
      <c r="K432" s="88"/>
      <c r="L432" s="88"/>
      <c r="O432" s="92"/>
    </row>
    <row r="433" spans="1:15" s="89" customFormat="1" ht="15.75" thickBot="1" x14ac:dyDescent="0.3">
      <c r="A433" s="87"/>
      <c r="B433" s="87"/>
      <c r="C433" s="87"/>
      <c r="D433" s="8" t="s">
        <v>747</v>
      </c>
      <c r="E433" s="9"/>
      <c r="F433" s="10"/>
      <c r="G433" s="11">
        <f>G432+G431</f>
        <v>1466535.08</v>
      </c>
      <c r="H433" s="98"/>
      <c r="I433" s="99"/>
      <c r="J433" s="11">
        <f>J432+J431</f>
        <v>42350</v>
      </c>
      <c r="K433" s="88"/>
      <c r="L433" s="88"/>
      <c r="O433" s="92"/>
    </row>
    <row r="434" spans="1:15" x14ac:dyDescent="0.25">
      <c r="A434" s="116" t="s">
        <v>732</v>
      </c>
      <c r="B434" s="116"/>
      <c r="C434" s="116"/>
      <c r="D434" s="116"/>
      <c r="E434" s="116"/>
      <c r="F434" s="116"/>
      <c r="G434" s="116"/>
      <c r="H434" s="116"/>
      <c r="I434" s="80"/>
    </row>
    <row r="435" spans="1:15" ht="28.5" customHeight="1" x14ac:dyDescent="0.25">
      <c r="A435" s="106" t="s">
        <v>733</v>
      </c>
      <c r="B435" s="106"/>
      <c r="C435" s="106"/>
      <c r="D435" s="106"/>
      <c r="E435" s="106"/>
      <c r="F435" s="106"/>
      <c r="G435" s="106"/>
      <c r="H435" s="106"/>
      <c r="I435" s="106"/>
      <c r="J435" s="106"/>
    </row>
    <row r="436" spans="1:15" ht="28.5" customHeight="1" x14ac:dyDescent="0.25">
      <c r="A436" s="106" t="s">
        <v>734</v>
      </c>
      <c r="B436" s="106"/>
      <c r="C436" s="106"/>
      <c r="D436" s="106"/>
      <c r="E436" s="106"/>
      <c r="F436" s="106"/>
      <c r="G436" s="106"/>
      <c r="H436" s="106"/>
      <c r="I436" s="106"/>
      <c r="J436" s="106"/>
    </row>
    <row r="437" spans="1:15" ht="28.5" customHeight="1" x14ac:dyDescent="0.25">
      <c r="A437" s="106" t="s">
        <v>735</v>
      </c>
      <c r="B437" s="106"/>
      <c r="C437" s="106"/>
      <c r="D437" s="106"/>
      <c r="E437" s="106"/>
      <c r="F437" s="106"/>
      <c r="G437" s="106"/>
      <c r="H437" s="106"/>
      <c r="I437" s="106"/>
      <c r="J437" s="106"/>
    </row>
    <row r="438" spans="1:15" ht="39" customHeight="1" x14ac:dyDescent="0.25">
      <c r="A438" s="106" t="s">
        <v>736</v>
      </c>
      <c r="B438" s="106"/>
      <c r="C438" s="106"/>
      <c r="D438" s="106"/>
      <c r="E438" s="106"/>
      <c r="F438" s="106"/>
      <c r="G438" s="106"/>
      <c r="H438" s="106"/>
      <c r="I438" s="106"/>
      <c r="J438" s="106"/>
    </row>
    <row r="439" spans="1:15" s="89" customFormat="1" ht="56.25" customHeight="1" x14ac:dyDescent="0.2">
      <c r="A439" s="117" t="s">
        <v>737</v>
      </c>
      <c r="B439" s="118"/>
      <c r="C439" s="119"/>
      <c r="D439" s="108"/>
      <c r="E439" s="109"/>
      <c r="F439" s="101" t="s">
        <v>738</v>
      </c>
      <c r="G439" s="120"/>
      <c r="H439" s="121"/>
      <c r="I439" s="121"/>
      <c r="J439" s="122"/>
    </row>
    <row r="440" spans="1:15" s="89" customFormat="1" ht="39" customHeight="1" x14ac:dyDescent="0.2">
      <c r="A440" s="117" t="s">
        <v>739</v>
      </c>
      <c r="B440" s="118"/>
      <c r="C440" s="119"/>
      <c r="D440" s="108"/>
      <c r="E440" s="109"/>
      <c r="F440" s="101" t="s">
        <v>740</v>
      </c>
      <c r="G440" s="108"/>
      <c r="H440" s="123"/>
      <c r="I440" s="123"/>
      <c r="J440" s="109"/>
    </row>
    <row r="441" spans="1:15" s="89" customFormat="1" ht="45.75" customHeight="1" x14ac:dyDescent="0.2">
      <c r="A441" s="117" t="s">
        <v>741</v>
      </c>
      <c r="B441" s="118"/>
      <c r="C441" s="119"/>
      <c r="D441" s="108"/>
      <c r="E441" s="109"/>
      <c r="F441" s="101" t="s">
        <v>742</v>
      </c>
      <c r="G441" s="108"/>
      <c r="H441" s="123"/>
      <c r="I441" s="123"/>
      <c r="J441" s="109"/>
    </row>
    <row r="442" spans="1:15" x14ac:dyDescent="0.25">
      <c r="F442" s="90"/>
      <c r="G442" s="90"/>
      <c r="L442" s="91"/>
    </row>
  </sheetData>
  <sheetProtection algorithmName="SHA-512" hashValue="1Gt5SHo9R9xbXVn+2/czN3X7R/dAqlWypzcBwTx8dTSI1t4o+vNPrRMm1QGahmmHri3NaUT2H67UKrxNjGHJWw==" saltValue="gPNF4tr8Eye/wXxRMHkNGw==" spinCount="100000" sheet="1" objects="1" scenarios="1"/>
  <mergeCells count="17">
    <mergeCell ref="D441:E441"/>
    <mergeCell ref="A438:J438"/>
    <mergeCell ref="A439:C439"/>
    <mergeCell ref="G439:J439"/>
    <mergeCell ref="A440:C440"/>
    <mergeCell ref="G440:J440"/>
    <mergeCell ref="A441:C441"/>
    <mergeCell ref="G441:J441"/>
    <mergeCell ref="A436:J436"/>
    <mergeCell ref="A437:J437"/>
    <mergeCell ref="A1:J1"/>
    <mergeCell ref="D439:E439"/>
    <mergeCell ref="D440:E440"/>
    <mergeCell ref="E2:G2"/>
    <mergeCell ref="H2:J2"/>
    <mergeCell ref="A434:H434"/>
    <mergeCell ref="A435:J435"/>
  </mergeCells>
  <conditionalFormatting sqref="I423">
    <cfRule type="cellIs" dxfId="87" priority="469" operator="lessThan">
      <formula>$F$423</formula>
    </cfRule>
  </conditionalFormatting>
  <conditionalFormatting sqref="I7">
    <cfRule type="cellIs" dxfId="86" priority="419" operator="greaterThan">
      <formula>$F$7</formula>
    </cfRule>
  </conditionalFormatting>
  <conditionalFormatting sqref="I8 I10">
    <cfRule type="cellIs" dxfId="85" priority="89" operator="greaterThan">
      <formula>$F$7</formula>
    </cfRule>
  </conditionalFormatting>
  <conditionalFormatting sqref="I18:I19 I21">
    <cfRule type="cellIs" dxfId="84" priority="88" operator="greaterThan">
      <formula>$F$7</formula>
    </cfRule>
  </conditionalFormatting>
  <conditionalFormatting sqref="I25:I26 I30:I33 I35 I39:I40">
    <cfRule type="cellIs" dxfId="83" priority="87" operator="greaterThan">
      <formula>$F$7</formula>
    </cfRule>
  </conditionalFormatting>
  <conditionalFormatting sqref="I48:I52 I55:I58">
    <cfRule type="cellIs" dxfId="82" priority="86" operator="greaterThan">
      <formula>$F$7</formula>
    </cfRule>
  </conditionalFormatting>
  <conditionalFormatting sqref="I62:I66 I69:I77">
    <cfRule type="cellIs" dxfId="81" priority="85" operator="greaterThan">
      <formula>$F$7</formula>
    </cfRule>
  </conditionalFormatting>
  <conditionalFormatting sqref="I92:I97 I99:I100 I102 I104:I110">
    <cfRule type="cellIs" dxfId="80" priority="83" operator="greaterThan">
      <formula>$F$7</formula>
    </cfRule>
  </conditionalFormatting>
  <conditionalFormatting sqref="I116:I127">
    <cfRule type="cellIs" dxfId="79" priority="82" operator="greaterThan">
      <formula>$F$7</formula>
    </cfRule>
  </conditionalFormatting>
  <conditionalFormatting sqref="I133:I134">
    <cfRule type="cellIs" dxfId="78" priority="81" operator="greaterThan">
      <formula>$F$7</formula>
    </cfRule>
  </conditionalFormatting>
  <conditionalFormatting sqref="I138:I145">
    <cfRule type="cellIs" dxfId="77" priority="80" operator="greaterThan">
      <formula>$F$7</formula>
    </cfRule>
  </conditionalFormatting>
  <conditionalFormatting sqref="I151:I154">
    <cfRule type="cellIs" dxfId="76" priority="79" operator="greaterThan">
      <formula>$F$7</formula>
    </cfRule>
  </conditionalFormatting>
  <conditionalFormatting sqref="I158:I164">
    <cfRule type="cellIs" dxfId="75" priority="78" operator="greaterThan">
      <formula>$F$7</formula>
    </cfRule>
  </conditionalFormatting>
  <conditionalFormatting sqref="I168">
    <cfRule type="cellIs" dxfId="74" priority="77" operator="greaterThan">
      <formula>$F$7</formula>
    </cfRule>
  </conditionalFormatting>
  <conditionalFormatting sqref="I172:I174">
    <cfRule type="cellIs" dxfId="73" priority="76" operator="greaterThan">
      <formula>$F$7</formula>
    </cfRule>
  </conditionalFormatting>
  <conditionalFormatting sqref="I179:I185">
    <cfRule type="cellIs" dxfId="72" priority="75" operator="greaterThan">
      <formula>$F$7</formula>
    </cfRule>
  </conditionalFormatting>
  <conditionalFormatting sqref="I189:I192">
    <cfRule type="cellIs" dxfId="71" priority="74" operator="greaterThan">
      <formula>$F$7</formula>
    </cfRule>
  </conditionalFormatting>
  <conditionalFormatting sqref="I198:I201">
    <cfRule type="cellIs" dxfId="70" priority="73" operator="greaterThan">
      <formula>$F$7</formula>
    </cfRule>
  </conditionalFormatting>
  <conditionalFormatting sqref="I205:I209">
    <cfRule type="cellIs" dxfId="69" priority="72" operator="greaterThan">
      <formula>$F$7</formula>
    </cfRule>
  </conditionalFormatting>
  <conditionalFormatting sqref="I216:I220 I222:I223 I225:I236">
    <cfRule type="cellIs" dxfId="68" priority="71" operator="greaterThan">
      <formula>$F$7</formula>
    </cfRule>
  </conditionalFormatting>
  <conditionalFormatting sqref="I240:I242 I244:I253">
    <cfRule type="cellIs" dxfId="67" priority="70" operator="greaterThan">
      <formula>$F$7</formula>
    </cfRule>
  </conditionalFormatting>
  <conditionalFormatting sqref="I257 I259:I262 I264:I265 I269:I278">
    <cfRule type="cellIs" dxfId="66" priority="69" operator="greaterThan">
      <formula>$F$7</formula>
    </cfRule>
  </conditionalFormatting>
  <conditionalFormatting sqref="I282:I284">
    <cfRule type="cellIs" dxfId="65" priority="68" operator="greaterThan">
      <formula>$F$7</formula>
    </cfRule>
  </conditionalFormatting>
  <conditionalFormatting sqref="I290:I297">
    <cfRule type="cellIs" dxfId="64" priority="67" operator="greaterThan">
      <formula>$F$7</formula>
    </cfRule>
  </conditionalFormatting>
  <conditionalFormatting sqref="I301:I313">
    <cfRule type="cellIs" dxfId="63" priority="66" operator="greaterThan">
      <formula>$F$7</formula>
    </cfRule>
  </conditionalFormatting>
  <conditionalFormatting sqref="I317:I320">
    <cfRule type="cellIs" dxfId="62" priority="65" operator="greaterThan">
      <formula>$F$7</formula>
    </cfRule>
  </conditionalFormatting>
  <conditionalFormatting sqref="I325:I326">
    <cfRule type="cellIs" dxfId="61" priority="64" operator="greaterThan">
      <formula>$F$7</formula>
    </cfRule>
  </conditionalFormatting>
  <conditionalFormatting sqref="I330:I332">
    <cfRule type="cellIs" dxfId="60" priority="63" operator="greaterThan">
      <formula>$F$7</formula>
    </cfRule>
  </conditionalFormatting>
  <conditionalFormatting sqref="I338:I339">
    <cfRule type="cellIs" dxfId="59" priority="62" operator="greaterThan">
      <formula>$F$7</formula>
    </cfRule>
  </conditionalFormatting>
  <conditionalFormatting sqref="I343:I349 I351:I352">
    <cfRule type="cellIs" dxfId="58" priority="61" operator="greaterThan">
      <formula>$F$7</formula>
    </cfRule>
  </conditionalFormatting>
  <conditionalFormatting sqref="I360:I365">
    <cfRule type="cellIs" dxfId="57" priority="59" operator="greaterThan">
      <formula>$F$7</formula>
    </cfRule>
  </conditionalFormatting>
  <conditionalFormatting sqref="I371:I388">
    <cfRule type="cellIs" dxfId="56" priority="58" operator="greaterThan">
      <formula>$F$7</formula>
    </cfRule>
  </conditionalFormatting>
  <conditionalFormatting sqref="I394 I396:I397">
    <cfRule type="cellIs" dxfId="55" priority="57" operator="greaterThan">
      <formula>$F$7</formula>
    </cfRule>
  </conditionalFormatting>
  <conditionalFormatting sqref="I408:I416">
    <cfRule type="cellIs" dxfId="54" priority="56" operator="greaterThan">
      <formula>$F$7</formula>
    </cfRule>
  </conditionalFormatting>
  <conditionalFormatting sqref="I9">
    <cfRule type="cellIs" dxfId="53" priority="55" operator="greaterThan">
      <formula>$F$9</formula>
    </cfRule>
  </conditionalFormatting>
  <conditionalFormatting sqref="I14">
    <cfRule type="cellIs" dxfId="52" priority="54" operator="greaterThan">
      <formula>$F$14</formula>
    </cfRule>
  </conditionalFormatting>
  <conditionalFormatting sqref="I15">
    <cfRule type="cellIs" dxfId="51" priority="53" operator="greaterThan">
      <formula>$F$15</formula>
    </cfRule>
  </conditionalFormatting>
  <conditionalFormatting sqref="I16">
    <cfRule type="cellIs" dxfId="50" priority="52" operator="greaterThan">
      <formula>$F$16</formula>
    </cfRule>
  </conditionalFormatting>
  <conditionalFormatting sqref="I17">
    <cfRule type="cellIs" dxfId="49" priority="51" operator="greaterThan">
      <formula>$F$17</formula>
    </cfRule>
  </conditionalFormatting>
  <conditionalFormatting sqref="I20">
    <cfRule type="cellIs" dxfId="48" priority="50" operator="greaterThan">
      <formula>$F$20</formula>
    </cfRule>
  </conditionalFormatting>
  <conditionalFormatting sqref="I24">
    <cfRule type="cellIs" dxfId="47" priority="49" operator="greaterThan">
      <formula>$F$24</formula>
    </cfRule>
  </conditionalFormatting>
  <conditionalFormatting sqref="I27">
    <cfRule type="cellIs" dxfId="46" priority="48" operator="greaterThan">
      <formula>$F$27</formula>
    </cfRule>
  </conditionalFormatting>
  <conditionalFormatting sqref="I28">
    <cfRule type="cellIs" dxfId="45" priority="47" operator="greaterThan">
      <formula>$F$28</formula>
    </cfRule>
  </conditionalFormatting>
  <conditionalFormatting sqref="I29">
    <cfRule type="cellIs" dxfId="44" priority="46" operator="greaterThan">
      <formula>$F$29</formula>
    </cfRule>
  </conditionalFormatting>
  <conditionalFormatting sqref="I34">
    <cfRule type="cellIs" dxfId="43" priority="45" operator="greaterThan">
      <formula>$F$34</formula>
    </cfRule>
  </conditionalFormatting>
  <conditionalFormatting sqref="I36">
    <cfRule type="cellIs" dxfId="42" priority="44" operator="greaterThan">
      <formula>$F$36</formula>
    </cfRule>
  </conditionalFormatting>
  <conditionalFormatting sqref="I37">
    <cfRule type="cellIs" dxfId="41" priority="43" operator="greaterThan">
      <formula>$F$37</formula>
    </cfRule>
  </conditionalFormatting>
  <conditionalFormatting sqref="I38">
    <cfRule type="cellIs" dxfId="40" priority="42" operator="greaterThan">
      <formula>$F$38</formula>
    </cfRule>
  </conditionalFormatting>
  <conditionalFormatting sqref="I41">
    <cfRule type="cellIs" dxfId="39" priority="41" operator="greaterThan">
      <formula>$F$41</formula>
    </cfRule>
  </conditionalFormatting>
  <conditionalFormatting sqref="I42">
    <cfRule type="cellIs" dxfId="38" priority="40" operator="greaterThan">
      <formula>$F$42</formula>
    </cfRule>
  </conditionalFormatting>
  <conditionalFormatting sqref="I43">
    <cfRule type="cellIs" dxfId="37" priority="39" operator="greaterThan">
      <formula>$F$43</formula>
    </cfRule>
  </conditionalFormatting>
  <conditionalFormatting sqref="I53">
    <cfRule type="cellIs" dxfId="36" priority="37" operator="greaterThan">
      <formula>$F$53</formula>
    </cfRule>
  </conditionalFormatting>
  <conditionalFormatting sqref="I54">
    <cfRule type="cellIs" dxfId="35" priority="36" operator="greaterThan">
      <formula>$F$54</formula>
    </cfRule>
  </conditionalFormatting>
  <conditionalFormatting sqref="I67">
    <cfRule type="cellIs" dxfId="34" priority="35" operator="greaterThan">
      <formula>$F$67</formula>
    </cfRule>
  </conditionalFormatting>
  <conditionalFormatting sqref="I68">
    <cfRule type="cellIs" dxfId="33" priority="34" operator="greaterThan">
      <formula>$F$68</formula>
    </cfRule>
  </conditionalFormatting>
  <conditionalFormatting sqref="I78">
    <cfRule type="cellIs" dxfId="32" priority="33" operator="greaterThan">
      <formula>$F$78</formula>
    </cfRule>
  </conditionalFormatting>
  <conditionalFormatting sqref="I86">
    <cfRule type="cellIs" dxfId="31" priority="32" operator="greaterThan">
      <formula>$F$86</formula>
    </cfRule>
  </conditionalFormatting>
  <conditionalFormatting sqref="I87">
    <cfRule type="cellIs" dxfId="30" priority="31" operator="greaterThan">
      <formula>$F$87</formula>
    </cfRule>
  </conditionalFormatting>
  <conditionalFormatting sqref="I88">
    <cfRule type="cellIs" dxfId="29" priority="30" operator="greaterThan">
      <formula>$F$88</formula>
    </cfRule>
  </conditionalFormatting>
  <conditionalFormatting sqref="I98">
    <cfRule type="cellIs" dxfId="28" priority="29" operator="greaterThan">
      <formula>$F$98</formula>
    </cfRule>
  </conditionalFormatting>
  <conditionalFormatting sqref="I103">
    <cfRule type="cellIs" dxfId="27" priority="28" operator="greaterThan">
      <formula>$F$103</formula>
    </cfRule>
  </conditionalFormatting>
  <conditionalFormatting sqref="I111">
    <cfRule type="cellIs" dxfId="26" priority="27" operator="greaterThan">
      <formula>$F$111</formula>
    </cfRule>
    <cfRule type="cellIs" dxfId="25" priority="26" operator="greaterThan">
      <formula>$F$111</formula>
    </cfRule>
  </conditionalFormatting>
  <conditionalFormatting sqref="I112">
    <cfRule type="cellIs" dxfId="24" priority="25" operator="greaterThan">
      <formula>$F$112</formula>
    </cfRule>
  </conditionalFormatting>
  <conditionalFormatting sqref="I146">
    <cfRule type="cellIs" dxfId="23" priority="24" operator="greaterThan">
      <formula>$F$146</formula>
    </cfRule>
  </conditionalFormatting>
  <conditionalFormatting sqref="I150">
    <cfRule type="cellIs" dxfId="22" priority="23" operator="greaterThan">
      <formula>$F$150</formula>
    </cfRule>
  </conditionalFormatting>
  <conditionalFormatting sqref="I178">
    <cfRule type="cellIs" dxfId="21" priority="22" operator="greaterThan">
      <formula>$F$178</formula>
    </cfRule>
  </conditionalFormatting>
  <conditionalFormatting sqref="I221">
    <cfRule type="cellIs" dxfId="20" priority="21" operator="greaterThan">
      <formula>$F$221</formula>
    </cfRule>
  </conditionalFormatting>
  <conditionalFormatting sqref="I224">
    <cfRule type="cellIs" dxfId="19" priority="20" operator="greaterThan">
      <formula>$F$224</formula>
    </cfRule>
  </conditionalFormatting>
  <conditionalFormatting sqref="I243">
    <cfRule type="cellIs" dxfId="18" priority="19" operator="greaterThan">
      <formula>$F$243</formula>
    </cfRule>
  </conditionalFormatting>
  <conditionalFormatting sqref="I258">
    <cfRule type="cellIs" dxfId="17" priority="18" operator="greaterThan">
      <formula>$F$258</formula>
    </cfRule>
  </conditionalFormatting>
  <conditionalFormatting sqref="I263">
    <cfRule type="cellIs" dxfId="16" priority="17" operator="greaterThan">
      <formula>$F$263</formula>
    </cfRule>
    <cfRule type="cellIs" dxfId="15" priority="16" operator="greaterThan">
      <formula>$F$263</formula>
    </cfRule>
  </conditionalFormatting>
  <conditionalFormatting sqref="I266">
    <cfRule type="cellIs" dxfId="14" priority="15" operator="greaterThan">
      <formula>$F$266</formula>
    </cfRule>
  </conditionalFormatting>
  <conditionalFormatting sqref="I267">
    <cfRule type="cellIs" dxfId="13" priority="14" operator="greaterThan">
      <formula>$F$267</formula>
    </cfRule>
  </conditionalFormatting>
  <conditionalFormatting sqref="I268">
    <cfRule type="cellIs" dxfId="12" priority="13" operator="greaterThan">
      <formula>$F$268</formula>
    </cfRule>
  </conditionalFormatting>
  <conditionalFormatting sqref="I350">
    <cfRule type="cellIs" dxfId="11" priority="12" operator="greaterThan">
      <formula>$F$350</formula>
    </cfRule>
  </conditionalFormatting>
  <conditionalFormatting sqref="I356">
    <cfRule type="cellIs" dxfId="10" priority="11" operator="greaterThan">
      <formula>$F$356</formula>
    </cfRule>
  </conditionalFormatting>
  <conditionalFormatting sqref="I395">
    <cfRule type="cellIs" dxfId="9" priority="10" operator="greaterThan">
      <formula>$F$395</formula>
    </cfRule>
  </conditionalFormatting>
  <conditionalFormatting sqref="I398">
    <cfRule type="cellIs" dxfId="8" priority="9" operator="greaterThan">
      <formula>$F$398</formula>
    </cfRule>
    <cfRule type="cellIs" dxfId="7" priority="8" operator="greaterThan">
      <formula>$F$398</formula>
    </cfRule>
  </conditionalFormatting>
  <conditionalFormatting sqref="I402">
    <cfRule type="cellIs" dxfId="6" priority="7" operator="greaterThan">
      <formula>$F$402</formula>
    </cfRule>
  </conditionalFormatting>
  <conditionalFormatting sqref="I403">
    <cfRule type="cellIs" dxfId="5" priority="6" operator="greaterThan">
      <formula>$F$403</formula>
    </cfRule>
  </conditionalFormatting>
  <conditionalFormatting sqref="I404">
    <cfRule type="cellIs" dxfId="4" priority="5" operator="greaterThan">
      <formula>$F$404</formula>
    </cfRule>
  </conditionalFormatting>
  <conditionalFormatting sqref="I405">
    <cfRule type="cellIs" dxfId="3" priority="4" operator="greaterThan">
      <formula>$F$405</formula>
    </cfRule>
  </conditionalFormatting>
  <conditionalFormatting sqref="I406">
    <cfRule type="cellIs" dxfId="2" priority="3" operator="greaterThan">
      <formula>$F$406</formula>
    </cfRule>
  </conditionalFormatting>
  <conditionalFormatting sqref="I407">
    <cfRule type="cellIs" dxfId="1" priority="2" operator="greaterThan">
      <formula>$F$407</formula>
    </cfRule>
  </conditionalFormatting>
  <conditionalFormatting sqref="I417">
    <cfRule type="cellIs" dxfId="0" priority="1" operator="greaterThan">
      <formula>$F$417</formula>
    </cfRule>
  </conditionalFormatting>
  <dataValidations disablePrompts="1" count="1">
    <dataValidation type="list" allowBlank="1" showInputMessage="1" showErrorMessage="1" sqref="B428">
      <formula1>"Capítulo,Partida,Mano de obra,Maquinaria,Material,Otros,Tarea,"</formula1>
    </dataValidation>
  </dataValidations>
  <pageMargins left="0.70866141732283472" right="0.70866141732283472" top="0.74803149606299213" bottom="0.74803149606299213" header="0.31496062992125984" footer="0.31496062992125984"/>
  <pageSetup paperSize="9" scale="73" fitToHeight="0" orientation="portrait" r:id="rId1"/>
  <headerFooter>
    <oddFooter>&amp;RHoja  &amp;P de &amp;N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Hoja1</vt:lpstr>
      <vt:lpstr>Hoja1!Área_de_impresión</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Guzmán Rodríguez de la Rubia, Eduardo</dc:creator>
  <cp:lastModifiedBy>Guzmán Rodríguez de la Rubia, Eduardo</cp:lastModifiedBy>
  <cp:lastPrinted>2019-04-24T11:08:32Z</cp:lastPrinted>
  <dcterms:created xsi:type="dcterms:W3CDTF">2019-04-23T12:21:48Z</dcterms:created>
  <dcterms:modified xsi:type="dcterms:W3CDTF">2019-04-26T10:03:03Z</dcterms:modified>
</cp:coreProperties>
</file>