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8"/>
  <workbookPr defaultThemeVersion="124226"/>
  <mc:AlternateContent xmlns:mc="http://schemas.openxmlformats.org/markup-compatibility/2006">
    <mc:Choice Requires="x15">
      <x15ac:absPath xmlns:x15ac="http://schemas.microsoft.com/office/spreadsheetml/2010/11/ac" url="Y:\CONCURSOS 2021\6-9047 Soporte Cancelas\01 Pliegos y Memoria\Versión 8 Respuesta AMI\"/>
    </mc:Choice>
  </mc:AlternateContent>
  <xr:revisionPtr revIDLastSave="0" documentId="13_ncr:1_{20BA3F74-C4E2-4B58-99FD-6AF26E2C0E5E}" xr6:coauthVersionLast="36" xr6:coauthVersionMax="36" xr10:uidLastSave="{00000000-0000-0000-0000-000000000000}"/>
  <workbookProtection lockStructure="1"/>
  <bookViews>
    <workbookView xWindow="240" yWindow="120" windowWidth="20115" windowHeight="10545" xr2:uid="{00000000-000D-0000-FFFF-FFFF00000000}"/>
  </bookViews>
  <sheets>
    <sheet name="Presupuesto" sheetId="1" r:id="rId1"/>
    <sheet name="Descripción Trabajos" sheetId="2" r:id="rId2"/>
  </sheets>
  <definedNames>
    <definedName name="_xlnm.Print_Area" localSheetId="1">'Descripción Trabajos'!$A$1:$C$28</definedName>
    <definedName name="_xlnm.Print_Area" localSheetId="0">Presupuesto!$A$1:$H$46</definedName>
  </definedNames>
  <calcPr calcId="191029" fullPrecision="0"/>
</workbook>
</file>

<file path=xl/calcChain.xml><?xml version="1.0" encoding="utf-8"?>
<calcChain xmlns="http://schemas.openxmlformats.org/spreadsheetml/2006/main">
  <c r="F18" i="1" l="1"/>
  <c r="H18" i="1"/>
  <c r="F4" i="1" l="1"/>
  <c r="H19" i="1"/>
  <c r="H14" i="1"/>
  <c r="G20" i="1" s="1"/>
  <c r="F19" i="1"/>
  <c r="H17" i="1"/>
  <c r="F17" i="1"/>
  <c r="H16" i="1"/>
  <c r="F16" i="1"/>
  <c r="H15" i="1"/>
  <c r="F15" i="1"/>
  <c r="F14" i="1"/>
  <c r="D13" i="1"/>
  <c r="E20" i="1" l="1"/>
  <c r="E13" i="1"/>
  <c r="G13" i="1"/>
  <c r="F20" i="1" l="1"/>
  <c r="F13" i="1" s="1"/>
  <c r="H20" i="1"/>
  <c r="H13" i="1" s="1"/>
  <c r="H32" i="1"/>
  <c r="H31" i="1"/>
  <c r="G33" i="1" s="1"/>
  <c r="H24" i="1"/>
  <c r="H25" i="1"/>
  <c r="H26" i="1"/>
  <c r="H27" i="1"/>
  <c r="H23" i="1"/>
  <c r="H10" i="1"/>
  <c r="H9" i="1"/>
  <c r="G11" i="1" s="1"/>
  <c r="H5" i="1"/>
  <c r="H4" i="1"/>
  <c r="D30" i="1"/>
  <c r="F32" i="1"/>
  <c r="F31" i="1"/>
  <c r="E33" i="1" s="1"/>
  <c r="E30" i="1" s="1"/>
  <c r="D22" i="1"/>
  <c r="F27" i="1"/>
  <c r="F26" i="1"/>
  <c r="F25" i="1"/>
  <c r="F24" i="1"/>
  <c r="F23" i="1"/>
  <c r="D8" i="1"/>
  <c r="F10" i="1"/>
  <c r="F9" i="1"/>
  <c r="D3" i="1"/>
  <c r="F5" i="1"/>
  <c r="E6" i="1" l="1"/>
  <c r="E3" i="1" s="1"/>
  <c r="E28" i="1"/>
  <c r="E11" i="1"/>
  <c r="E8" i="1" s="1"/>
  <c r="G6" i="1"/>
  <c r="G28" i="1"/>
  <c r="H28" i="1"/>
  <c r="H22" i="1" s="1"/>
  <c r="H33" i="1"/>
  <c r="H30" i="1" s="1"/>
  <c r="G3" i="1"/>
  <c r="F6" i="1" l="1"/>
  <c r="F3" i="1" s="1"/>
  <c r="F28" i="1"/>
  <c r="F22" i="1" s="1"/>
  <c r="E22" i="1"/>
  <c r="F11" i="1"/>
  <c r="F8" i="1" s="1"/>
  <c r="F33" i="1"/>
  <c r="F30" i="1" s="1"/>
  <c r="G30" i="1"/>
  <c r="G22" i="1"/>
  <c r="H6" i="1"/>
  <c r="H3" i="1" s="1"/>
  <c r="E35" i="1" l="1"/>
  <c r="F37" i="1" l="1"/>
  <c r="F38" i="1"/>
  <c r="H11" i="1"/>
  <c r="H8" i="1" s="1"/>
  <c r="G35" i="1" s="1"/>
  <c r="G8" i="1"/>
  <c r="F39" i="1" l="1"/>
  <c r="F41" i="1" s="1"/>
  <c r="H37" i="1"/>
  <c r="H38" i="1"/>
  <c r="H39" i="1" s="1"/>
  <c r="F42" i="1" l="1"/>
  <c r="H41" i="1"/>
  <c r="H4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López Beato, Leticia</author>
  </authors>
  <commentList>
    <comment ref="A2" authorId="0" shapeId="0" xr:uid="{00000000-0006-0000-0000-000001000000}">
      <text>
        <r>
          <rPr>
            <b/>
            <sz val="9"/>
            <color indexed="81"/>
            <rFont val="Tahoma"/>
            <family val="2"/>
          </rPr>
          <t>Código del concepto. Ver colores en "Entorno de trabajo: Apariencia"</t>
        </r>
      </text>
    </comment>
    <comment ref="B2" authorId="0" shapeId="0" xr:uid="{00000000-0006-0000-0000-000002000000}">
      <text>
        <r>
          <rPr>
            <b/>
            <sz val="9"/>
            <color indexed="81"/>
            <rFont val="Tahoma"/>
            <family val="2"/>
          </rPr>
          <t>Unidad principal de medida del concepto</t>
        </r>
      </text>
    </comment>
    <comment ref="C2" authorId="0" shapeId="0" xr:uid="{00000000-0006-0000-0000-000003000000}">
      <text>
        <r>
          <rPr>
            <b/>
            <sz val="9"/>
            <color indexed="81"/>
            <rFont val="Tahoma"/>
            <family val="2"/>
          </rPr>
          <t>Descripción corta. Ver colores en "Entorno de trabajo: Apariencia"</t>
        </r>
      </text>
    </comment>
    <comment ref="D2" authorId="0" shapeId="0" xr:uid="{00000000-0006-0000-0000-000004000000}">
      <text>
        <r>
          <rPr>
            <b/>
            <sz val="9"/>
            <color indexed="81"/>
            <rFont val="Tahoma"/>
            <family val="2"/>
          </rPr>
          <t>Rendimiento o cantidad presupuestada</t>
        </r>
      </text>
    </comment>
    <comment ref="E2" authorId="0" shapeId="0" xr:uid="{00000000-0006-0000-0000-000005000000}">
      <text>
        <r>
          <rPr>
            <b/>
            <sz val="9"/>
            <color indexed="81"/>
            <rFont val="Tahoma"/>
            <family val="2"/>
          </rPr>
          <t>Precio unitario en el presupuesto</t>
        </r>
      </text>
    </comment>
    <comment ref="F2" authorId="0" shapeId="0" xr:uid="{00000000-0006-0000-0000-000006000000}">
      <text>
        <r>
          <rPr>
            <b/>
            <sz val="9"/>
            <color indexed="81"/>
            <rFont val="Tahoma"/>
            <family val="2"/>
          </rPr>
          <t>Importe del presupuesto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López Beato, Leticia</author>
  </authors>
  <commentList>
    <comment ref="A2" authorId="0" shapeId="0" xr:uid="{00000000-0006-0000-0100-000001000000}">
      <text>
        <r>
          <rPr>
            <b/>
            <sz val="9"/>
            <color indexed="81"/>
            <rFont val="Tahoma"/>
            <family val="2"/>
          </rPr>
          <t>Código del concepto. Ver colores en "Entorno de trabajo: Apariencia"</t>
        </r>
      </text>
    </comment>
    <comment ref="B2" authorId="0" shapeId="0" xr:uid="{00000000-0006-0000-0100-000002000000}">
      <text>
        <r>
          <rPr>
            <b/>
            <sz val="9"/>
            <color indexed="81"/>
            <rFont val="Tahoma"/>
            <family val="2"/>
          </rPr>
          <t>Descripción corta. Ver colores en "Entorno de trabajo: Apariencia"</t>
        </r>
      </text>
    </comment>
  </commentList>
</comments>
</file>

<file path=xl/sharedStrings.xml><?xml version="1.0" encoding="utf-8"?>
<sst xmlns="http://schemas.openxmlformats.org/spreadsheetml/2006/main" count="154" uniqueCount="87">
  <si>
    <t/>
  </si>
  <si>
    <t>Presupuesto</t>
  </si>
  <si>
    <t>Código</t>
  </si>
  <si>
    <t>Resumen</t>
  </si>
  <si>
    <t>ImpPres</t>
  </si>
  <si>
    <t>Ud</t>
  </si>
  <si>
    <t>03.01</t>
  </si>
  <si>
    <t>03.02</t>
  </si>
  <si>
    <t>03.03</t>
  </si>
  <si>
    <t>03.04</t>
  </si>
  <si>
    <t>03.05</t>
  </si>
  <si>
    <t>03.06</t>
  </si>
  <si>
    <t>Total 01</t>
  </si>
  <si>
    <t>02</t>
  </si>
  <si>
    <t>05.01</t>
  </si>
  <si>
    <t>05.02</t>
  </si>
  <si>
    <t>Total 02</t>
  </si>
  <si>
    <t>03</t>
  </si>
  <si>
    <t>Total 03</t>
  </si>
  <si>
    <t>04</t>
  </si>
  <si>
    <t>h</t>
  </si>
  <si>
    <t>AYUDANTE ELECTROM / ELECT. H NOCTURNO</t>
  </si>
  <si>
    <t>AYUDANTE ELECTROM / ELECT. H DIURNO</t>
  </si>
  <si>
    <t>Total 04</t>
  </si>
  <si>
    <t>Total 0</t>
  </si>
  <si>
    <t>Descripción partidas</t>
  </si>
  <si>
    <t>PRECIOS LICITACIÓN</t>
  </si>
  <si>
    <t>PRECIOS OFERTADO</t>
  </si>
  <si>
    <t>Cantidad</t>
  </si>
  <si>
    <t>Importe Unitario</t>
  </si>
  <si>
    <t>Importe Ofertado</t>
  </si>
  <si>
    <t>Descripción de los trabajos</t>
  </si>
  <si>
    <t>05</t>
  </si>
  <si>
    <t>Total 05</t>
  </si>
  <si>
    <t>01</t>
  </si>
  <si>
    <t>Gastos Generales</t>
  </si>
  <si>
    <t>Beneficio Industrial</t>
  </si>
  <si>
    <t>IVA</t>
  </si>
  <si>
    <t>MOTORES</t>
  </si>
  <si>
    <t>Suministro e instalación de motor para enrollable electromaten SIK 15.12 400v</t>
  </si>
  <si>
    <t>Suministro e instalación de motor para enrollable electromaten SIK 12.12 230v</t>
  </si>
  <si>
    <t>AUTÓMATAS</t>
  </si>
  <si>
    <t>02.01</t>
  </si>
  <si>
    <t>02.02</t>
  </si>
  <si>
    <t>Suministro e instalación de automata Schneider</t>
  </si>
  <si>
    <t>Suministro e instalación de automata Siemens</t>
  </si>
  <si>
    <t>CIERRE ENROLLABLE</t>
  </si>
  <si>
    <t>MANO DE OBRA</t>
  </si>
  <si>
    <t>SEGURIDAD</t>
  </si>
  <si>
    <t>04.01</t>
  </si>
  <si>
    <t>04.02</t>
  </si>
  <si>
    <t>04.03</t>
  </si>
  <si>
    <t>04.04</t>
  </si>
  <si>
    <t>04.05</t>
  </si>
  <si>
    <t>CIERRE MEDIDAS 2150 x 2460 mm2</t>
  </si>
  <si>
    <t>CIERRE MEDIDAS 1920 x 4600 mm2</t>
  </si>
  <si>
    <t>CIERRE MEDIDAS 2470 x 2500 mm2</t>
  </si>
  <si>
    <t>CIERRE MEDIDAS 1930 x 4100 mm2</t>
  </si>
  <si>
    <t>CIERRE MEDIDAS 2750 x 3700 mm2</t>
  </si>
  <si>
    <t>CIERRE MEDIDAS 1340 x 2550 mm2</t>
  </si>
  <si>
    <t>OFICIAL 1ª ELECTROM / ELECT. H NOCTURNO</t>
  </si>
  <si>
    <t>OFICIAL 1ª ELECTROM / ELECT. H DIURNO</t>
  </si>
  <si>
    <t>PROGRAMADOR</t>
  </si>
  <si>
    <t>Suministro banda de seguridad enrollable 39 mm</t>
  </si>
  <si>
    <t>Suministro banda de seguridad enrollable 50 mm</t>
  </si>
  <si>
    <t>Suministro e instalación de motor con bloqueo manual por cadena, en horario nocturno, completamente instalado incluido retirada del motor existente</t>
  </si>
  <si>
    <t>Suministro e instalación de motor con bloqueo manual por cadena, en horario nocturno, completamente instalado incluido retirada del motor existente.</t>
  </si>
  <si>
    <t>Suministro e instalación de automata Schenider compuesto por:
	CPU: 171 CCC 960 30
	Modulo RS232: 172 JNN 210 32
	Modulo I/O: 170 ADM 350 10 
Incluido su puesta en marcha con el software correspondiente para el funcionamiento de la cancela, completamente instalado incluido retirada del automata existente.</t>
  </si>
  <si>
    <t>Suministro e instalación de automata Siemens S7 200 CPU 224 con modulo DP incluida su puesta en marcha con el software correspondiente para el funcionamiento de la cancela, completamente instalado incluido retirada del automata existente.</t>
  </si>
  <si>
    <t>Fabricación, suministro e instalación de paño de cierre enrollable en lama de aluminio de extrusionado de doble pared, mod. DP-100 CIEGA. Acabado en pintura al horno en Ral 9006 . Completo, armado con patines de nylon y perfil de tope. De medidas 2150 x 2460+Recogida. Aprovechando eje y automatismo existente. Incluye desmontaje y retirada de puerta existente. Ajuste y puesta en marcha. Realizado en horario nocturno</t>
  </si>
  <si>
    <t>Fabricación, suministro e instalación de paño de cierre enrollable en lama de aluminio de extrusionado de doble pared, mod. DP-100 CIEGA. Acabado en pintura al horno en Ral 9006 . Completo, armado con patines de nylon y perfil de tope. De medidas 1920 x 4600+Recogida. Aprovechando eje y automatismo existente. Incluye desmontaje y retirada de puerta existente. Ajuste y puesta en marcha. Realizado en horario nocturno.</t>
  </si>
  <si>
    <t>Fabricación, suministro e instalación de paño de cierre enrollable en lama de aluminio de extrusionado de doble pared, mod. DP-100 CIEGA. Acabado en pintura al horno en Ral 9006 . Completo, armado con patines de nylon y perfil de tope. De medidas 2470 x 2500+Recogida. Aprovechando eje y automatismo existente. Incluye desmontaje y retirada de puerta existente. Ajuste y puesta en marcha. Realizado en horario nocturno.</t>
  </si>
  <si>
    <t>Fabricación, suministro e instalación de paño de cierre enrollable en lama de aluminio de extrusionado de doble pared, mod. DP-100 CIEGA. Acabado en pintura al horno en Ral 9006 . Completo, armado con patines de nylon y perfil de tope. De medidas 1930 x 4100+Recogida. Aprovechando eje y automatismo existente. Incluye desmontaje y retirada de puerta existente. Ajuste y puesta en marcha. Realizado en horario nocturno.</t>
  </si>
  <si>
    <t>Fabricación, suministro e instalación de paño de cierre enrollable en lama de aluminio de extrusionado de doble pared, mod. DP-100 CIEGA. Acabado en pintura al horno en Ral 9006 . Completo, armado con patines de nylon y perfil de tope. De medidas 2750 x 3700+Recogida. Aprovechando eje y automatismo existente. Incluye desmontaje y retirada de puerta existente. Ajuste y puesta en marcha. Realizado en horario nocturno.</t>
  </si>
  <si>
    <t>Fabricación, suministro e instalación de paño de cierre enrollable en lama de aluminio de extrusionado de doble pared, mod. DP-100 CIEGA. Acabado en pintura al horno en Ral 9006 . Completo, armado con patines de nylon y perfil de tope. De medidas 1340 x 2550+Recogida. Aprovechando eje y automatismo existente. Incluye desmontaje y retirada de puerta existente. Ajuste y puesta en marcha. Realizado en horario nocturno.</t>
  </si>
  <si>
    <t>Mano de obra de oficial 1ª electromecánico o electricista en horario nocturno</t>
  </si>
  <si>
    <t>Mano de obra de oficial 1ª electromecánico o electricista en horario diurno</t>
  </si>
  <si>
    <t>Mano de obra de ayudante electromecánico o electricista en horario nocturno</t>
  </si>
  <si>
    <t>Mano de obra de ayudante electromecánico o electricista en horario diurno</t>
  </si>
  <si>
    <t>Mano de obra de programador, carga de programa en el PLC y puesta en marcha</t>
  </si>
  <si>
    <t>Suministro de banda de seguridad enrollable para preparar en taller propio de metro.</t>
  </si>
  <si>
    <t>Suministro de banda de seguridad enrollable para preparar en taller propio de metro</t>
  </si>
  <si>
    <t>Sum. e Inst. de motor para enrollable electromaten SIK 15.12 400v</t>
  </si>
  <si>
    <t>Sum. e Inst. de motor para enrollable electromaten SIK 12.12 230v</t>
  </si>
  <si>
    <t>TOTAL OFERTA SIN IVA</t>
  </si>
  <si>
    <t>TOTAL OFERTA CON IVA</t>
  </si>
  <si>
    <t>Se deben tener en cuanta las notas del apartado "27. Evaluación de las ofertas" del Pliego de Condiciones Particulares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</si>
</sst>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scheme val="minor"/>
    </font>
    <font>
      <b/>
      <sz val="9"/>
      <color indexed="81"/>
      <name val="Tahoma"/>
      <family val="2"/>
    </font>
    <font>
      <sz val="8"/>
      <color theme="1"/>
      <name val="Calibri"/>
      <family val="2"/>
      <scheme val="minor"/>
    </font>
    <font>
      <b/>
      <sz val="8"/>
      <color theme="1"/>
      <name val="Calibri"/>
      <family val="2"/>
      <scheme val="minor"/>
    </font>
    <font>
      <b/>
      <sz val="14"/>
      <color theme="1"/>
      <name val="Calibri"/>
      <family val="2"/>
      <scheme val="minor"/>
    </font>
    <font>
      <b/>
      <i/>
      <sz val="10"/>
      <color theme="1"/>
      <name val="Calibri"/>
      <family val="2"/>
      <scheme val="minor"/>
    </font>
    <font>
      <b/>
      <sz val="9"/>
      <color theme="1"/>
      <name val="Calibri"/>
      <family val="2"/>
      <scheme val="minor"/>
    </font>
    <font>
      <sz val="9"/>
      <color theme="1"/>
      <name val="Calibri"/>
      <family val="2"/>
      <scheme val="minor"/>
    </font>
    <font>
      <sz val="9"/>
      <color theme="0"/>
      <name val="Calibri"/>
      <family val="2"/>
      <scheme val="minor"/>
    </font>
    <font>
      <b/>
      <sz val="9"/>
      <color theme="0"/>
      <name val="Calibri"/>
      <family val="2"/>
      <scheme val="minor"/>
    </font>
    <font>
      <b/>
      <sz val="12"/>
      <color theme="1"/>
      <name val="Calibri"/>
      <family val="2"/>
      <scheme val="minor"/>
    </font>
    <font>
      <b/>
      <sz val="12"/>
      <color theme="0"/>
      <name val="Calibri"/>
      <family val="2"/>
      <scheme val="minor"/>
    </font>
    <font>
      <sz val="11"/>
      <color theme="1"/>
      <name val="Calibri"/>
      <family val="2"/>
      <scheme val="minor"/>
    </font>
    <font>
      <b/>
      <sz val="11"/>
      <color theme="1"/>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5" tint="-0.249977111117893"/>
        <bgColor indexed="64"/>
      </patternFill>
    </fill>
    <fill>
      <patternFill patternType="solid">
        <fgColor theme="3" tint="0.59999389629810485"/>
        <bgColor indexed="64"/>
      </patternFill>
    </fill>
    <fill>
      <patternFill patternType="solid">
        <fgColor theme="0" tint="-0.34998626667073579"/>
        <bgColor indexed="64"/>
      </patternFill>
    </fill>
    <fill>
      <patternFill patternType="solid">
        <fgColor theme="4" tint="-0.249977111117893"/>
        <bgColor indexed="64"/>
      </patternFill>
    </fill>
    <fill>
      <patternFill patternType="solid">
        <fgColor rgb="FFECCCCA"/>
        <bgColor indexed="64"/>
      </patternFill>
    </fill>
    <fill>
      <patternFill patternType="solid">
        <fgColor indexed="22"/>
        <bgColor indexed="64"/>
      </patternFill>
    </fill>
    <fill>
      <patternFill patternType="solid">
        <fgColor theme="5" tint="0.59999389629810485"/>
        <bgColor indexed="64"/>
      </patternFill>
    </fill>
    <fill>
      <patternFill patternType="solid">
        <fgColor rgb="FF17283D"/>
        <bgColor indexed="64"/>
      </patternFill>
    </fill>
  </fills>
  <borders count="9">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s>
  <cellStyleXfs count="2">
    <xf numFmtId="0" fontId="0" fillId="0" borderId="0"/>
    <xf numFmtId="9" fontId="12" fillId="0" borderId="0" applyFont="0" applyFill="0" applyBorder="0" applyAlignment="0" applyProtection="0"/>
  </cellStyleXfs>
  <cellXfs count="89">
    <xf numFmtId="0" fontId="0" fillId="0" borderId="0" xfId="0"/>
    <xf numFmtId="0" fontId="0" fillId="2" borderId="0" xfId="0" applyFill="1" applyAlignment="1">
      <alignment vertical="center"/>
    </xf>
    <xf numFmtId="49" fontId="2" fillId="2" borderId="0" xfId="0" applyNumberFormat="1" applyFont="1" applyFill="1" applyAlignment="1">
      <alignment vertical="center"/>
    </xf>
    <xf numFmtId="49" fontId="2" fillId="2" borderId="0" xfId="0" applyNumberFormat="1" applyFont="1" applyFill="1" applyAlignment="1">
      <alignment vertical="center" wrapText="1"/>
    </xf>
    <xf numFmtId="0" fontId="7" fillId="2" borderId="0" xfId="0" applyFont="1" applyFill="1" applyAlignment="1">
      <alignment vertical="center"/>
    </xf>
    <xf numFmtId="49" fontId="7" fillId="2" borderId="0" xfId="0" applyNumberFormat="1" applyFont="1" applyFill="1" applyAlignment="1">
      <alignment vertical="center"/>
    </xf>
    <xf numFmtId="49" fontId="7" fillId="2" borderId="0" xfId="0" applyNumberFormat="1" applyFont="1" applyFill="1" applyAlignment="1">
      <alignment vertical="center" wrapText="1"/>
    </xf>
    <xf numFmtId="0" fontId="7" fillId="2" borderId="0" xfId="0" applyFont="1" applyFill="1" applyAlignment="1">
      <alignment vertical="center" wrapText="1"/>
    </xf>
    <xf numFmtId="0" fontId="7" fillId="2" borderId="0" xfId="0" applyFont="1" applyFill="1" applyAlignment="1">
      <alignment horizontal="justify" vertical="center" wrapText="1"/>
    </xf>
    <xf numFmtId="0" fontId="0" fillId="2" borderId="0" xfId="0" applyFill="1" applyAlignment="1">
      <alignment horizontal="center" vertical="center"/>
    </xf>
    <xf numFmtId="49" fontId="5" fillId="2" borderId="0" xfId="0" applyNumberFormat="1" applyFont="1" applyFill="1" applyBorder="1" applyAlignment="1">
      <alignment vertical="center" wrapText="1"/>
    </xf>
    <xf numFmtId="4" fontId="3" fillId="2" borderId="1" xfId="0" applyNumberFormat="1" applyFont="1" applyFill="1" applyBorder="1" applyAlignment="1">
      <alignment horizontal="center" vertical="center"/>
    </xf>
    <xf numFmtId="4" fontId="3" fillId="2" borderId="2"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2" xfId="0" applyNumberFormat="1" applyFont="1" applyFill="1" applyBorder="1" applyAlignment="1">
      <alignment horizontal="center" vertical="center"/>
    </xf>
    <xf numFmtId="49" fontId="3" fillId="5" borderId="1" xfId="0" applyNumberFormat="1" applyFont="1" applyFill="1" applyBorder="1" applyAlignment="1">
      <alignment vertical="center"/>
    </xf>
    <xf numFmtId="0" fontId="0" fillId="0" borderId="0" xfId="0" applyAlignment="1">
      <alignment vertical="center"/>
    </xf>
    <xf numFmtId="0" fontId="0" fillId="2" borderId="0" xfId="0" applyFill="1" applyAlignment="1">
      <alignment vertical="center"/>
    </xf>
    <xf numFmtId="0" fontId="2" fillId="6" borderId="0" xfId="0" applyFont="1" applyFill="1" applyAlignment="1">
      <alignment vertical="center"/>
    </xf>
    <xf numFmtId="0" fontId="2" fillId="6" borderId="0" xfId="0" applyFont="1" applyFill="1" applyAlignment="1">
      <alignment vertical="center" wrapText="1"/>
    </xf>
    <xf numFmtId="0" fontId="2" fillId="6" borderId="1" xfId="0" applyFont="1" applyFill="1" applyBorder="1" applyAlignment="1">
      <alignment horizontal="center" vertical="center"/>
    </xf>
    <xf numFmtId="0" fontId="2" fillId="6" borderId="2" xfId="0" applyFont="1" applyFill="1" applyBorder="1" applyAlignment="1">
      <alignment horizontal="center" vertical="center"/>
    </xf>
    <xf numFmtId="4" fontId="3" fillId="5" borderId="1" xfId="0" applyNumberFormat="1" applyFont="1" applyFill="1" applyBorder="1" applyAlignment="1">
      <alignment horizontal="center" vertical="center"/>
    </xf>
    <xf numFmtId="4" fontId="3" fillId="5" borderId="2" xfId="0" applyNumberFormat="1" applyFont="1" applyFill="1" applyBorder="1" applyAlignment="1">
      <alignment horizontal="center" vertical="center"/>
    </xf>
    <xf numFmtId="49" fontId="6" fillId="5" borderId="0" xfId="0" applyNumberFormat="1" applyFont="1" applyFill="1" applyAlignment="1">
      <alignment vertical="center" wrapText="1"/>
    </xf>
    <xf numFmtId="49" fontId="5" fillId="0" borderId="0" xfId="0" applyNumberFormat="1" applyFont="1" applyAlignment="1">
      <alignment vertical="center"/>
    </xf>
    <xf numFmtId="49" fontId="5" fillId="0" borderId="0" xfId="0" applyNumberFormat="1" applyFont="1" applyAlignment="1">
      <alignment vertical="center" wrapText="1"/>
    </xf>
    <xf numFmtId="0" fontId="0" fillId="2" borderId="0" xfId="0" applyFill="1" applyAlignment="1">
      <alignment vertical="center"/>
    </xf>
    <xf numFmtId="0" fontId="7" fillId="5" borderId="0" xfId="0" applyFont="1" applyFill="1" applyAlignment="1">
      <alignment horizontal="justify" vertical="center" wrapText="1"/>
    </xf>
    <xf numFmtId="1" fontId="0" fillId="2" borderId="0" xfId="0" applyNumberFormat="1" applyFill="1" applyAlignment="1">
      <alignment horizontal="center" vertical="center"/>
    </xf>
    <xf numFmtId="1" fontId="8" fillId="7" borderId="4" xfId="0" applyNumberFormat="1" applyFont="1" applyFill="1" applyBorder="1" applyAlignment="1">
      <alignment horizontal="center" vertical="center"/>
    </xf>
    <xf numFmtId="4" fontId="2" fillId="8" borderId="1" xfId="0" applyNumberFormat="1" applyFont="1" applyFill="1" applyBorder="1" applyAlignment="1" applyProtection="1">
      <alignment horizontal="center" vertical="center"/>
      <protection locked="0"/>
    </xf>
    <xf numFmtId="0" fontId="2" fillId="9" borderId="1" xfId="0" applyFont="1" applyFill="1" applyBorder="1" applyAlignment="1">
      <alignment vertical="center"/>
    </xf>
    <xf numFmtId="0" fontId="2" fillId="9" borderId="0" xfId="0" applyFont="1" applyFill="1" applyBorder="1" applyAlignment="1">
      <alignment horizontal="center" vertical="center"/>
    </xf>
    <xf numFmtId="0" fontId="2" fillId="9" borderId="0" xfId="0" applyFont="1" applyFill="1" applyBorder="1" applyAlignment="1">
      <alignment vertical="center" wrapText="1"/>
    </xf>
    <xf numFmtId="1" fontId="2" fillId="9" borderId="2" xfId="0" applyNumberFormat="1" applyFont="1" applyFill="1" applyBorder="1" applyAlignment="1">
      <alignment horizontal="center" vertical="center"/>
    </xf>
    <xf numFmtId="164" fontId="2" fillId="9" borderId="1" xfId="0" applyNumberFormat="1" applyFont="1" applyFill="1" applyBorder="1" applyAlignment="1">
      <alignment horizontal="center" vertical="center"/>
    </xf>
    <xf numFmtId="164" fontId="2" fillId="9" borderId="2" xfId="0" applyNumberFormat="1" applyFont="1" applyFill="1" applyBorder="1" applyAlignment="1">
      <alignment horizontal="center" vertical="center"/>
    </xf>
    <xf numFmtId="49" fontId="2" fillId="2" borderId="1" xfId="0" applyNumberFormat="1" applyFont="1" applyFill="1" applyBorder="1" applyAlignment="1">
      <alignment vertical="center"/>
    </xf>
    <xf numFmtId="49" fontId="2" fillId="2" borderId="0" xfId="0" applyNumberFormat="1" applyFont="1" applyFill="1" applyBorder="1" applyAlignment="1">
      <alignment horizontal="center" vertical="center"/>
    </xf>
    <xf numFmtId="49" fontId="2" fillId="2" borderId="0" xfId="0" applyNumberFormat="1" applyFont="1" applyFill="1" applyBorder="1" applyAlignment="1">
      <alignment vertical="center" wrapText="1"/>
    </xf>
    <xf numFmtId="1" fontId="2" fillId="2" borderId="2" xfId="0" applyNumberFormat="1" applyFont="1" applyFill="1" applyBorder="1" applyAlignment="1">
      <alignment horizontal="center" vertical="center"/>
    </xf>
    <xf numFmtId="9" fontId="2" fillId="2" borderId="1" xfId="1" applyFont="1" applyFill="1" applyBorder="1" applyAlignment="1">
      <alignment horizontal="center" vertical="center"/>
    </xf>
    <xf numFmtId="164" fontId="2" fillId="2" borderId="2" xfId="0" applyNumberFormat="1" applyFont="1" applyFill="1" applyBorder="1" applyAlignment="1">
      <alignment horizontal="center" vertical="center"/>
    </xf>
    <xf numFmtId="9" fontId="2" fillId="10" borderId="1" xfId="1" applyFont="1" applyFill="1" applyBorder="1" applyAlignment="1" applyProtection="1">
      <alignment horizontal="center" vertical="center"/>
      <protection locked="0"/>
    </xf>
    <xf numFmtId="0" fontId="8" fillId="3" borderId="5" xfId="0" applyFont="1" applyFill="1" applyBorder="1" applyAlignment="1">
      <alignment vertical="center"/>
    </xf>
    <xf numFmtId="0" fontId="8" fillId="3" borderId="6" xfId="0" applyFont="1" applyFill="1" applyBorder="1" applyAlignment="1">
      <alignment horizontal="center" vertical="center"/>
    </xf>
    <xf numFmtId="49" fontId="9" fillId="3" borderId="6" xfId="0" applyNumberFormat="1" applyFont="1" applyFill="1" applyBorder="1" applyAlignment="1">
      <alignment vertical="center" wrapText="1"/>
    </xf>
    <xf numFmtId="1" fontId="8" fillId="3" borderId="7" xfId="0" applyNumberFormat="1" applyFont="1" applyFill="1" applyBorder="1" applyAlignment="1">
      <alignment horizontal="center" vertical="center"/>
    </xf>
    <xf numFmtId="164" fontId="9" fillId="3" borderId="5" xfId="0" applyNumberFormat="1" applyFont="1" applyFill="1" applyBorder="1" applyAlignment="1">
      <alignment horizontal="center" vertical="center"/>
    </xf>
    <xf numFmtId="164" fontId="9" fillId="3" borderId="7" xfId="0" applyNumberFormat="1" applyFont="1" applyFill="1" applyBorder="1" applyAlignment="1">
      <alignment horizontal="center" vertical="center"/>
    </xf>
    <xf numFmtId="0" fontId="8" fillId="11" borderId="5" xfId="0" applyFont="1" applyFill="1" applyBorder="1" applyAlignment="1">
      <alignment vertical="center"/>
    </xf>
    <xf numFmtId="0" fontId="8" fillId="11" borderId="6" xfId="0" applyFont="1" applyFill="1" applyBorder="1" applyAlignment="1">
      <alignment horizontal="center" vertical="center"/>
    </xf>
    <xf numFmtId="49" fontId="9" fillId="11" borderId="6" xfId="0" applyNumberFormat="1" applyFont="1" applyFill="1" applyBorder="1" applyAlignment="1">
      <alignment vertical="center" wrapText="1"/>
    </xf>
    <xf numFmtId="1" fontId="8" fillId="11" borderId="7" xfId="0" applyNumberFormat="1" applyFont="1" applyFill="1" applyBorder="1" applyAlignment="1">
      <alignment horizontal="center" vertical="center"/>
    </xf>
    <xf numFmtId="164" fontId="9" fillId="11" borderId="5" xfId="0" applyNumberFormat="1" applyFont="1" applyFill="1" applyBorder="1" applyAlignment="1">
      <alignment horizontal="center" vertical="center"/>
    </xf>
    <xf numFmtId="164" fontId="9" fillId="11" borderId="7" xfId="0" applyNumberFormat="1" applyFont="1" applyFill="1" applyBorder="1" applyAlignment="1">
      <alignment horizontal="center" vertical="center"/>
    </xf>
    <xf numFmtId="49" fontId="5" fillId="2" borderId="1" xfId="0" applyNumberFormat="1" applyFont="1" applyFill="1" applyBorder="1" applyAlignment="1">
      <alignment vertical="center" wrapText="1"/>
    </xf>
    <xf numFmtId="49" fontId="5" fillId="2" borderId="0" xfId="0" applyNumberFormat="1" applyFont="1" applyFill="1" applyBorder="1" applyAlignment="1">
      <alignment horizontal="center" vertical="center" wrapText="1"/>
    </xf>
    <xf numFmtId="1" fontId="5" fillId="2" borderId="0" xfId="0" applyNumberFormat="1" applyFont="1" applyFill="1" applyBorder="1" applyAlignment="1">
      <alignment horizontal="center" vertical="center" wrapText="1"/>
    </xf>
    <xf numFmtId="164" fontId="5" fillId="2" borderId="1" xfId="0" applyNumberFormat="1" applyFont="1" applyFill="1" applyBorder="1" applyAlignment="1">
      <alignment horizontal="center" vertical="center" wrapText="1"/>
    </xf>
    <xf numFmtId="164" fontId="5" fillId="2" borderId="2" xfId="0" applyNumberFormat="1" applyFont="1" applyFill="1" applyBorder="1" applyAlignment="1">
      <alignment horizontal="center" vertical="center" wrapText="1"/>
    </xf>
    <xf numFmtId="0" fontId="0" fillId="2" borderId="0" xfId="0" applyFill="1" applyAlignment="1">
      <alignment vertical="center" wrapText="1"/>
    </xf>
    <xf numFmtId="49" fontId="3" fillId="5" borderId="1" xfId="0" quotePrefix="1" applyNumberFormat="1" applyFont="1" applyFill="1" applyBorder="1" applyAlignment="1">
      <alignment vertical="center"/>
    </xf>
    <xf numFmtId="49" fontId="3" fillId="5" borderId="0" xfId="0" applyNumberFormat="1" applyFont="1" applyFill="1" applyBorder="1" applyAlignment="1">
      <alignment vertical="center"/>
    </xf>
    <xf numFmtId="49" fontId="3" fillId="5" borderId="0" xfId="0" applyNumberFormat="1" applyFont="1" applyFill="1" applyBorder="1" applyAlignment="1">
      <alignment vertical="center" wrapText="1"/>
    </xf>
    <xf numFmtId="1" fontId="3" fillId="5" borderId="0" xfId="0" applyNumberFormat="1" applyFont="1" applyFill="1" applyBorder="1" applyAlignment="1">
      <alignment horizontal="center" vertical="center"/>
    </xf>
    <xf numFmtId="49" fontId="2" fillId="2" borderId="0" xfId="0" applyNumberFormat="1" applyFont="1" applyFill="1" applyBorder="1" applyAlignment="1">
      <alignment vertical="center"/>
    </xf>
    <xf numFmtId="1" fontId="2" fillId="2" borderId="0" xfId="0" applyNumberFormat="1" applyFont="1" applyFill="1" applyBorder="1" applyAlignment="1">
      <alignment horizontal="center" vertical="center"/>
    </xf>
    <xf numFmtId="0" fontId="2" fillId="2" borderId="1" xfId="0" applyFont="1" applyFill="1" applyBorder="1" applyAlignment="1">
      <alignment vertical="center"/>
    </xf>
    <xf numFmtId="0" fontId="2" fillId="2" borderId="0" xfId="0" applyFont="1" applyFill="1" applyBorder="1" applyAlignment="1">
      <alignment vertical="center"/>
    </xf>
    <xf numFmtId="49" fontId="3" fillId="2" borderId="0" xfId="0" applyNumberFormat="1" applyFont="1" applyFill="1" applyBorder="1" applyAlignment="1">
      <alignment vertical="center" wrapText="1"/>
    </xf>
    <xf numFmtId="0" fontId="2" fillId="6" borderId="1" xfId="0" applyFont="1" applyFill="1" applyBorder="1" applyAlignment="1">
      <alignment vertical="center"/>
    </xf>
    <xf numFmtId="0" fontId="2" fillId="6" borderId="0" xfId="0" applyFont="1" applyFill="1" applyBorder="1" applyAlignment="1">
      <alignment vertical="center"/>
    </xf>
    <xf numFmtId="0" fontId="2" fillId="6" borderId="0" xfId="0" applyFont="1" applyFill="1" applyBorder="1" applyAlignment="1">
      <alignment vertical="center" wrapText="1"/>
    </xf>
    <xf numFmtId="1" fontId="2" fillId="6" borderId="0" xfId="0" applyNumberFormat="1" applyFont="1" applyFill="1" applyBorder="1" applyAlignment="1">
      <alignment horizontal="center" vertical="center"/>
    </xf>
    <xf numFmtId="49" fontId="2" fillId="2" borderId="0" xfId="0" applyNumberFormat="1" applyFont="1" applyFill="1" applyAlignment="1">
      <alignment horizontal="left" vertical="center" wrapText="1"/>
    </xf>
    <xf numFmtId="164" fontId="11" fillId="4" borderId="5" xfId="0" applyNumberFormat="1" applyFont="1" applyFill="1" applyBorder="1" applyAlignment="1">
      <alignment horizontal="center" vertical="center"/>
    </xf>
    <xf numFmtId="164" fontId="11" fillId="4" borderId="7" xfId="0" applyNumberFormat="1" applyFont="1" applyFill="1" applyBorder="1" applyAlignment="1">
      <alignment horizontal="center" vertical="center"/>
    </xf>
    <xf numFmtId="164" fontId="10" fillId="2" borderId="5" xfId="0" applyNumberFormat="1" applyFont="1" applyFill="1" applyBorder="1" applyAlignment="1">
      <alignment horizontal="center" vertical="center"/>
    </xf>
    <xf numFmtId="164" fontId="10" fillId="2" borderId="7" xfId="0" applyNumberFormat="1" applyFont="1" applyFill="1" applyBorder="1" applyAlignment="1">
      <alignment horizontal="center" vertical="center"/>
    </xf>
    <xf numFmtId="49" fontId="4" fillId="2" borderId="5" xfId="0" applyNumberFormat="1" applyFont="1" applyFill="1" applyBorder="1" applyAlignment="1">
      <alignment horizontal="center" vertical="center"/>
    </xf>
    <xf numFmtId="49" fontId="4" fillId="2" borderId="6" xfId="0" applyNumberFormat="1" applyFont="1" applyFill="1" applyBorder="1" applyAlignment="1">
      <alignment horizontal="center" vertical="center"/>
    </xf>
    <xf numFmtId="164" fontId="9" fillId="7" borderId="3" xfId="0" applyNumberFormat="1" applyFont="1" applyFill="1" applyBorder="1" applyAlignment="1">
      <alignment horizontal="right" vertical="center" indent="1"/>
    </xf>
    <xf numFmtId="164" fontId="9" fillId="7" borderId="4" xfId="0" applyNumberFormat="1" applyFont="1" applyFill="1" applyBorder="1" applyAlignment="1">
      <alignment horizontal="right" vertical="center" indent="1"/>
    </xf>
    <xf numFmtId="0" fontId="8" fillId="7" borderId="3" xfId="0" applyFont="1" applyFill="1" applyBorder="1" applyAlignment="1">
      <alignment horizontal="center" vertical="center"/>
    </xf>
    <xf numFmtId="0" fontId="8" fillId="7" borderId="8" xfId="0" applyFont="1" applyFill="1" applyBorder="1" applyAlignment="1">
      <alignment horizontal="center" vertical="center"/>
    </xf>
    <xf numFmtId="49" fontId="6" fillId="2" borderId="0" xfId="0" applyNumberFormat="1" applyFont="1" applyFill="1" applyAlignment="1">
      <alignment horizontal="center" vertical="center"/>
    </xf>
    <xf numFmtId="0" fontId="13" fillId="2" borderId="0" xfId="0" applyFont="1" applyFill="1" applyAlignment="1">
      <alignment vertical="center"/>
    </xf>
  </cellXfs>
  <cellStyles count="2">
    <cellStyle name="Normal" xfId="0" builtinId="0"/>
    <cellStyle name="Porcentaje" xfId="1" builtinId="5"/>
  </cellStyles>
  <dxfs count="0"/>
  <tableStyles count="0" defaultTableStyle="TableStyleMedium2" defaultPivotStyle="PivotStyleLight16"/>
  <colors>
    <mruColors>
      <color rgb="FFECCC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46"/>
  <sheetViews>
    <sheetView tabSelected="1" workbookViewId="0">
      <pane xSplit="3" ySplit="2" topLeftCell="D3" activePane="bottomRight" state="frozen"/>
      <selection pane="topRight" activeCell="E1" sqref="E1"/>
      <selection pane="bottomLeft" activeCell="A4" sqref="A4"/>
      <selection pane="bottomRight" activeCell="B46" sqref="B46"/>
    </sheetView>
  </sheetViews>
  <sheetFormatPr baseColWidth="10" defaultColWidth="68.140625" defaultRowHeight="15" x14ac:dyDescent="0.25"/>
  <cols>
    <col min="1" max="1" width="7.42578125" style="1" bestFit="1" customWidth="1"/>
    <col min="2" max="2" width="3.7109375" style="1" bestFit="1" customWidth="1"/>
    <col min="3" max="3" width="46.28515625" style="1" bestFit="1" customWidth="1"/>
    <col min="4" max="4" width="7.85546875" style="29" bestFit="1" customWidth="1"/>
    <col min="5" max="5" width="9.42578125" style="9" customWidth="1"/>
    <col min="6" max="6" width="11.42578125" style="9" customWidth="1"/>
    <col min="7" max="7" width="11.42578125" style="1" customWidth="1"/>
    <col min="8" max="8" width="12.5703125" style="1" customWidth="1"/>
    <col min="9" max="22" width="19.140625" style="1" customWidth="1"/>
    <col min="23" max="16384" width="68.140625" style="1"/>
  </cols>
  <sheetData>
    <row r="1" spans="1:8" ht="19.5" thickBot="1" x14ac:dyDescent="0.3">
      <c r="A1" s="81" t="s">
        <v>1</v>
      </c>
      <c r="B1" s="82"/>
      <c r="C1" s="82"/>
      <c r="D1" s="82"/>
      <c r="E1" s="79" t="s">
        <v>26</v>
      </c>
      <c r="F1" s="80"/>
      <c r="G1" s="77" t="s">
        <v>27</v>
      </c>
      <c r="H1" s="78"/>
    </row>
    <row r="2" spans="1:8" s="62" customFormat="1" ht="25.5" x14ac:dyDescent="0.25">
      <c r="A2" s="57" t="s">
        <v>2</v>
      </c>
      <c r="B2" s="58" t="s">
        <v>5</v>
      </c>
      <c r="C2" s="10" t="s">
        <v>3</v>
      </c>
      <c r="D2" s="59" t="s">
        <v>28</v>
      </c>
      <c r="E2" s="60" t="s">
        <v>29</v>
      </c>
      <c r="F2" s="61" t="s">
        <v>4</v>
      </c>
      <c r="G2" s="60" t="s">
        <v>29</v>
      </c>
      <c r="H2" s="61" t="s">
        <v>30</v>
      </c>
    </row>
    <row r="3" spans="1:8" s="27" customFormat="1" ht="19.5" customHeight="1" x14ac:dyDescent="0.25">
      <c r="A3" s="63" t="s">
        <v>34</v>
      </c>
      <c r="B3" s="64" t="s">
        <v>0</v>
      </c>
      <c r="C3" s="65" t="s">
        <v>38</v>
      </c>
      <c r="D3" s="66">
        <f>D6</f>
        <v>1</v>
      </c>
      <c r="E3" s="22">
        <f>E6</f>
        <v>42738.6</v>
      </c>
      <c r="F3" s="23">
        <f>F6</f>
        <v>42738.6</v>
      </c>
      <c r="G3" s="22">
        <f>G6</f>
        <v>0</v>
      </c>
      <c r="H3" s="23">
        <f>H6</f>
        <v>0</v>
      </c>
    </row>
    <row r="4" spans="1:8" s="27" customFormat="1" ht="19.5" customHeight="1" x14ac:dyDescent="0.25">
      <c r="A4" s="38" t="s">
        <v>6</v>
      </c>
      <c r="B4" s="67" t="s">
        <v>5</v>
      </c>
      <c r="C4" s="40" t="s">
        <v>82</v>
      </c>
      <c r="D4" s="68">
        <v>8</v>
      </c>
      <c r="E4" s="13">
        <v>3963.5</v>
      </c>
      <c r="F4" s="14">
        <f>ROUND(D4*E4,2)</f>
        <v>31708</v>
      </c>
      <c r="G4" s="31"/>
      <c r="H4" s="14">
        <f>ROUND(D4*G4,2)</f>
        <v>0</v>
      </c>
    </row>
    <row r="5" spans="1:8" ht="19.5" customHeight="1" x14ac:dyDescent="0.25">
      <c r="A5" s="38" t="s">
        <v>7</v>
      </c>
      <c r="B5" s="67" t="s">
        <v>5</v>
      </c>
      <c r="C5" s="40" t="s">
        <v>83</v>
      </c>
      <c r="D5" s="68">
        <v>7</v>
      </c>
      <c r="E5" s="13">
        <v>1575.8</v>
      </c>
      <c r="F5" s="14">
        <f t="shared" ref="F5" si="0">ROUND(D5*E5,2)</f>
        <v>11030.6</v>
      </c>
      <c r="G5" s="31"/>
      <c r="H5" s="14">
        <f t="shared" ref="H5" si="1">ROUND(D5*G5,2)</f>
        <v>0</v>
      </c>
    </row>
    <row r="6" spans="1:8" ht="19.5" customHeight="1" x14ac:dyDescent="0.25">
      <c r="A6" s="69"/>
      <c r="B6" s="70"/>
      <c r="C6" s="71" t="s">
        <v>12</v>
      </c>
      <c r="D6" s="68">
        <v>1</v>
      </c>
      <c r="E6" s="11">
        <f>SUM(F4:F5)</f>
        <v>42738.6</v>
      </c>
      <c r="F6" s="12">
        <f>ROUND(E6*D6,2)</f>
        <v>42738.6</v>
      </c>
      <c r="G6" s="11">
        <f>SUM(H4:H5)</f>
        <v>0</v>
      </c>
      <c r="H6" s="12">
        <f>ROUND(G6*D6,2)</f>
        <v>0</v>
      </c>
    </row>
    <row r="7" spans="1:8" s="17" customFormat="1" ht="5.25" customHeight="1" x14ac:dyDescent="0.25">
      <c r="A7" s="72"/>
      <c r="B7" s="73"/>
      <c r="C7" s="74"/>
      <c r="D7" s="75"/>
      <c r="E7" s="20"/>
      <c r="F7" s="21"/>
      <c r="G7" s="20"/>
      <c r="H7" s="21"/>
    </row>
    <row r="8" spans="1:8" s="27" customFormat="1" ht="19.5" customHeight="1" x14ac:dyDescent="0.25">
      <c r="A8" s="15" t="s">
        <v>13</v>
      </c>
      <c r="B8" s="64" t="s">
        <v>0</v>
      </c>
      <c r="C8" s="65" t="s">
        <v>41</v>
      </c>
      <c r="D8" s="66">
        <f>D11</f>
        <v>1</v>
      </c>
      <c r="E8" s="22">
        <f>E11</f>
        <v>23542.799999999999</v>
      </c>
      <c r="F8" s="23">
        <f>F11</f>
        <v>23542.799999999999</v>
      </c>
      <c r="G8" s="22">
        <f>G11</f>
        <v>0</v>
      </c>
      <c r="H8" s="23">
        <f>H11</f>
        <v>0</v>
      </c>
    </row>
    <row r="9" spans="1:8" ht="19.5" customHeight="1" x14ac:dyDescent="0.25">
      <c r="A9" s="38" t="s">
        <v>42</v>
      </c>
      <c r="B9" s="67" t="s">
        <v>5</v>
      </c>
      <c r="C9" s="40" t="s">
        <v>44</v>
      </c>
      <c r="D9" s="68">
        <v>8</v>
      </c>
      <c r="E9" s="13">
        <v>1928</v>
      </c>
      <c r="F9" s="14">
        <f t="shared" ref="F9:F10" si="2">ROUND(D9*E9,2)</f>
        <v>15424</v>
      </c>
      <c r="G9" s="31"/>
      <c r="H9" s="14">
        <f>ROUND(D9*G9,2)</f>
        <v>0</v>
      </c>
    </row>
    <row r="10" spans="1:8" ht="19.5" customHeight="1" x14ac:dyDescent="0.25">
      <c r="A10" s="38" t="s">
        <v>43</v>
      </c>
      <c r="B10" s="67" t="s">
        <v>5</v>
      </c>
      <c r="C10" s="40" t="s">
        <v>45</v>
      </c>
      <c r="D10" s="68">
        <v>8</v>
      </c>
      <c r="E10" s="13">
        <v>1014.85</v>
      </c>
      <c r="F10" s="14">
        <f t="shared" si="2"/>
        <v>8118.8</v>
      </c>
      <c r="G10" s="31"/>
      <c r="H10" s="14">
        <f t="shared" ref="H10" si="3">ROUND(D10*G10,2)</f>
        <v>0</v>
      </c>
    </row>
    <row r="11" spans="1:8" ht="19.5" customHeight="1" x14ac:dyDescent="0.25">
      <c r="A11" s="69"/>
      <c r="B11" s="70"/>
      <c r="C11" s="71" t="s">
        <v>16</v>
      </c>
      <c r="D11" s="68">
        <v>1</v>
      </c>
      <c r="E11" s="11">
        <f>SUM(F9:F10)</f>
        <v>23542.799999999999</v>
      </c>
      <c r="F11" s="12">
        <f>ROUND(E11*D11,2)</f>
        <v>23542.799999999999</v>
      </c>
      <c r="G11" s="11">
        <f>SUM(H9:H10)</f>
        <v>0</v>
      </c>
      <c r="H11" s="12">
        <f>ROUND(G11*D11,2)</f>
        <v>0</v>
      </c>
    </row>
    <row r="12" spans="1:8" s="17" customFormat="1" ht="5.25" customHeight="1" x14ac:dyDescent="0.25">
      <c r="A12" s="72"/>
      <c r="B12" s="73"/>
      <c r="C12" s="74"/>
      <c r="D12" s="75"/>
      <c r="E12" s="20"/>
      <c r="F12" s="21"/>
      <c r="G12" s="20"/>
      <c r="H12" s="21"/>
    </row>
    <row r="13" spans="1:8" s="27" customFormat="1" ht="19.5" customHeight="1" x14ac:dyDescent="0.25">
      <c r="A13" s="15" t="s">
        <v>17</v>
      </c>
      <c r="B13" s="64" t="s">
        <v>0</v>
      </c>
      <c r="C13" s="65" t="s">
        <v>46</v>
      </c>
      <c r="D13" s="66">
        <f>D20</f>
        <v>1</v>
      </c>
      <c r="E13" s="22">
        <f>E20</f>
        <v>95894.7</v>
      </c>
      <c r="F13" s="23">
        <f>F20</f>
        <v>95894.7</v>
      </c>
      <c r="G13" s="22">
        <f>G20</f>
        <v>0</v>
      </c>
      <c r="H13" s="23">
        <f>H20</f>
        <v>0</v>
      </c>
    </row>
    <row r="14" spans="1:8" s="27" customFormat="1" ht="19.5" customHeight="1" x14ac:dyDescent="0.25">
      <c r="A14" s="38" t="s">
        <v>6</v>
      </c>
      <c r="B14" s="67" t="s">
        <v>5</v>
      </c>
      <c r="C14" s="40" t="s">
        <v>54</v>
      </c>
      <c r="D14" s="68">
        <v>9</v>
      </c>
      <c r="E14" s="13">
        <v>1725.1</v>
      </c>
      <c r="F14" s="14">
        <f t="shared" ref="F14:F19" si="4">ROUND(D14*E14,2)</f>
        <v>15525.9</v>
      </c>
      <c r="G14" s="31"/>
      <c r="H14" s="14">
        <f>ROUND(D14*G14,2)</f>
        <v>0</v>
      </c>
    </row>
    <row r="15" spans="1:8" s="27" customFormat="1" ht="19.5" customHeight="1" x14ac:dyDescent="0.25">
      <c r="A15" s="38" t="s">
        <v>7</v>
      </c>
      <c r="B15" s="67" t="s">
        <v>5</v>
      </c>
      <c r="C15" s="40" t="s">
        <v>55</v>
      </c>
      <c r="D15" s="68">
        <v>8</v>
      </c>
      <c r="E15" s="13">
        <v>2283.1</v>
      </c>
      <c r="F15" s="14">
        <f t="shared" si="4"/>
        <v>18264.8</v>
      </c>
      <c r="G15" s="31"/>
      <c r="H15" s="14">
        <f t="shared" ref="H15:H18" si="5">ROUND(D15*G15,2)</f>
        <v>0</v>
      </c>
    </row>
    <row r="16" spans="1:8" s="27" customFormat="1" ht="19.5" customHeight="1" x14ac:dyDescent="0.25">
      <c r="A16" s="38" t="s">
        <v>8</v>
      </c>
      <c r="B16" s="67" t="s">
        <v>5</v>
      </c>
      <c r="C16" s="40" t="s">
        <v>56</v>
      </c>
      <c r="D16" s="68">
        <v>8</v>
      </c>
      <c r="E16" s="13">
        <v>1633.8</v>
      </c>
      <c r="F16" s="14">
        <f t="shared" si="4"/>
        <v>13070.4</v>
      </c>
      <c r="G16" s="31"/>
      <c r="H16" s="14">
        <f t="shared" si="5"/>
        <v>0</v>
      </c>
    </row>
    <row r="17" spans="1:8" s="27" customFormat="1" ht="19.5" customHeight="1" x14ac:dyDescent="0.25">
      <c r="A17" s="38" t="s">
        <v>9</v>
      </c>
      <c r="B17" s="67" t="s">
        <v>5</v>
      </c>
      <c r="C17" s="40" t="s">
        <v>57</v>
      </c>
      <c r="D17" s="68">
        <v>8</v>
      </c>
      <c r="E17" s="13">
        <v>2486.15</v>
      </c>
      <c r="F17" s="14">
        <f t="shared" si="4"/>
        <v>19889.2</v>
      </c>
      <c r="G17" s="31"/>
      <c r="H17" s="14">
        <f t="shared" si="5"/>
        <v>0</v>
      </c>
    </row>
    <row r="18" spans="1:8" s="27" customFormat="1" ht="19.5" customHeight="1" x14ac:dyDescent="0.25">
      <c r="A18" s="38" t="s">
        <v>10</v>
      </c>
      <c r="B18" s="67" t="s">
        <v>5</v>
      </c>
      <c r="C18" s="40" t="s">
        <v>58</v>
      </c>
      <c r="D18" s="68">
        <v>8</v>
      </c>
      <c r="E18" s="13">
        <v>1806.3</v>
      </c>
      <c r="F18" s="14">
        <f t="shared" si="4"/>
        <v>14450.4</v>
      </c>
      <c r="G18" s="31"/>
      <c r="H18" s="14">
        <f t="shared" si="5"/>
        <v>0</v>
      </c>
    </row>
    <row r="19" spans="1:8" s="27" customFormat="1" ht="19.5" customHeight="1" x14ac:dyDescent="0.25">
      <c r="A19" s="38" t="s">
        <v>11</v>
      </c>
      <c r="B19" s="67" t="s">
        <v>5</v>
      </c>
      <c r="C19" s="40" t="s">
        <v>59</v>
      </c>
      <c r="D19" s="68">
        <v>8</v>
      </c>
      <c r="E19" s="13">
        <v>1836.75</v>
      </c>
      <c r="F19" s="14">
        <f t="shared" si="4"/>
        <v>14694</v>
      </c>
      <c r="G19" s="31"/>
      <c r="H19" s="14">
        <f>ROUND(D19*G19,2)</f>
        <v>0</v>
      </c>
    </row>
    <row r="20" spans="1:8" s="27" customFormat="1" ht="19.5" customHeight="1" x14ac:dyDescent="0.25">
      <c r="A20" s="69"/>
      <c r="B20" s="70"/>
      <c r="C20" s="71" t="s">
        <v>18</v>
      </c>
      <c r="D20" s="68">
        <v>1</v>
      </c>
      <c r="E20" s="11">
        <f>SUM(F14:F19)</f>
        <v>95894.7</v>
      </c>
      <c r="F20" s="12">
        <f>ROUND(E20*D20,2)</f>
        <v>95894.7</v>
      </c>
      <c r="G20" s="11">
        <f>SUM(H14:H19)</f>
        <v>0</v>
      </c>
      <c r="H20" s="12">
        <f>ROUND(G20*D20,2)</f>
        <v>0</v>
      </c>
    </row>
    <row r="21" spans="1:8" s="27" customFormat="1" ht="5.25" customHeight="1" x14ac:dyDescent="0.25">
      <c r="A21" s="72"/>
      <c r="B21" s="73"/>
      <c r="C21" s="74"/>
      <c r="D21" s="75"/>
      <c r="E21" s="20"/>
      <c r="F21" s="21"/>
      <c r="G21" s="20"/>
      <c r="H21" s="21"/>
    </row>
    <row r="22" spans="1:8" s="27" customFormat="1" ht="19.5" customHeight="1" x14ac:dyDescent="0.25">
      <c r="A22" s="15" t="s">
        <v>19</v>
      </c>
      <c r="B22" s="64" t="s">
        <v>0</v>
      </c>
      <c r="C22" s="65" t="s">
        <v>47</v>
      </c>
      <c r="D22" s="66">
        <f>D28</f>
        <v>1</v>
      </c>
      <c r="E22" s="22">
        <f>E28</f>
        <v>1138.4000000000001</v>
      </c>
      <c r="F22" s="23">
        <f>F28</f>
        <v>1138.4000000000001</v>
      </c>
      <c r="G22" s="22">
        <f>G28</f>
        <v>0</v>
      </c>
      <c r="H22" s="23">
        <f>H28</f>
        <v>0</v>
      </c>
    </row>
    <row r="23" spans="1:8" ht="19.5" customHeight="1" x14ac:dyDescent="0.25">
      <c r="A23" s="38" t="s">
        <v>49</v>
      </c>
      <c r="B23" s="67" t="s">
        <v>5</v>
      </c>
      <c r="C23" s="40" t="s">
        <v>60</v>
      </c>
      <c r="D23" s="68">
        <v>4</v>
      </c>
      <c r="E23" s="13">
        <v>71.150000000000006</v>
      </c>
      <c r="F23" s="14">
        <f>ROUND(D23*E23,2)</f>
        <v>284.60000000000002</v>
      </c>
      <c r="G23" s="31"/>
      <c r="H23" s="14">
        <f>ROUND(D23*G23,2)</f>
        <v>0</v>
      </c>
    </row>
    <row r="24" spans="1:8" ht="19.5" customHeight="1" x14ac:dyDescent="0.25">
      <c r="A24" s="38" t="s">
        <v>50</v>
      </c>
      <c r="B24" s="67" t="s">
        <v>5</v>
      </c>
      <c r="C24" s="40" t="s">
        <v>61</v>
      </c>
      <c r="D24" s="68">
        <v>4</v>
      </c>
      <c r="E24" s="13">
        <v>61</v>
      </c>
      <c r="F24" s="14">
        <f>ROUND(D24*E24,2)</f>
        <v>244</v>
      </c>
      <c r="G24" s="31"/>
      <c r="H24" s="14">
        <f t="shared" ref="H24:H27" si="6">ROUND(D24*G24,2)</f>
        <v>0</v>
      </c>
    </row>
    <row r="25" spans="1:8" ht="19.5" customHeight="1" x14ac:dyDescent="0.25">
      <c r="A25" s="38" t="s">
        <v>51</v>
      </c>
      <c r="B25" s="67" t="s">
        <v>5</v>
      </c>
      <c r="C25" s="40" t="s">
        <v>21</v>
      </c>
      <c r="D25" s="68">
        <v>4</v>
      </c>
      <c r="E25" s="13">
        <v>55.95</v>
      </c>
      <c r="F25" s="14">
        <f>ROUND(D25*E25,2)</f>
        <v>223.8</v>
      </c>
      <c r="G25" s="31"/>
      <c r="H25" s="14">
        <f t="shared" si="6"/>
        <v>0</v>
      </c>
    </row>
    <row r="26" spans="1:8" ht="19.5" customHeight="1" x14ac:dyDescent="0.25">
      <c r="A26" s="38" t="s">
        <v>52</v>
      </c>
      <c r="B26" s="67" t="s">
        <v>5</v>
      </c>
      <c r="C26" s="40" t="s">
        <v>22</v>
      </c>
      <c r="D26" s="68">
        <v>4</v>
      </c>
      <c r="E26" s="13">
        <v>45.8</v>
      </c>
      <c r="F26" s="14">
        <f>ROUND(D26*E26,2)</f>
        <v>183.2</v>
      </c>
      <c r="G26" s="31"/>
      <c r="H26" s="14">
        <f t="shared" si="6"/>
        <v>0</v>
      </c>
    </row>
    <row r="27" spans="1:8" ht="19.5" customHeight="1" x14ac:dyDescent="0.25">
      <c r="A27" s="38" t="s">
        <v>53</v>
      </c>
      <c r="B27" s="67" t="s">
        <v>5</v>
      </c>
      <c r="C27" s="40" t="s">
        <v>62</v>
      </c>
      <c r="D27" s="68">
        <v>4</v>
      </c>
      <c r="E27" s="13">
        <v>50.7</v>
      </c>
      <c r="F27" s="14">
        <f>ROUND(D27*E27,2)</f>
        <v>202.8</v>
      </c>
      <c r="G27" s="31"/>
      <c r="H27" s="14">
        <f t="shared" si="6"/>
        <v>0</v>
      </c>
    </row>
    <row r="28" spans="1:8" ht="19.5" customHeight="1" x14ac:dyDescent="0.25">
      <c r="A28" s="69"/>
      <c r="B28" s="70"/>
      <c r="C28" s="71" t="s">
        <v>23</v>
      </c>
      <c r="D28" s="68">
        <v>1</v>
      </c>
      <c r="E28" s="11">
        <f>SUM(F23:F27)</f>
        <v>1138.4000000000001</v>
      </c>
      <c r="F28" s="12">
        <f>ROUND(E28*D28,2)</f>
        <v>1138.4000000000001</v>
      </c>
      <c r="G28" s="11">
        <f>SUM(H23:H27)</f>
        <v>0</v>
      </c>
      <c r="H28" s="12">
        <f>ROUND(G28*D28,2)</f>
        <v>0</v>
      </c>
    </row>
    <row r="29" spans="1:8" s="17" customFormat="1" ht="5.25" customHeight="1" x14ac:dyDescent="0.25">
      <c r="A29" s="72"/>
      <c r="B29" s="73"/>
      <c r="C29" s="74"/>
      <c r="D29" s="75"/>
      <c r="E29" s="20"/>
      <c r="F29" s="21"/>
      <c r="G29" s="20"/>
      <c r="H29" s="21"/>
    </row>
    <row r="30" spans="1:8" s="27" customFormat="1" ht="19.5" customHeight="1" x14ac:dyDescent="0.25">
      <c r="A30" s="15" t="s">
        <v>32</v>
      </c>
      <c r="B30" s="64" t="s">
        <v>0</v>
      </c>
      <c r="C30" s="65" t="s">
        <v>48</v>
      </c>
      <c r="D30" s="66">
        <f>D33</f>
        <v>1</v>
      </c>
      <c r="E30" s="22">
        <f>E33</f>
        <v>25817.5</v>
      </c>
      <c r="F30" s="23">
        <f>F33</f>
        <v>25817.5</v>
      </c>
      <c r="G30" s="22">
        <f>G33</f>
        <v>0</v>
      </c>
      <c r="H30" s="23">
        <f>H33</f>
        <v>0</v>
      </c>
    </row>
    <row r="31" spans="1:8" ht="19.5" customHeight="1" x14ac:dyDescent="0.25">
      <c r="A31" s="38" t="s">
        <v>14</v>
      </c>
      <c r="B31" s="67" t="s">
        <v>20</v>
      </c>
      <c r="C31" s="40" t="s">
        <v>63</v>
      </c>
      <c r="D31" s="68">
        <v>230</v>
      </c>
      <c r="E31" s="13">
        <v>52.4</v>
      </c>
      <c r="F31" s="14">
        <f t="shared" ref="F31:F32" si="7">ROUND(D31*E31,2)</f>
        <v>12052</v>
      </c>
      <c r="G31" s="31"/>
      <c r="H31" s="14">
        <f>ROUND(D31*G31,2)</f>
        <v>0</v>
      </c>
    </row>
    <row r="32" spans="1:8" ht="19.5" customHeight="1" x14ac:dyDescent="0.25">
      <c r="A32" s="38" t="s">
        <v>15</v>
      </c>
      <c r="B32" s="67" t="s">
        <v>20</v>
      </c>
      <c r="C32" s="40" t="s">
        <v>64</v>
      </c>
      <c r="D32" s="68">
        <v>230</v>
      </c>
      <c r="E32" s="13">
        <v>59.85</v>
      </c>
      <c r="F32" s="14">
        <f t="shared" si="7"/>
        <v>13765.5</v>
      </c>
      <c r="G32" s="31"/>
      <c r="H32" s="14">
        <f t="shared" ref="H32" si="8">ROUND(D32*G32,2)</f>
        <v>0</v>
      </c>
    </row>
    <row r="33" spans="1:24" ht="19.5" customHeight="1" x14ac:dyDescent="0.25">
      <c r="A33" s="69"/>
      <c r="B33" s="70"/>
      <c r="C33" s="71" t="s">
        <v>33</v>
      </c>
      <c r="D33" s="68">
        <v>1</v>
      </c>
      <c r="E33" s="11">
        <f>SUM(F31:F32)</f>
        <v>25817.5</v>
      </c>
      <c r="F33" s="12">
        <f>ROUND(E33*D33,2)</f>
        <v>25817.5</v>
      </c>
      <c r="G33" s="11">
        <f>SUM(H31:H32)</f>
        <v>0</v>
      </c>
      <c r="H33" s="12">
        <f>ROUND(G33*D33,2)</f>
        <v>0</v>
      </c>
    </row>
    <row r="34" spans="1:24" ht="5.25" customHeight="1" x14ac:dyDescent="0.25">
      <c r="A34" s="72"/>
      <c r="B34" s="73"/>
      <c r="C34" s="74"/>
      <c r="D34" s="75"/>
      <c r="E34" s="20"/>
      <c r="F34" s="21"/>
      <c r="G34" s="20"/>
      <c r="H34" s="21"/>
    </row>
    <row r="35" spans="1:24" s="16" customFormat="1" ht="19.5" customHeight="1" thickBot="1" x14ac:dyDescent="0.3">
      <c r="A35" s="85" t="s">
        <v>24</v>
      </c>
      <c r="B35" s="86"/>
      <c r="C35" s="86"/>
      <c r="D35" s="30">
        <v>1</v>
      </c>
      <c r="E35" s="83">
        <f>F3+F8+F22+F30+F13</f>
        <v>189132</v>
      </c>
      <c r="F35" s="84"/>
      <c r="G35" s="83">
        <f>H3+H8+H22+H30+H13</f>
        <v>0</v>
      </c>
      <c r="H35" s="84"/>
      <c r="I35" s="27"/>
      <c r="J35" s="27"/>
      <c r="K35" s="27"/>
      <c r="L35" s="27"/>
      <c r="M35" s="27"/>
      <c r="N35" s="27"/>
      <c r="O35" s="27"/>
      <c r="P35" s="27"/>
      <c r="Q35" s="27"/>
      <c r="R35" s="27"/>
      <c r="S35" s="27"/>
      <c r="T35" s="27"/>
      <c r="U35" s="27"/>
      <c r="V35" s="27"/>
      <c r="W35" s="27"/>
      <c r="X35" s="27"/>
    </row>
    <row r="36" spans="1:24" s="16" customFormat="1" ht="19.5" customHeight="1" x14ac:dyDescent="0.25">
      <c r="A36" s="32"/>
      <c r="B36" s="33"/>
      <c r="C36" s="34"/>
      <c r="D36" s="35"/>
      <c r="E36" s="36"/>
      <c r="F36" s="37"/>
      <c r="G36" s="36"/>
      <c r="H36" s="37"/>
      <c r="I36" s="27"/>
      <c r="J36" s="27"/>
      <c r="K36" s="27"/>
      <c r="L36" s="27"/>
      <c r="M36" s="27"/>
      <c r="N36" s="27"/>
      <c r="O36" s="27"/>
      <c r="P36" s="27"/>
      <c r="Q36" s="27"/>
      <c r="R36" s="27"/>
      <c r="S36" s="27"/>
      <c r="T36" s="27"/>
      <c r="U36" s="27"/>
      <c r="V36" s="27"/>
      <c r="W36" s="27"/>
      <c r="X36" s="27"/>
    </row>
    <row r="37" spans="1:24" s="16" customFormat="1" ht="19.5" customHeight="1" x14ac:dyDescent="0.25">
      <c r="A37" s="38"/>
      <c r="B37" s="39"/>
      <c r="C37" s="40" t="s">
        <v>35</v>
      </c>
      <c r="D37" s="41">
        <v>1</v>
      </c>
      <c r="E37" s="42">
        <v>0.09</v>
      </c>
      <c r="F37" s="43">
        <f>E35*E37</f>
        <v>17021.88</v>
      </c>
      <c r="G37" s="44"/>
      <c r="H37" s="43">
        <f>G35*G37</f>
        <v>0</v>
      </c>
      <c r="I37" s="27"/>
      <c r="J37" s="27"/>
      <c r="K37" s="27"/>
      <c r="L37" s="27"/>
      <c r="M37" s="27"/>
      <c r="N37" s="27"/>
      <c r="O37" s="27"/>
      <c r="P37" s="27"/>
      <c r="Q37" s="27"/>
      <c r="R37" s="27"/>
      <c r="S37" s="27"/>
      <c r="T37" s="27"/>
      <c r="U37" s="27"/>
      <c r="V37" s="27"/>
      <c r="W37" s="27"/>
      <c r="X37" s="27"/>
    </row>
    <row r="38" spans="1:24" s="16" customFormat="1" ht="19.5" customHeight="1" thickBot="1" x14ac:dyDescent="0.3">
      <c r="A38" s="38"/>
      <c r="B38" s="39"/>
      <c r="C38" s="40" t="s">
        <v>36</v>
      </c>
      <c r="D38" s="41">
        <v>1</v>
      </c>
      <c r="E38" s="42">
        <v>0.06</v>
      </c>
      <c r="F38" s="43">
        <f>E35*E38</f>
        <v>11347.92</v>
      </c>
      <c r="G38" s="44"/>
      <c r="H38" s="43">
        <f>G35*G38</f>
        <v>0</v>
      </c>
      <c r="I38" s="27"/>
      <c r="J38" s="27"/>
      <c r="K38" s="27"/>
      <c r="L38" s="27"/>
      <c r="M38" s="27"/>
      <c r="N38" s="27"/>
      <c r="O38" s="27"/>
      <c r="P38" s="27"/>
      <c r="Q38" s="27"/>
      <c r="R38" s="27"/>
      <c r="S38" s="27"/>
      <c r="T38" s="27"/>
      <c r="U38" s="27"/>
      <c r="V38" s="27"/>
      <c r="W38" s="27"/>
      <c r="X38" s="27"/>
    </row>
    <row r="39" spans="1:24" s="16" customFormat="1" ht="19.5" customHeight="1" thickBot="1" x14ac:dyDescent="0.3">
      <c r="A39" s="45"/>
      <c r="B39" s="46"/>
      <c r="C39" s="47" t="s">
        <v>84</v>
      </c>
      <c r="D39" s="48"/>
      <c r="E39" s="49"/>
      <c r="F39" s="50">
        <f>+E35+F37+F38</f>
        <v>217501.8</v>
      </c>
      <c r="G39" s="49"/>
      <c r="H39" s="50">
        <f>+G35+H37+H38</f>
        <v>0</v>
      </c>
      <c r="I39" s="27"/>
      <c r="J39" s="27"/>
      <c r="K39" s="27"/>
      <c r="L39" s="27"/>
      <c r="M39" s="27"/>
      <c r="N39" s="27"/>
      <c r="O39" s="27"/>
      <c r="P39" s="27"/>
      <c r="Q39" s="27"/>
      <c r="R39" s="27"/>
      <c r="S39" s="27"/>
      <c r="T39" s="27"/>
      <c r="U39" s="27"/>
      <c r="V39" s="27"/>
      <c r="W39" s="27"/>
      <c r="X39" s="27"/>
    </row>
    <row r="40" spans="1:24" s="16" customFormat="1" ht="5.25" customHeight="1" x14ac:dyDescent="0.25">
      <c r="A40" s="32"/>
      <c r="B40" s="33"/>
      <c r="C40" s="34"/>
      <c r="D40" s="35"/>
      <c r="E40" s="36"/>
      <c r="F40" s="37"/>
      <c r="G40" s="36"/>
      <c r="H40" s="37"/>
      <c r="I40" s="27"/>
      <c r="J40" s="27"/>
      <c r="K40" s="27"/>
      <c r="L40" s="27"/>
      <c r="M40" s="27"/>
      <c r="N40" s="27"/>
      <c r="O40" s="27"/>
      <c r="P40" s="27"/>
      <c r="Q40" s="27"/>
      <c r="R40" s="27"/>
      <c r="S40" s="27"/>
      <c r="T40" s="27"/>
      <c r="U40" s="27"/>
      <c r="V40" s="27"/>
      <c r="W40" s="27"/>
      <c r="X40" s="27"/>
    </row>
    <row r="41" spans="1:24" s="16" customFormat="1" ht="19.5" customHeight="1" thickBot="1" x14ac:dyDescent="0.3">
      <c r="A41" s="38"/>
      <c r="B41" s="39"/>
      <c r="C41" s="40" t="s">
        <v>37</v>
      </c>
      <c r="D41" s="41">
        <v>1</v>
      </c>
      <c r="E41" s="42">
        <v>0.21</v>
      </c>
      <c r="F41" s="43">
        <f>F39*E41</f>
        <v>45675.38</v>
      </c>
      <c r="G41" s="44"/>
      <c r="H41" s="43">
        <f>H39*G41</f>
        <v>0</v>
      </c>
      <c r="I41" s="27"/>
      <c r="J41" s="27"/>
      <c r="K41" s="27"/>
      <c r="L41" s="27"/>
      <c r="M41" s="27"/>
      <c r="N41" s="27"/>
      <c r="O41" s="27"/>
      <c r="P41" s="27"/>
      <c r="Q41" s="27"/>
      <c r="R41" s="27"/>
      <c r="S41" s="27"/>
      <c r="T41" s="27"/>
      <c r="U41" s="27"/>
      <c r="V41" s="27"/>
      <c r="W41" s="27"/>
      <c r="X41" s="27"/>
    </row>
    <row r="42" spans="1:24" s="16" customFormat="1" ht="19.5" customHeight="1" thickBot="1" x14ac:dyDescent="0.3">
      <c r="A42" s="51"/>
      <c r="B42" s="52"/>
      <c r="C42" s="53" t="s">
        <v>85</v>
      </c>
      <c r="D42" s="54"/>
      <c r="E42" s="55"/>
      <c r="F42" s="56">
        <f>F39+F41</f>
        <v>263177.18</v>
      </c>
      <c r="G42" s="55"/>
      <c r="H42" s="56">
        <f>H39+H41</f>
        <v>0</v>
      </c>
      <c r="I42" s="27"/>
      <c r="J42" s="27"/>
      <c r="K42" s="27"/>
      <c r="L42" s="27"/>
      <c r="M42" s="27"/>
      <c r="N42" s="27"/>
      <c r="O42" s="27"/>
      <c r="P42" s="27"/>
      <c r="Q42" s="27"/>
      <c r="R42" s="27"/>
      <c r="S42" s="27"/>
      <c r="T42" s="27"/>
      <c r="U42" s="27"/>
      <c r="V42" s="27"/>
      <c r="W42" s="27"/>
      <c r="X42" s="27"/>
    </row>
    <row r="44" spans="1:24" s="27" customFormat="1" ht="22.5" customHeight="1" x14ac:dyDescent="0.25">
      <c r="A44" s="88" t="s">
        <v>86</v>
      </c>
      <c r="B44" s="9"/>
      <c r="C44" s="3"/>
      <c r="D44" s="3"/>
      <c r="E44" s="3"/>
      <c r="F44" s="3"/>
      <c r="G44" s="3"/>
      <c r="H44" s="3"/>
    </row>
    <row r="45" spans="1:24" s="27" customFormat="1" ht="22.5" customHeight="1" x14ac:dyDescent="0.25">
      <c r="B45" s="9"/>
      <c r="C45" s="76"/>
      <c r="D45" s="76"/>
      <c r="E45" s="76"/>
      <c r="F45" s="76"/>
      <c r="G45" s="76"/>
      <c r="H45" s="76"/>
    </row>
    <row r="46" spans="1:24" s="27" customFormat="1" ht="22.5" customHeight="1" x14ac:dyDescent="0.25">
      <c r="B46" s="9"/>
      <c r="C46" s="76"/>
      <c r="D46" s="76"/>
      <c r="E46" s="76"/>
      <c r="F46" s="76"/>
      <c r="G46" s="76"/>
      <c r="H46" s="76"/>
    </row>
  </sheetData>
  <sheetProtection algorithmName="SHA-512" hashValue="z/y2SQdJnkC0oMfn7WcRGzMELy0ZP/yf0bbpiciXQU/Qf97jjdQKmcq2fuFHSTmAcMeCguCSCpjKSI2RwqxWyw==" saltValue="EYa5FsHooOkg/20svsv6hQ==" spinCount="100000" sheet="1" objects="1" scenarios="1"/>
  <mergeCells count="8">
    <mergeCell ref="C45:H45"/>
    <mergeCell ref="C46:H46"/>
    <mergeCell ref="G1:H1"/>
    <mergeCell ref="E1:F1"/>
    <mergeCell ref="A1:D1"/>
    <mergeCell ref="E35:F35"/>
    <mergeCell ref="G35:H35"/>
    <mergeCell ref="A35:C35"/>
  </mergeCells>
  <pageMargins left="0.31496062992125984" right="0.11811023622047245" top="0.74803149606299213" bottom="0.35433070866141736" header="0.31496062992125984" footer="0.31496062992125984"/>
  <pageSetup paperSize="9" scale="9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8"/>
  <sheetViews>
    <sheetView topLeftCell="A19" workbookViewId="0">
      <selection activeCell="B45" sqref="B45"/>
    </sheetView>
  </sheetViews>
  <sheetFormatPr baseColWidth="10" defaultColWidth="68.140625" defaultRowHeight="12" x14ac:dyDescent="0.25"/>
  <cols>
    <col min="1" max="1" width="7.42578125" style="4" bestFit="1" customWidth="1"/>
    <col min="2" max="2" width="41.140625" style="4" customWidth="1"/>
    <col min="3" max="3" width="50.7109375" style="8" customWidth="1"/>
    <col min="4" max="36" width="11.85546875" style="4" customWidth="1"/>
    <col min="37" max="16384" width="68.140625" style="4"/>
  </cols>
  <sheetData>
    <row r="1" spans="1:11" x14ac:dyDescent="0.25">
      <c r="A1" s="87" t="s">
        <v>25</v>
      </c>
      <c r="B1" s="87"/>
    </row>
    <row r="2" spans="1:11" ht="12.75" x14ac:dyDescent="0.25">
      <c r="A2" s="25" t="s">
        <v>2</v>
      </c>
      <c r="B2" s="26" t="s">
        <v>3</v>
      </c>
      <c r="C2" s="26" t="s">
        <v>31</v>
      </c>
    </row>
    <row r="3" spans="1:11" ht="17.25" customHeight="1" x14ac:dyDescent="0.25">
      <c r="A3" s="15" t="s">
        <v>34</v>
      </c>
      <c r="B3" s="24" t="s">
        <v>38</v>
      </c>
      <c r="C3" s="28"/>
    </row>
    <row r="4" spans="1:11" ht="36" x14ac:dyDescent="0.25">
      <c r="A4" s="5" t="s">
        <v>6</v>
      </c>
      <c r="B4" s="6" t="s">
        <v>39</v>
      </c>
      <c r="C4" s="8" t="s">
        <v>65</v>
      </c>
      <c r="G4" s="7"/>
    </row>
    <row r="5" spans="1:11" ht="36" x14ac:dyDescent="0.25">
      <c r="A5" s="5" t="s">
        <v>7</v>
      </c>
      <c r="B5" s="6" t="s">
        <v>40</v>
      </c>
      <c r="C5" s="8" t="s">
        <v>66</v>
      </c>
    </row>
    <row r="6" spans="1:11" s="27" customFormat="1" ht="6.75" customHeight="1" x14ac:dyDescent="0.25">
      <c r="A6" s="18"/>
      <c r="B6" s="18"/>
      <c r="C6" s="19"/>
      <c r="D6" s="4"/>
      <c r="E6" s="4"/>
      <c r="F6" s="4"/>
      <c r="G6" s="4"/>
      <c r="H6" s="4"/>
      <c r="I6" s="4"/>
      <c r="J6" s="4"/>
      <c r="K6" s="4"/>
    </row>
    <row r="7" spans="1:11" ht="17.25" customHeight="1" x14ac:dyDescent="0.25">
      <c r="A7" s="15" t="s">
        <v>13</v>
      </c>
      <c r="B7" s="24" t="s">
        <v>41</v>
      </c>
      <c r="C7" s="28"/>
    </row>
    <row r="8" spans="1:11" ht="108" x14ac:dyDescent="0.25">
      <c r="A8" s="5" t="s">
        <v>42</v>
      </c>
      <c r="B8" s="6" t="s">
        <v>44</v>
      </c>
      <c r="C8" s="7" t="s">
        <v>67</v>
      </c>
    </row>
    <row r="9" spans="1:11" ht="60" x14ac:dyDescent="0.25">
      <c r="A9" s="5" t="s">
        <v>43</v>
      </c>
      <c r="B9" s="6" t="s">
        <v>45</v>
      </c>
      <c r="C9" s="8" t="s">
        <v>68</v>
      </c>
    </row>
    <row r="10" spans="1:11" s="27" customFormat="1" ht="6.75" customHeight="1" x14ac:dyDescent="0.25">
      <c r="A10" s="18"/>
      <c r="B10" s="18"/>
      <c r="C10" s="19"/>
      <c r="D10" s="4"/>
      <c r="E10" s="4"/>
      <c r="F10" s="4"/>
      <c r="G10" s="4"/>
      <c r="H10" s="4"/>
      <c r="I10" s="4"/>
      <c r="J10" s="4"/>
      <c r="K10" s="4"/>
    </row>
    <row r="11" spans="1:11" ht="17.25" customHeight="1" x14ac:dyDescent="0.25">
      <c r="A11" s="15" t="s">
        <v>17</v>
      </c>
      <c r="B11" s="24" t="s">
        <v>46</v>
      </c>
      <c r="C11" s="28"/>
    </row>
    <row r="12" spans="1:11" ht="96" x14ac:dyDescent="0.25">
      <c r="A12" s="2" t="s">
        <v>6</v>
      </c>
      <c r="B12" s="3" t="s">
        <v>54</v>
      </c>
      <c r="C12" s="8" t="s">
        <v>69</v>
      </c>
    </row>
    <row r="13" spans="1:11" ht="96" x14ac:dyDescent="0.25">
      <c r="A13" s="2" t="s">
        <v>7</v>
      </c>
      <c r="B13" s="3" t="s">
        <v>55</v>
      </c>
      <c r="C13" s="8" t="s">
        <v>70</v>
      </c>
    </row>
    <row r="14" spans="1:11" ht="96" x14ac:dyDescent="0.25">
      <c r="A14" s="2" t="s">
        <v>8</v>
      </c>
      <c r="B14" s="3" t="s">
        <v>56</v>
      </c>
      <c r="C14" s="8" t="s">
        <v>71</v>
      </c>
    </row>
    <row r="15" spans="1:11" ht="96" x14ac:dyDescent="0.25">
      <c r="A15" s="2" t="s">
        <v>9</v>
      </c>
      <c r="B15" s="3" t="s">
        <v>57</v>
      </c>
      <c r="C15" s="8" t="s">
        <v>72</v>
      </c>
    </row>
    <row r="16" spans="1:11" ht="96" x14ac:dyDescent="0.25">
      <c r="A16" s="2" t="s">
        <v>10</v>
      </c>
      <c r="B16" s="3" t="s">
        <v>58</v>
      </c>
      <c r="C16" s="8" t="s">
        <v>73</v>
      </c>
    </row>
    <row r="17" spans="1:11" ht="96" x14ac:dyDescent="0.25">
      <c r="A17" s="2" t="s">
        <v>11</v>
      </c>
      <c r="B17" s="3" t="s">
        <v>59</v>
      </c>
      <c r="C17" s="8" t="s">
        <v>74</v>
      </c>
    </row>
    <row r="18" spans="1:11" s="27" customFormat="1" ht="6.75" customHeight="1" x14ac:dyDescent="0.25">
      <c r="A18" s="18"/>
      <c r="B18" s="18"/>
      <c r="C18" s="19"/>
      <c r="D18" s="4"/>
      <c r="E18" s="4"/>
      <c r="F18" s="4"/>
      <c r="G18" s="4"/>
      <c r="H18" s="4"/>
      <c r="I18" s="4"/>
      <c r="J18" s="4"/>
      <c r="K18" s="4"/>
    </row>
    <row r="19" spans="1:11" ht="17.25" customHeight="1" x14ac:dyDescent="0.25">
      <c r="A19" s="15" t="s">
        <v>19</v>
      </c>
      <c r="B19" s="24" t="s">
        <v>47</v>
      </c>
      <c r="C19" s="28"/>
    </row>
    <row r="20" spans="1:11" ht="24" x14ac:dyDescent="0.25">
      <c r="A20" s="5" t="s">
        <v>49</v>
      </c>
      <c r="B20" s="6" t="s">
        <v>60</v>
      </c>
      <c r="C20" s="8" t="s">
        <v>75</v>
      </c>
    </row>
    <row r="21" spans="1:11" ht="24" x14ac:dyDescent="0.25">
      <c r="A21" s="5" t="s">
        <v>50</v>
      </c>
      <c r="B21" s="6" t="s">
        <v>61</v>
      </c>
      <c r="C21" s="8" t="s">
        <v>76</v>
      </c>
    </row>
    <row r="22" spans="1:11" ht="24" x14ac:dyDescent="0.25">
      <c r="A22" s="5" t="s">
        <v>51</v>
      </c>
      <c r="B22" s="6" t="s">
        <v>21</v>
      </c>
      <c r="C22" s="8" t="s">
        <v>77</v>
      </c>
    </row>
    <row r="23" spans="1:11" ht="24" x14ac:dyDescent="0.25">
      <c r="A23" s="5" t="s">
        <v>52</v>
      </c>
      <c r="B23" s="6" t="s">
        <v>22</v>
      </c>
      <c r="C23" s="8" t="s">
        <v>78</v>
      </c>
    </row>
    <row r="24" spans="1:11" ht="24" x14ac:dyDescent="0.25">
      <c r="A24" s="5" t="s">
        <v>53</v>
      </c>
      <c r="B24" s="6" t="s">
        <v>62</v>
      </c>
      <c r="C24" s="8" t="s">
        <v>79</v>
      </c>
    </row>
    <row r="25" spans="1:11" s="27" customFormat="1" ht="6.75" customHeight="1" x14ac:dyDescent="0.25">
      <c r="A25" s="18"/>
      <c r="B25" s="18"/>
      <c r="C25" s="19"/>
      <c r="D25" s="4"/>
      <c r="E25" s="4"/>
      <c r="F25" s="4"/>
      <c r="G25" s="4"/>
      <c r="H25" s="4"/>
      <c r="I25" s="4"/>
      <c r="J25" s="4"/>
      <c r="K25" s="4"/>
    </row>
    <row r="26" spans="1:11" ht="17.25" customHeight="1" x14ac:dyDescent="0.25">
      <c r="A26" s="15" t="s">
        <v>32</v>
      </c>
      <c r="B26" s="24" t="s">
        <v>48</v>
      </c>
      <c r="C26" s="28"/>
    </row>
    <row r="27" spans="1:11" ht="24" x14ac:dyDescent="0.25">
      <c r="A27" s="5" t="s">
        <v>14</v>
      </c>
      <c r="B27" s="6" t="s">
        <v>63</v>
      </c>
      <c r="C27" s="8" t="s">
        <v>80</v>
      </c>
    </row>
    <row r="28" spans="1:11" ht="24" x14ac:dyDescent="0.25">
      <c r="A28" s="5" t="s">
        <v>15</v>
      </c>
      <c r="B28" s="6" t="s">
        <v>64</v>
      </c>
      <c r="C28" s="8" t="s">
        <v>81</v>
      </c>
    </row>
  </sheetData>
  <sheetProtection sheet="1" objects="1" scenarios="1"/>
  <mergeCells count="1">
    <mergeCell ref="A1:B1"/>
  </mergeCells>
  <pageMargins left="0.31496062992125984" right="0.11811023622047245" top="0.74803149606299213" bottom="0.74803149606299213" header="0.31496062992125984" footer="0.31496062992125984"/>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Presupuesto</vt:lpstr>
      <vt:lpstr>Descripción Trabajos</vt:lpstr>
      <vt:lpstr>'Descripción Trabajos'!Área_de_impresión</vt:lpstr>
      <vt:lpstr>Presupuesto!Área_de_impresión</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López Beato, Leticia</dc:creator>
  <cp:lastModifiedBy>López Beato, Leticia</cp:lastModifiedBy>
  <cp:lastPrinted>2020-07-13T05:42:19Z</cp:lastPrinted>
  <dcterms:created xsi:type="dcterms:W3CDTF">2017-02-15T11:20:48Z</dcterms:created>
  <dcterms:modified xsi:type="dcterms:W3CDTF">2021-02-11T23:26:01Z</dcterms:modified>
</cp:coreProperties>
</file>