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p04425\Desktop\"/>
    </mc:Choice>
  </mc:AlternateContent>
  <bookViews>
    <workbookView xWindow="-120" yWindow="-120" windowWidth="29040" windowHeight="15840"/>
  </bookViews>
  <sheets>
    <sheet name="Hoja1" sheetId="1" r:id="rId1"/>
    <sheet name="Hoja2" sheetId="2" r:id="rId2"/>
    <sheet name="Hoja3" sheetId="3" r:id="rId3"/>
  </sheets>
  <definedNames>
    <definedName name="_xlnm._FilterDatabase" localSheetId="0" hidden="1">Hoja1!$B$1:$B$530</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407" i="1" l="1"/>
  <c r="F410" i="1"/>
  <c r="F407" i="1" s="1"/>
  <c r="G408" i="1"/>
  <c r="J408" i="1"/>
  <c r="I410" i="1" s="1"/>
  <c r="J410" i="1" s="1"/>
  <c r="J407" i="1" s="1"/>
  <c r="G410" i="1" l="1"/>
  <c r="G407" i="1" s="1"/>
  <c r="I407" i="1"/>
  <c r="J504" i="1"/>
  <c r="I506" i="1" s="1"/>
  <c r="I503" i="1" s="1"/>
  <c r="J499" i="1"/>
  <c r="J497" i="1"/>
  <c r="H496" i="1"/>
  <c r="J492" i="1"/>
  <c r="J490" i="1"/>
  <c r="H489" i="1"/>
  <c r="J485" i="1"/>
  <c r="J483" i="1"/>
  <c r="J481" i="1"/>
  <c r="J479" i="1"/>
  <c r="J477" i="1"/>
  <c r="J475" i="1"/>
  <c r="J473" i="1"/>
  <c r="J471" i="1"/>
  <c r="H470" i="1"/>
  <c r="J464" i="1"/>
  <c r="J462" i="1"/>
  <c r="H461" i="1"/>
  <c r="J457" i="1"/>
  <c r="I459" i="1" s="1"/>
  <c r="I456" i="1" s="1"/>
  <c r="H456" i="1"/>
  <c r="J452" i="1"/>
  <c r="J451" i="1"/>
  <c r="J450" i="1"/>
  <c r="J448" i="1"/>
  <c r="J446" i="1"/>
  <c r="J444" i="1"/>
  <c r="J442" i="1"/>
  <c r="J440" i="1"/>
  <c r="J438" i="1"/>
  <c r="J436" i="1"/>
  <c r="H435" i="1"/>
  <c r="H434" i="1"/>
  <c r="J430" i="1"/>
  <c r="J429" i="1"/>
  <c r="J427" i="1"/>
  <c r="J425" i="1"/>
  <c r="J423" i="1"/>
  <c r="H422" i="1"/>
  <c r="J416" i="1"/>
  <c r="J414" i="1"/>
  <c r="J412" i="1"/>
  <c r="I418" i="1" s="1"/>
  <c r="H411" i="1"/>
  <c r="J403" i="1"/>
  <c r="J401" i="1"/>
  <c r="H400" i="1"/>
  <c r="J396" i="1"/>
  <c r="J394" i="1"/>
  <c r="J392" i="1"/>
  <c r="J390" i="1"/>
  <c r="J388" i="1"/>
  <c r="J386" i="1"/>
  <c r="J384" i="1"/>
  <c r="J382" i="1"/>
  <c r="H381" i="1"/>
  <c r="J377" i="1"/>
  <c r="J375" i="1"/>
  <c r="J373" i="1"/>
  <c r="J371" i="1"/>
  <c r="H370" i="1"/>
  <c r="J366" i="1"/>
  <c r="J364" i="1"/>
  <c r="J362" i="1"/>
  <c r="J360" i="1"/>
  <c r="H359" i="1"/>
  <c r="J355" i="1"/>
  <c r="J353" i="1"/>
  <c r="J351" i="1"/>
  <c r="J348" i="1"/>
  <c r="H347" i="1"/>
  <c r="J343" i="1"/>
  <c r="J341" i="1"/>
  <c r="J339" i="1"/>
  <c r="J337" i="1"/>
  <c r="J335" i="1"/>
  <c r="J333" i="1"/>
  <c r="J331" i="1"/>
  <c r="J329" i="1"/>
  <c r="J327" i="1"/>
  <c r="J325" i="1"/>
  <c r="J323" i="1"/>
  <c r="J321" i="1"/>
  <c r="J319" i="1"/>
  <c r="J317" i="1"/>
  <c r="J315" i="1"/>
  <c r="J313" i="1"/>
  <c r="J311" i="1"/>
  <c r="H310" i="1"/>
  <c r="H309" i="1"/>
  <c r="J303" i="1"/>
  <c r="J301" i="1"/>
  <c r="H300" i="1"/>
  <c r="J296" i="1"/>
  <c r="J294" i="1"/>
  <c r="J292" i="1"/>
  <c r="J290" i="1"/>
  <c r="J288" i="1"/>
  <c r="H287" i="1"/>
  <c r="J283" i="1"/>
  <c r="I285" i="1" s="1"/>
  <c r="I282" i="1" s="1"/>
  <c r="H282" i="1"/>
  <c r="J278" i="1"/>
  <c r="I280" i="1" s="1"/>
  <c r="H277" i="1"/>
  <c r="J273" i="1"/>
  <c r="I275" i="1" s="1"/>
  <c r="J275" i="1" s="1"/>
  <c r="J272" i="1" s="1"/>
  <c r="H272" i="1"/>
  <c r="J268" i="1"/>
  <c r="J266" i="1"/>
  <c r="J264" i="1"/>
  <c r="J262" i="1"/>
  <c r="J260" i="1"/>
  <c r="J258" i="1"/>
  <c r="J256" i="1"/>
  <c r="J254" i="1"/>
  <c r="J252" i="1"/>
  <c r="J250" i="1"/>
  <c r="J248" i="1"/>
  <c r="H247" i="1"/>
  <c r="J243" i="1"/>
  <c r="J241" i="1"/>
  <c r="J239" i="1"/>
  <c r="J237" i="1"/>
  <c r="J235" i="1"/>
  <c r="H234" i="1"/>
  <c r="J230" i="1"/>
  <c r="I232" i="1" s="1"/>
  <c r="H229" i="1"/>
  <c r="J225" i="1"/>
  <c r="I227" i="1" s="1"/>
  <c r="H224" i="1"/>
  <c r="J220" i="1"/>
  <c r="I222" i="1" s="1"/>
  <c r="I219" i="1" s="1"/>
  <c r="H219" i="1"/>
  <c r="J215" i="1"/>
  <c r="I217" i="1" s="1"/>
  <c r="H214" i="1"/>
  <c r="H213" i="1"/>
  <c r="J209" i="1"/>
  <c r="J207" i="1"/>
  <c r="J205" i="1"/>
  <c r="J203" i="1"/>
  <c r="J201" i="1"/>
  <c r="J199" i="1"/>
  <c r="J197" i="1"/>
  <c r="J195" i="1"/>
  <c r="J193" i="1"/>
  <c r="J191" i="1"/>
  <c r="H190" i="1"/>
  <c r="J186" i="1"/>
  <c r="J184" i="1"/>
  <c r="J182" i="1"/>
  <c r="J180" i="1"/>
  <c r="J178" i="1"/>
  <c r="H177" i="1"/>
  <c r="J173" i="1"/>
  <c r="J171" i="1"/>
  <c r="J169" i="1"/>
  <c r="J167" i="1"/>
  <c r="J165" i="1"/>
  <c r="J163" i="1"/>
  <c r="J161" i="1"/>
  <c r="H160" i="1"/>
  <c r="J156" i="1"/>
  <c r="J154" i="1"/>
  <c r="J152" i="1"/>
  <c r="J150" i="1"/>
  <c r="J148" i="1"/>
  <c r="J146" i="1"/>
  <c r="H145" i="1"/>
  <c r="J141" i="1"/>
  <c r="J139" i="1"/>
  <c r="J137" i="1"/>
  <c r="J135" i="1"/>
  <c r="J133" i="1"/>
  <c r="J131" i="1"/>
  <c r="H130" i="1"/>
  <c r="J126" i="1"/>
  <c r="J124" i="1"/>
  <c r="J122" i="1"/>
  <c r="J120" i="1"/>
  <c r="J118" i="1"/>
  <c r="H117" i="1"/>
  <c r="J113" i="1"/>
  <c r="J111" i="1"/>
  <c r="J109" i="1"/>
  <c r="J107" i="1"/>
  <c r="J105" i="1"/>
  <c r="J103" i="1"/>
  <c r="J101" i="1"/>
  <c r="J99" i="1"/>
  <c r="J97" i="1"/>
  <c r="H96" i="1"/>
  <c r="J92" i="1"/>
  <c r="J90" i="1"/>
  <c r="J88" i="1"/>
  <c r="J86" i="1"/>
  <c r="J84" i="1"/>
  <c r="J82" i="1"/>
  <c r="J80" i="1"/>
  <c r="J78" i="1"/>
  <c r="J76" i="1"/>
  <c r="J74" i="1"/>
  <c r="J72" i="1"/>
  <c r="J70" i="1"/>
  <c r="J68" i="1"/>
  <c r="J66" i="1"/>
  <c r="J64" i="1"/>
  <c r="J62" i="1"/>
  <c r="J60" i="1"/>
  <c r="J58" i="1"/>
  <c r="J56" i="1"/>
  <c r="H55" i="1"/>
  <c r="J51" i="1"/>
  <c r="J49" i="1"/>
  <c r="J47" i="1"/>
  <c r="J45" i="1"/>
  <c r="J43" i="1"/>
  <c r="J41" i="1"/>
  <c r="J39" i="1"/>
  <c r="J37" i="1"/>
  <c r="J35" i="1"/>
  <c r="J33" i="1"/>
  <c r="J31" i="1"/>
  <c r="J29" i="1"/>
  <c r="J27" i="1"/>
  <c r="J25" i="1"/>
  <c r="J23" i="1"/>
  <c r="J21" i="1"/>
  <c r="J19" i="1"/>
  <c r="J17" i="1"/>
  <c r="J15" i="1"/>
  <c r="J13" i="1"/>
  <c r="J11" i="1"/>
  <c r="J9" i="1"/>
  <c r="J7" i="1"/>
  <c r="J5" i="1"/>
  <c r="H4" i="1"/>
  <c r="I405" i="1" l="1"/>
  <c r="I400" i="1" s="1"/>
  <c r="I501" i="1"/>
  <c r="I175" i="1"/>
  <c r="I160" i="1" s="1"/>
  <c r="I432" i="1"/>
  <c r="J432" i="1" s="1"/>
  <c r="J422" i="1" s="1"/>
  <c r="I494" i="1"/>
  <c r="I489" i="1" s="1"/>
  <c r="I298" i="1"/>
  <c r="J298" i="1" s="1"/>
  <c r="J287" i="1" s="1"/>
  <c r="I466" i="1"/>
  <c r="J232" i="1"/>
  <c r="J229" i="1" s="1"/>
  <c r="I229" i="1"/>
  <c r="I158" i="1"/>
  <c r="I272" i="1"/>
  <c r="I379" i="1"/>
  <c r="J379" i="1" s="1"/>
  <c r="J370" i="1" s="1"/>
  <c r="I115" i="1"/>
  <c r="I96" i="1" s="1"/>
  <c r="I305" i="1"/>
  <c r="I128" i="1"/>
  <c r="J128" i="1" s="1"/>
  <c r="J117" i="1" s="1"/>
  <c r="I368" i="1"/>
  <c r="I359" i="1" s="1"/>
  <c r="I345" i="1"/>
  <c r="J345" i="1" s="1"/>
  <c r="I398" i="1"/>
  <c r="I381" i="1" s="1"/>
  <c r="I245" i="1"/>
  <c r="J245" i="1" s="1"/>
  <c r="J234" i="1" s="1"/>
  <c r="I270" i="1"/>
  <c r="J270" i="1" s="1"/>
  <c r="J247" i="1" s="1"/>
  <c r="I357" i="1"/>
  <c r="J357" i="1" s="1"/>
  <c r="J347" i="1" s="1"/>
  <c r="I454" i="1"/>
  <c r="I435" i="1" s="1"/>
  <c r="I53" i="1"/>
  <c r="J53" i="1" s="1"/>
  <c r="I143" i="1"/>
  <c r="J143" i="1" s="1"/>
  <c r="J130" i="1" s="1"/>
  <c r="I94" i="1"/>
  <c r="J94" i="1" s="1"/>
  <c r="J55" i="1" s="1"/>
  <c r="I211" i="1"/>
  <c r="I487" i="1"/>
  <c r="J487" i="1" s="1"/>
  <c r="J470" i="1" s="1"/>
  <c r="I188" i="1"/>
  <c r="I177" i="1" s="1"/>
  <c r="J115" i="1"/>
  <c r="J96" i="1" s="1"/>
  <c r="I300" i="1"/>
  <c r="J305" i="1"/>
  <c r="J300" i="1" s="1"/>
  <c r="I214" i="1"/>
  <c r="J217" i="1"/>
  <c r="I411" i="1"/>
  <c r="J418" i="1"/>
  <c r="J411" i="1" s="1"/>
  <c r="I461" i="1"/>
  <c r="J466" i="1"/>
  <c r="J461" i="1" s="1"/>
  <c r="I277" i="1"/>
  <c r="J280" i="1"/>
  <c r="J277" i="1" s="1"/>
  <c r="J398" i="1"/>
  <c r="J381" i="1" s="1"/>
  <c r="J501" i="1"/>
  <c r="J496" i="1" s="1"/>
  <c r="I496" i="1"/>
  <c r="I347" i="1"/>
  <c r="I190" i="1"/>
  <c r="J211" i="1"/>
  <c r="J190" i="1" s="1"/>
  <c r="J227" i="1"/>
  <c r="J224" i="1" s="1"/>
  <c r="I224" i="1"/>
  <c r="J158" i="1"/>
  <c r="J145" i="1" s="1"/>
  <c r="I145" i="1"/>
  <c r="J175" i="1"/>
  <c r="J160" i="1" s="1"/>
  <c r="J222" i="1"/>
  <c r="J219" i="1" s="1"/>
  <c r="I422" i="1"/>
  <c r="J459" i="1"/>
  <c r="J456" i="1" s="1"/>
  <c r="J506" i="1"/>
  <c r="J503" i="1" s="1"/>
  <c r="J285" i="1"/>
  <c r="J282" i="1" s="1"/>
  <c r="G504" i="1"/>
  <c r="F506" i="1" s="1"/>
  <c r="J405" i="1" l="1"/>
  <c r="J400" i="1" s="1"/>
  <c r="I117" i="1"/>
  <c r="I287" i="1"/>
  <c r="J494" i="1"/>
  <c r="J489" i="1" s="1"/>
  <c r="I55" i="1"/>
  <c r="I310" i="1"/>
  <c r="I130" i="1"/>
  <c r="J454" i="1"/>
  <c r="J435" i="1" s="1"/>
  <c r="J368" i="1"/>
  <c r="J359" i="1" s="1"/>
  <c r="I4" i="1"/>
  <c r="F503" i="1"/>
  <c r="G506" i="1"/>
  <c r="G503" i="1" s="1"/>
  <c r="J188" i="1"/>
  <c r="J177" i="1" s="1"/>
  <c r="I470" i="1"/>
  <c r="I234" i="1"/>
  <c r="I247" i="1"/>
  <c r="I370" i="1"/>
  <c r="J4" i="1"/>
  <c r="J310" i="1"/>
  <c r="I307" i="1"/>
  <c r="J214" i="1"/>
  <c r="I420" i="1" l="1"/>
  <c r="I309" i="1" s="1"/>
  <c r="I468" i="1"/>
  <c r="J468" i="1" s="1"/>
  <c r="J434" i="1" s="1"/>
  <c r="J307" i="1"/>
  <c r="I213" i="1"/>
  <c r="I434" i="1"/>
  <c r="G353" i="1"/>
  <c r="G355" i="1"/>
  <c r="G351" i="1"/>
  <c r="E359" i="1"/>
  <c r="G360" i="1"/>
  <c r="G362" i="1"/>
  <c r="E496" i="1"/>
  <c r="G499" i="1"/>
  <c r="G497" i="1"/>
  <c r="E489" i="1"/>
  <c r="G492" i="1"/>
  <c r="G490" i="1"/>
  <c r="E470" i="1"/>
  <c r="G485" i="1"/>
  <c r="G483" i="1"/>
  <c r="G481" i="1"/>
  <c r="G479" i="1"/>
  <c r="G477" i="1"/>
  <c r="G475" i="1"/>
  <c r="G473" i="1"/>
  <c r="G471" i="1"/>
  <c r="E434" i="1"/>
  <c r="E461" i="1"/>
  <c r="G464" i="1"/>
  <c r="G462" i="1"/>
  <c r="E456" i="1"/>
  <c r="G457" i="1"/>
  <c r="F459" i="1" s="1"/>
  <c r="E435" i="1"/>
  <c r="G452" i="1"/>
  <c r="G451" i="1"/>
  <c r="G450" i="1"/>
  <c r="G448" i="1"/>
  <c r="G446" i="1"/>
  <c r="G444" i="1"/>
  <c r="G442" i="1"/>
  <c r="G440" i="1"/>
  <c r="G438" i="1"/>
  <c r="G436" i="1"/>
  <c r="E422" i="1"/>
  <c r="G430" i="1"/>
  <c r="G429" i="1"/>
  <c r="G427" i="1"/>
  <c r="G425" i="1"/>
  <c r="G423" i="1"/>
  <c r="E309" i="1"/>
  <c r="E411" i="1"/>
  <c r="G416" i="1"/>
  <c r="G414" i="1"/>
  <c r="G412" i="1"/>
  <c r="E400" i="1"/>
  <c r="G403" i="1"/>
  <c r="G401" i="1"/>
  <c r="E381" i="1"/>
  <c r="G396" i="1"/>
  <c r="G394" i="1"/>
  <c r="G392" i="1"/>
  <c r="G390" i="1"/>
  <c r="G388" i="1"/>
  <c r="G386" i="1"/>
  <c r="G384" i="1"/>
  <c r="G382" i="1"/>
  <c r="E370" i="1"/>
  <c r="G377" i="1"/>
  <c r="G375" i="1"/>
  <c r="G373" i="1"/>
  <c r="G371" i="1"/>
  <c r="G366" i="1"/>
  <c r="G364" i="1"/>
  <c r="E347" i="1"/>
  <c r="G348" i="1"/>
  <c r="E310" i="1"/>
  <c r="G343" i="1"/>
  <c r="G341" i="1"/>
  <c r="G339" i="1"/>
  <c r="G337" i="1"/>
  <c r="G335" i="1"/>
  <c r="G333" i="1"/>
  <c r="G331" i="1"/>
  <c r="G329" i="1"/>
  <c r="G327" i="1"/>
  <c r="G325" i="1"/>
  <c r="G323" i="1"/>
  <c r="G321" i="1"/>
  <c r="G319" i="1"/>
  <c r="G317" i="1"/>
  <c r="G315" i="1"/>
  <c r="G313" i="1"/>
  <c r="G311" i="1"/>
  <c r="E213" i="1"/>
  <c r="E300" i="1"/>
  <c r="G303" i="1"/>
  <c r="G301" i="1"/>
  <c r="E287" i="1"/>
  <c r="G296" i="1"/>
  <c r="G294" i="1"/>
  <c r="G292" i="1"/>
  <c r="G290" i="1"/>
  <c r="G288" i="1"/>
  <c r="E282" i="1"/>
  <c r="G283" i="1"/>
  <c r="F285" i="1" s="1"/>
  <c r="E277" i="1"/>
  <c r="G278" i="1"/>
  <c r="F280" i="1" s="1"/>
  <c r="E272" i="1"/>
  <c r="G273" i="1"/>
  <c r="F275" i="1" s="1"/>
  <c r="E247" i="1"/>
  <c r="G268" i="1"/>
  <c r="G266" i="1"/>
  <c r="G264" i="1"/>
  <c r="G262" i="1"/>
  <c r="G260" i="1"/>
  <c r="G258" i="1"/>
  <c r="G256" i="1"/>
  <c r="G254" i="1"/>
  <c r="G252" i="1"/>
  <c r="G250" i="1"/>
  <c r="G248" i="1"/>
  <c r="E234" i="1"/>
  <c r="G243" i="1"/>
  <c r="G241" i="1"/>
  <c r="G239" i="1"/>
  <c r="G237" i="1"/>
  <c r="G235" i="1"/>
  <c r="E229" i="1"/>
  <c r="G230" i="1"/>
  <c r="F232" i="1" s="1"/>
  <c r="E224" i="1"/>
  <c r="G225" i="1"/>
  <c r="F227" i="1" s="1"/>
  <c r="E219" i="1"/>
  <c r="G220" i="1"/>
  <c r="F222" i="1" s="1"/>
  <c r="E214" i="1"/>
  <c r="G215" i="1"/>
  <c r="F217" i="1" s="1"/>
  <c r="E190" i="1"/>
  <c r="G209" i="1"/>
  <c r="G207" i="1"/>
  <c r="G205" i="1"/>
  <c r="G203" i="1"/>
  <c r="G201" i="1"/>
  <c r="G199" i="1"/>
  <c r="G197" i="1"/>
  <c r="G195" i="1"/>
  <c r="G193" i="1"/>
  <c r="G191" i="1"/>
  <c r="E177" i="1"/>
  <c r="G186" i="1"/>
  <c r="G184" i="1"/>
  <c r="G182" i="1"/>
  <c r="G180" i="1"/>
  <c r="G178" i="1"/>
  <c r="E160" i="1"/>
  <c r="G173" i="1"/>
  <c r="G171" i="1"/>
  <c r="G169" i="1"/>
  <c r="G167" i="1"/>
  <c r="G165" i="1"/>
  <c r="G163" i="1"/>
  <c r="G161" i="1"/>
  <c r="E145" i="1"/>
  <c r="G156" i="1"/>
  <c r="G154" i="1"/>
  <c r="G152" i="1"/>
  <c r="G150" i="1"/>
  <c r="G148" i="1"/>
  <c r="G146" i="1"/>
  <c r="E130" i="1"/>
  <c r="G141" i="1"/>
  <c r="G139" i="1"/>
  <c r="G137" i="1"/>
  <c r="G135" i="1"/>
  <c r="G133" i="1"/>
  <c r="G131" i="1"/>
  <c r="E117" i="1"/>
  <c r="G126" i="1"/>
  <c r="G124" i="1"/>
  <c r="G122" i="1"/>
  <c r="G120" i="1"/>
  <c r="G118" i="1"/>
  <c r="E96" i="1"/>
  <c r="G113" i="1"/>
  <c r="G111" i="1"/>
  <c r="G109" i="1"/>
  <c r="G107" i="1"/>
  <c r="G105" i="1"/>
  <c r="G103" i="1"/>
  <c r="G101" i="1"/>
  <c r="G99" i="1"/>
  <c r="G97" i="1"/>
  <c r="E55" i="1"/>
  <c r="G92" i="1"/>
  <c r="G90" i="1"/>
  <c r="G88" i="1"/>
  <c r="G86" i="1"/>
  <c r="G84" i="1"/>
  <c r="G82" i="1"/>
  <c r="G80" i="1"/>
  <c r="G78" i="1"/>
  <c r="G76" i="1"/>
  <c r="G74" i="1"/>
  <c r="G72" i="1"/>
  <c r="G70" i="1"/>
  <c r="G68" i="1"/>
  <c r="G66" i="1"/>
  <c r="G64" i="1"/>
  <c r="G62" i="1"/>
  <c r="G60" i="1"/>
  <c r="G58" i="1"/>
  <c r="G56" i="1"/>
  <c r="E4" i="1"/>
  <c r="G51" i="1"/>
  <c r="G49" i="1"/>
  <c r="G47" i="1"/>
  <c r="G45" i="1"/>
  <c r="G43" i="1"/>
  <c r="G41" i="1"/>
  <c r="G39" i="1"/>
  <c r="G37" i="1"/>
  <c r="G35" i="1"/>
  <c r="G33" i="1"/>
  <c r="G31" i="1"/>
  <c r="G29" i="1"/>
  <c r="G27" i="1"/>
  <c r="G25" i="1"/>
  <c r="G23" i="1"/>
  <c r="G21" i="1"/>
  <c r="G19" i="1"/>
  <c r="G17" i="1"/>
  <c r="G15" i="1"/>
  <c r="G13" i="1"/>
  <c r="G11" i="1"/>
  <c r="G9" i="1"/>
  <c r="G7" i="1"/>
  <c r="G5" i="1"/>
  <c r="J420" i="1" l="1"/>
  <c r="J309" i="1" s="1"/>
  <c r="J213" i="1"/>
  <c r="F357" i="1"/>
  <c r="G357" i="1" s="1"/>
  <c r="G347" i="1" s="1"/>
  <c r="F53" i="1"/>
  <c r="G53" i="1" s="1"/>
  <c r="F158" i="1"/>
  <c r="G158" i="1" s="1"/>
  <c r="G145" i="1" s="1"/>
  <c r="F128" i="1"/>
  <c r="F117" i="1" s="1"/>
  <c r="F418" i="1"/>
  <c r="G418" i="1" s="1"/>
  <c r="G411" i="1" s="1"/>
  <c r="F466" i="1"/>
  <c r="F461" i="1" s="1"/>
  <c r="F501" i="1"/>
  <c r="F496" i="1" s="1"/>
  <c r="F188" i="1"/>
  <c r="F177" i="1" s="1"/>
  <c r="F245" i="1"/>
  <c r="F234" i="1" s="1"/>
  <c r="F494" i="1"/>
  <c r="G494" i="1" s="1"/>
  <c r="G489" i="1" s="1"/>
  <c r="F398" i="1"/>
  <c r="G398" i="1" s="1"/>
  <c r="G381" i="1" s="1"/>
  <c r="F454" i="1"/>
  <c r="G454" i="1" s="1"/>
  <c r="F487" i="1"/>
  <c r="F470" i="1" s="1"/>
  <c r="F432" i="1"/>
  <c r="F422" i="1" s="1"/>
  <c r="G459" i="1"/>
  <c r="G456" i="1" s="1"/>
  <c r="F456" i="1"/>
  <c r="F270" i="1"/>
  <c r="G270" i="1" s="1"/>
  <c r="G247" i="1" s="1"/>
  <c r="F305" i="1"/>
  <c r="F300" i="1" s="1"/>
  <c r="F345" i="1"/>
  <c r="G345" i="1" s="1"/>
  <c r="F368" i="1"/>
  <c r="F405" i="1"/>
  <c r="G405" i="1" s="1"/>
  <c r="G400" i="1" s="1"/>
  <c r="F175" i="1"/>
  <c r="G175" i="1" s="1"/>
  <c r="G160" i="1" s="1"/>
  <c r="F211" i="1"/>
  <c r="G211" i="1" s="1"/>
  <c r="G190" i="1" s="1"/>
  <c r="F379" i="1"/>
  <c r="F370" i="1" s="1"/>
  <c r="F115" i="1"/>
  <c r="G115" i="1" s="1"/>
  <c r="G96" i="1" s="1"/>
  <c r="F143" i="1"/>
  <c r="G143" i="1" s="1"/>
  <c r="G130" i="1" s="1"/>
  <c r="F347" i="1"/>
  <c r="F298" i="1"/>
  <c r="F287" i="1" s="1"/>
  <c r="F282" i="1"/>
  <c r="G285" i="1"/>
  <c r="G282" i="1" s="1"/>
  <c r="G280" i="1"/>
  <c r="G277" i="1" s="1"/>
  <c r="F277" i="1"/>
  <c r="G275" i="1"/>
  <c r="G272" i="1" s="1"/>
  <c r="F272" i="1"/>
  <c r="G232" i="1"/>
  <c r="G229" i="1" s="1"/>
  <c r="F229" i="1"/>
  <c r="F224" i="1"/>
  <c r="G227" i="1"/>
  <c r="G224" i="1" s="1"/>
  <c r="F219" i="1"/>
  <c r="G222" i="1"/>
  <c r="G219" i="1" s="1"/>
  <c r="F214" i="1"/>
  <c r="G217" i="1"/>
  <c r="F94" i="1"/>
  <c r="G94" i="1" s="1"/>
  <c r="G55" i="1" s="1"/>
  <c r="I508" i="1" l="1"/>
  <c r="J508" i="1" s="1"/>
  <c r="J509" i="1" s="1"/>
  <c r="J510" i="1" s="1"/>
  <c r="J511" i="1" s="1"/>
  <c r="J512" i="1" s="1"/>
  <c r="J513" i="1" s="1"/>
  <c r="F4" i="1"/>
  <c r="F145" i="1"/>
  <c r="G466" i="1"/>
  <c r="G461" i="1" s="1"/>
  <c r="F400" i="1"/>
  <c r="F381" i="1"/>
  <c r="G501" i="1"/>
  <c r="G496" i="1" s="1"/>
  <c r="G379" i="1"/>
  <c r="G370" i="1" s="1"/>
  <c r="F489" i="1"/>
  <c r="G245" i="1"/>
  <c r="G234" i="1" s="1"/>
  <c r="F130" i="1"/>
  <c r="F247" i="1"/>
  <c r="G432" i="1"/>
  <c r="G422" i="1" s="1"/>
  <c r="F435" i="1"/>
  <c r="G128" i="1"/>
  <c r="G117" i="1" s="1"/>
  <c r="G305" i="1"/>
  <c r="G300" i="1" s="1"/>
  <c r="F160" i="1"/>
  <c r="G188" i="1"/>
  <c r="G177" i="1" s="1"/>
  <c r="F411" i="1"/>
  <c r="G487" i="1"/>
  <c r="G470" i="1" s="1"/>
  <c r="F55" i="1"/>
  <c r="G368" i="1"/>
  <c r="G359" i="1" s="1"/>
  <c r="F359" i="1"/>
  <c r="F96" i="1"/>
  <c r="F190" i="1"/>
  <c r="G298" i="1"/>
  <c r="G287" i="1" s="1"/>
  <c r="G435" i="1"/>
  <c r="F310" i="1"/>
  <c r="G310" i="1"/>
  <c r="G214" i="1"/>
  <c r="G4" i="1"/>
  <c r="F468" i="1" l="1"/>
  <c r="F434" i="1" s="1"/>
  <c r="F420" i="1"/>
  <c r="F309" i="1" s="1"/>
  <c r="F307" i="1"/>
  <c r="F213" i="1" s="1"/>
  <c r="G468" i="1" l="1"/>
  <c r="G434" i="1" s="1"/>
  <c r="G307" i="1"/>
  <c r="G420" i="1"/>
  <c r="G309" i="1" s="1"/>
  <c r="G213" i="1" l="1"/>
  <c r="F508" i="1"/>
  <c r="G508" i="1" s="1"/>
  <c r="G509" i="1" s="1"/>
  <c r="G510" i="1" s="1"/>
  <c r="G511" i="1" l="1"/>
  <c r="G512" i="1" l="1"/>
  <c r="G513" i="1" s="1"/>
</calcChain>
</file>

<file path=xl/comments1.xml><?xml version="1.0" encoding="utf-8"?>
<comments xmlns="http://schemas.openxmlformats.org/spreadsheetml/2006/main">
  <authors>
    <author>Cárdaba Prada, Luis María</author>
  </authors>
  <commentList>
    <comment ref="D511" authorId="0" shapeId="0">
      <text>
        <r>
          <rPr>
            <sz val="9"/>
            <color indexed="81"/>
            <rFont val="Tahoma"/>
            <family val="2"/>
          </rPr>
          <t>IVA no incluido</t>
        </r>
      </text>
    </comment>
    <comment ref="D513" authorId="0" shapeId="0">
      <text>
        <r>
          <rPr>
            <sz val="9"/>
            <color indexed="81"/>
            <rFont val="Tahoma"/>
            <family val="2"/>
          </rPr>
          <t>IVA incluido</t>
        </r>
      </text>
    </comment>
  </commentList>
</comments>
</file>

<file path=xl/sharedStrings.xml><?xml version="1.0" encoding="utf-8"?>
<sst xmlns="http://schemas.openxmlformats.org/spreadsheetml/2006/main" count="1196" uniqueCount="729">
  <si>
    <t/>
  </si>
  <si>
    <t>Presupuesto</t>
  </si>
  <si>
    <t>Código</t>
  </si>
  <si>
    <t>Resumen</t>
  </si>
  <si>
    <t>ImpPres</t>
  </si>
  <si>
    <t>Nat</t>
  </si>
  <si>
    <t>Ud</t>
  </si>
  <si>
    <t>CanPres</t>
  </si>
  <si>
    <t>PrPres</t>
  </si>
  <si>
    <t xml:space="preserve">C01          </t>
  </si>
  <si>
    <t>TRABAJOS PREVIOS Y MOVIMIENTO DE TIERRAS</t>
  </si>
  <si>
    <t>Capítulo</t>
  </si>
  <si>
    <t xml:space="preserve">2·C04V130    </t>
  </si>
  <si>
    <t>DESPEJE Y RETIRADA DE MOBILIARIO/MAQUINARÍA</t>
  </si>
  <si>
    <t>Partida</t>
  </si>
  <si>
    <t>m²</t>
  </si>
  <si>
    <t xml:space="preserve">Despeje y retirada de mobiliario, maquinaría y demás enseres existentes por medios manuales, incluso retirada a pie de carga, sin transporte a vertedero o planta de reciclaje y con p.p. de medios auxiliares.
</t>
  </si>
  <si>
    <t xml:space="preserve">CERR.PROV    </t>
  </si>
  <si>
    <t>CERRAMIENTO PROVISIONAL DE OBRA</t>
  </si>
  <si>
    <t>ud</t>
  </si>
  <si>
    <t xml:space="preserve">1300 m2 de cerramiento provisional aproximadamente, medido sobre la superficie del cerramiento, formado por, lona de protección fabricada en polietileno de alta densidad sellada térmicamente sin costura y ojales de aluminio, colgada de la estructura de la nave mediante cable de acero 10 mm de diametro, horquillas y tensores, sujeta al suelo sobre bases prefabricadas de hormigón,incluido alquiler de 4 extractores portátiles de gran potencia de aspiración de aire sucio y polvoriento (50.000 m3/h) durante toda la duración de la obra, incluso su instalación de extracción y mantenimiento, conexiones, accesoríos, totalmente instalado.
</t>
  </si>
  <si>
    <t xml:space="preserve">E01DSA030    </t>
  </si>
  <si>
    <t>DEMOLICIÓN ESTRUCTURA ALTILLO/PLATAFORMA/ESCALERA</t>
  </si>
  <si>
    <t xml:space="preserve">Demolición de estructura metálica existente constituida por altillo-plataforma sustentada por estructura metálica compuesta por un entramado de pilares y vigas, con doble acceso de escalera metálica. Estructura formada por entramado de pilares y vigas constituidos por perfiles laminados normalizados sobre en que se apoya una plataforma conformada por una familia de vigas y correas con suelo de chapa de acero; los accesos a la plataforma se producen por dos escaleras metálicas constituidas por zancas, peldaños y  barandilla de acero. Incluido equipo de corte, desmontaje y carga manual sobre camión o contenedor, totalmente terminada y con p.p. de medios auxiliares.
NOTA: Dimensiones aproximadas de la estructura metálica a demoler: 30 m x 3,5 m.
</t>
  </si>
  <si>
    <t xml:space="preserve">D01MD020     </t>
  </si>
  <si>
    <t>LEVANTADO BARANDILLAS</t>
  </si>
  <si>
    <t>ml</t>
  </si>
  <si>
    <t xml:space="preserve">ml. Levantado de barandilla de antepecho de azotea, escalera ó similar, por medios manuales, i/traslado y apilado de material válido en el lugar de acopio, retirada de escombros a pié de carga y p.p. de costes indirectos, según NTE/ADD-18.
</t>
  </si>
  <si>
    <t xml:space="preserve">DESM.PG      </t>
  </si>
  <si>
    <t>DESMONTAJE DE PUENTE GRUA C/GRÚA &lt;10TN</t>
  </si>
  <si>
    <t xml:space="preserve">ud. Desmontaje de puente grúa (monorrail o birrail) con una capacidad máxima de carga de hasta 10 TN y todos sus elementos e instalaciones accesorias, incluso desconexión previa, medios auxiliares, desanclaje, traslado y apilado de material recuperable con el empleo de camión grúa pluma y p.p. de de costes indirectos. Incluido todos aquellos medios auxiliares necesarios para el correcto desmontaje y retirada de los puentes grúa.
NOTA: Será objeto del PLAN DE OBRA Y TRABAJO la coordinación de los trabajos a realizar y los medios y maquinaría a utilizar, así como la reutilización y destino final de los puentes grúa desmontados. Dicho PLAN DE OBRA habra de ser aprobado inicialmenten por los tecnicos responsables designados por Metro de Madrid.
</t>
  </si>
  <si>
    <t xml:space="preserve">DESM.POLIP   </t>
  </si>
  <si>
    <t>DESMONTAJE DE POLIPASTO</t>
  </si>
  <si>
    <t xml:space="preserve">ud. Desmontaje de polipasto y todos sus elementos e instalaciones accesorias, incluso desconexión previa, medios auxiliares, desanclaje, traslado y apilado de material recuperable  y p.p. de de costes indirectos. Incluido todos aquellos medios auxiliares necesarios para el correcto desmontaje y retirada del equipo.
NOTA: Será objeto del PLAN DE OBRA Y TRABAJO la coordinación de los trabajos a realizar y los medios y maquinaría a utilizar, así como la reutilización y destino final de los equipos desmontados. Dicho PLAN DE OBRA habra de ser aprobado inicialmenten por los tecnicos responsables designados por Metro de Madrid.
</t>
  </si>
  <si>
    <t xml:space="preserve">D01CG501     </t>
  </si>
  <si>
    <t>APERTURA HUECO (&gt;1 m²) LAD. C/COMPRESOR</t>
  </si>
  <si>
    <t>m³</t>
  </si>
  <si>
    <t>m³. Apertura de huecos, mayores de 1.00 m². de superficie, en muros de fábrica de ladrillo, con martillo compresor de 2.000 L/min, i/corte previo con cortadora de disco, retirada de escombros a pié de carga, apeo del hueco hasta adintelar, medios auxiliares de obra y p.p de costes indirectos.</t>
  </si>
  <si>
    <t xml:space="preserve">E01AA020     </t>
  </si>
  <si>
    <t>APEO DE ESTRUCTURA CON E.METAL &gt;6m</t>
  </si>
  <si>
    <t>m2</t>
  </si>
  <si>
    <t xml:space="preserve">Apeo de estructura, hasta una altura máxima de 6 m., mediante sopandas, puntales y durmientes metálicos, con p.p. de medios auxiliares y trabajos previos de limpieza para apoyos.
NOTA-1: Se ha considerado las zonas de actuación de puentes grúa y ampliación de fachada. Si bien la medición se estima por m2 aproximado de estas zonas de actuación, la valoración del apeo ha de entenderse por el total de las cargas actuantes en las estructuras afectadas, considerando para ello todas las cargas actuantes y areas de influencia de los elementos estructurales afectados.
NOTA:-2: La propuesta de apeo estructural será objeto de aprobación previa antes de su ejecución por parte de los técnicos responsables designados por Metro de Madrid; para ello, el PLAN DE OBRA incluirá la propuesta de apeo estructural, definición y características de los puntales a utilizar (cargas máximas y tablas de utilización), tipo y características de sopandas y durmientes y resto de elementos propuestos para un correcto apuntalamiento del conjunto de la estructura.
</t>
  </si>
  <si>
    <t xml:space="preserve">E01DSA040    </t>
  </si>
  <si>
    <t>DEM.VIGAS-PILARES METAL. MANO</t>
  </si>
  <si>
    <t>kg</t>
  </si>
  <si>
    <t>Demolición de estructuras formadas por vigas y pilares metálicos, (sin forjados), por medios manuales, incluso limpieza y retirada de escombros a pie de carga, sin transporte al vertedero y con p.p. de medios auxiliares, sin medidas de protección colectivas.</t>
  </si>
  <si>
    <t xml:space="preserve">D01QG130     </t>
  </si>
  <si>
    <t>RECUPERACIÓN kg DE CHATARRA</t>
  </si>
  <si>
    <t>kg. Recuperación de chatarra de estructura metálica de acero laminado, por medios mecánicos, amontonada en obra y cargada con máquina propia sobre camión no propio.</t>
  </si>
  <si>
    <t xml:space="preserve">DES-P-GRE    </t>
  </si>
  <si>
    <t>DESMONTADO PANEL DE FACHADA CHAPA SIMPLE</t>
  </si>
  <si>
    <t xml:space="preserve">m². Desmontado, por medios manuales, de panel de fachada formada por chapa simple grecada, estructura y subestructura metálica y otros elementos afines, manteniendo las estructuras auxiliares necesarias, i/anulación de anclajes, traslado de placas y material aprovechable al lugar de acopio, retirada de escombros a pié de carga, maquinaria auxiliar de obra y p.p. de costes indirectos, según NTE/ADD-3.
</t>
  </si>
  <si>
    <t>2·C04G070M.CO</t>
  </si>
  <si>
    <t>DEMOL.MECÁNICA MURO DOBLE HOJA</t>
  </si>
  <si>
    <t xml:space="preserve">Demolición mediante compresor de muro de doble hoja fabrica de bloques de hormigón y ladrillo visto, e= 26 cm. Incluso parte proporcional de demolición de cargaderos, cercos, etc. Así como la utilización, en caso de ser necesario, de apeos, apuntalamientos, andamios, medidas de seguridad y protección reglamentarias y transporte interior hasta la zona de carga.
</t>
  </si>
  <si>
    <t xml:space="preserve">E01DFM020    </t>
  </si>
  <si>
    <t>DEMOL.MURO H.A.CON COMPRESOR</t>
  </si>
  <si>
    <t>m3</t>
  </si>
  <si>
    <t>Demolición de muros de hormigón armado de espesor variable, con compresor, incluso limpieza y retirada de escombros a pie de carga, sin transporte al vertedero y con p.p. de medios auxiliares, sin medidas de protección colectivas.</t>
  </si>
  <si>
    <t xml:space="preserve">D01KG302     </t>
  </si>
  <si>
    <t>CORTE SOLERA HORMIGÓN ARMADA C/DISCO</t>
  </si>
  <si>
    <t xml:space="preserve">ml. Corte de solera armada de hormigón en toda su profundidad antes de proceder a su picado, (medidas de longitud por profundidad de corte y armadura), con cortadora de disco diamante, en solera de zonas interiores y/o exteriores, i/retirada de escombros a pié de carga, maquinaria auxiliar de obra y p.p. de costes indirectos.
NOTA: Se ejecutara el corte de la solera hasta la línea de armado de la misma para no cortar la armadura disponible y poder ejecutar de forma correctamente solapada las nuevas soleras. Una vez cortada la solera hasta la línea de armado, se procedera al picado y descabezado de la misma manteniendo una correcta longitud de solape de los armados existentes y nuevos a colocar.
</t>
  </si>
  <si>
    <t xml:space="preserve">D01KG010     </t>
  </si>
  <si>
    <t>DEMOL. SOLERA HORMIGÓN C/COMPRESOR</t>
  </si>
  <si>
    <t xml:space="preserve">m². Picado de solera o pavimento de hormigón armado en toda su profundidad, incluida todas sus capas inferiores necesarias según necesidades de obra (encachado, laminas impermeabilizantes, etc...), con martillo compresor de 2.000 L/min, maquinaria auxiliar de obra, limpieza de paramentos por medios manuales, para posterior revestimiento,  i/retirada de escombros a pié de carga y p.p. de costes indirectos, según NTE/ADD-19.
NOTA: Incluye descabezado previo de las armaduras adyacentes previo corte de la solera existente (no incluida en esta partida) para conseguir una correcta longitud de solape de los armados existentes y nuevos a colocar
</t>
  </si>
  <si>
    <t xml:space="preserve">DDS030       </t>
  </si>
  <si>
    <t>DEMOL.CIMENTACIÓN HORMIGÓN ARMADO</t>
  </si>
  <si>
    <t xml:space="preserve">Demolición de zapata de hormigón armado, de hasta 1,5 m de profundidad máxima, con martillo neumático y equipo de oxicorte, y carga manual sobre camión o contenedor. 
NOTA: Incluirá la demolición de los posibles desplomes y/o variaciones de longitud y tamaño de las zapatas existentes previstas en el proyecto original de construcción.
</t>
  </si>
  <si>
    <t xml:space="preserve">D02HF010     </t>
  </si>
  <si>
    <t>EXC. MINI-RETRO ZANJAS TERRENO FLOJO</t>
  </si>
  <si>
    <t>m³. Excavación, con mini-retroexcavadora, de terrenos de consistencia floja, en apertura de zanjas, con extracción de tierras a los bordes, i/p.p. de costes indirectos.</t>
  </si>
  <si>
    <t>TIERRAS SELEC</t>
  </si>
  <si>
    <t>RELL/COMP.ZANJA C/RANA C/APOR.</t>
  </si>
  <si>
    <t xml:space="preserve">Relleno, extendido y compactado con arena 0/5 mm y compactación al 100% del Proctor Modificado, con pisón compactador manual tipo rana, en tongadas de 30 cm. de espesor, con aporte de tierras, incluso carga y transporte a pie de tajo y regado de las mismas, y con p.p. de medios auxiliares.
</t>
  </si>
  <si>
    <t xml:space="preserve">D40CT015     </t>
  </si>
  <si>
    <t>APERTURA CALA CIMENTACIÓN</t>
  </si>
  <si>
    <t xml:space="preserve">ud. Apertura manual de cala sin entibación para inspección de cimientos existentes, en el interior del edificio, demolición de pavimento y relleno, solera (con descabezado de armaduras) y excavación de tierras hasta dejar visto el elemento de cimentación en toda su altura, por medios manuales, i/llimpieza y retirada de escombros y tierras a pié de carga. Incluye reposición de pavimento y solera (con solape de armaduras entre solara existente y repuesta y resto de capas subbases), totalmente terminada.
</t>
  </si>
  <si>
    <t xml:space="preserve">VD0200       </t>
  </si>
  <si>
    <t>DESMONTAJE DE CARRIL Y JUNTAS</t>
  </si>
  <si>
    <t>m</t>
  </si>
  <si>
    <t xml:space="preserve">Desmontaje de cualquier tipo de carril y sus fijaciones, así como de las juntas encoladas o acopio en obra para su posterior montaje.
</t>
  </si>
  <si>
    <t xml:space="preserve">VD0220EA     </t>
  </si>
  <si>
    <t>DESMONTAJE DE CONTRACARRIL.</t>
  </si>
  <si>
    <t xml:space="preserve">Desmontaje del contracarril existente en la zona de obra y de sus fijaciones, incluso con recuperación del material indicado por la dirección de obra.
</t>
  </si>
  <si>
    <t xml:space="preserve">D01CG001     </t>
  </si>
  <si>
    <t>DEMOL. MURO LAD. MACIZO C/COMPRESOR</t>
  </si>
  <si>
    <t>m³. Demolición, con martillo compresor de 2.000 L/min, de fábrica de ladrillo macizo recibido con morteros de cemento, i/retirada de escombros a pie de carga, maquinaria auxiliar de obra y p.p. de costes indirectos, según NTE/ADD-13.</t>
  </si>
  <si>
    <t xml:space="preserve">METRODESG    </t>
  </si>
  <si>
    <t>DESMONTAJE Y REPOSICIÓN DE GÁLIBOS</t>
  </si>
  <si>
    <t xml:space="preserve">Ud. Disposición de los medios materiales y humanos necesarios para las operaciones de desmontaje y reposición de los gálibos existentes en dependencias de Metro de Madrid para el paso de mercanías en la obra, deplazamiento de señalización vial, desmontaje y reposición de pórtico, instalación de bolardo, pintura, señalización, elementos de seguridad, medios auxiliares, totalmente terminada y funcionando.
NOTA: Será objeto del PLAN DE OBRA Y TRABAJO la coordinación de los trabajos a realizar y los medios y maquinaría a utilizar. Dicho PLAN DE OBRA habra de ser aprobado inicialmenten por los tecnicos responsables designados por Metro de Madrid.
</t>
  </si>
  <si>
    <t xml:space="preserve">CPOLITAD400L </t>
  </si>
  <si>
    <t>SUMINISTRO DE CONTENEDORES INDUSTRIALES PALETIZADOS</t>
  </si>
  <si>
    <t xml:space="preserve">ud. suministro de contenedores de gran capacidad y resistencia, paletizados para almacenar los polipastos y testeros de los puentes grúa a desinstalar. En total son 4 polipastos y 6 testeros a desinstalar.
</t>
  </si>
  <si>
    <t>C01</t>
  </si>
  <si>
    <t xml:space="preserve">C02          </t>
  </si>
  <si>
    <t>CIMENTACIONES, SOLERAS Y VÍAS</t>
  </si>
  <si>
    <t xml:space="preserve">D04EF061     </t>
  </si>
  <si>
    <t>HORMIGÓN RELLENO HM-20/P/40/ IIa CENT. VERTIDO MANUAL</t>
  </si>
  <si>
    <t>m³. Hormigón en masa HM-20/P/40/ IIa  N/mm², con tamaño máximo del árido de 40 mm elaborado en central para relleno y nivelado de fondos de cimentación, incluso vertido por medios manuales, vibrado y colocación. El espesor mínimo será de 10 cm, según CTE/DB-SE-C y EHE-08.</t>
  </si>
  <si>
    <t xml:space="preserve">D04IA103     </t>
  </si>
  <si>
    <t>HORMIGÓN HA-25/P/30/ IIa CIM. V. ENCOF.</t>
  </si>
  <si>
    <t xml:space="preserve">m³. Hormigón armado HA-25/P/30/ IIa  N/mm², con tamaño máximo del árido de 30 mm, elaborado en central en relleno de zapatas, zanjas de cimentación y vigas riostras, incluso armadura B-500 S (80 kg/m³), según planos, encofrado y desencofrado, vertido por medios manuales, vibrado y colocado. Según CTE/DB-SE-C y EHE-08. 
</t>
  </si>
  <si>
    <t xml:space="preserve">E04RA010     </t>
  </si>
  <si>
    <t>HORMIGÓN ARMADO HA-25/P/30/I  V.M. RECALCES</t>
  </si>
  <si>
    <t xml:space="preserve">Hormigón armado HA-25 N/mm2, consistencia plástica, Tmáx.30 mm., para ambiente normal, elaborado en central en relleno de recalces de cimentación, incluso armadura (80 kg/m3.) conexión mediante anclaje químico, encofrado y desencofrado, vertido por medios manuales, vibrado y colocado, i/armadura de conexión.  Según normas NTE , EHE y CTE-SE-C.
</t>
  </si>
  <si>
    <t xml:space="preserve">2·C06S050    </t>
  </si>
  <si>
    <t>HORMIGÓN HA-25N/mm² EN SOLERA</t>
  </si>
  <si>
    <t xml:space="preserve">Hormigón HA-25N/mm² de resistencia característica, tamaño máximo 20 mm., de central y consistencia plástica. Incluso vertido y compactado. Con parte proporcional de vibrado, regleado y curado en soleras, corte de juntas de retracción, etc...  Incluso armadura (según planos), colocación, separadores y medios auxiliares.
</t>
  </si>
  <si>
    <t>E04MA011MUR30</t>
  </si>
  <si>
    <t>H.ARM. HA-25/P/20/I 1 CARA 0,30 V.MAN.</t>
  </si>
  <si>
    <t xml:space="preserve">Muro de hormigón armado HA-25N/mm2, aditivo hidrófugo, consistencia plástica, Tmáx. 20 mm. para ambiente normal, elaborado en central, en muro de 30 cm. de espesor, incluso armadura (según planos), encofrado y desencofrado con tablero aglomerado a una cara, vertido por medios manuales, vibrado y colocado.  Según normas NTE-CCM , EHE y CTE-SE-C.
</t>
  </si>
  <si>
    <t>D04AK10860X50</t>
  </si>
  <si>
    <t>PLACA CIMENTACIÓN C/PERNOS 60x50x2</t>
  </si>
  <si>
    <t xml:space="preserve">Ud.Placa de anclaje de acero S275JR en perfil plano, de 500x600 mm y espesor 20 mm, con 6 pernos (ver plano de detalles) de acero corrugado UNE-EN 10080 B 500 S de 16 mm de diámetro. Colocada, nivelada y totalmente funcionando.
</t>
  </si>
  <si>
    <t>D04AK10840X40</t>
  </si>
  <si>
    <t>PLACA CIMENTACIÓN C/PERNOS 40x40x1.5</t>
  </si>
  <si>
    <t xml:space="preserve">Ud.Placa de anclaje de acero S275JR en perfil plano, de 400x400 mm y espesor 15 mm, con 4 pernos (ver plano de detalles) de acero corrugado UNE-EN 10080 B 500 S de 16 mm de diámetro. Colocada, nivelada y totalmente funcionando.
</t>
  </si>
  <si>
    <t xml:space="preserve">EHW001       </t>
  </si>
  <si>
    <t>ANCLAJE QUIMICO ESTRUCTURAL SOBRE ZAPATAS EXISTENTES</t>
  </si>
  <si>
    <t xml:space="preserve">Anclaje químico estructural realizado en zapatas de hormigón existentes realizado con resinas epoxi de maximo rendimiento, aplicada mediante inyección y posterior inserción, perforación según indicaciones del fabricante para corrugado de 16 mm, realizada mediante taladro con martillo percutor. Incluye parte proporcional de corrugado y resto de elementos necesarios para un correcto anclaje químico a posteriori.
NOTA: El tipo de anclaje, fabricante y materiales a utilizar requerirá la aprobación previa por parte de los técnicos designados por Metro de Madrid. En cualquier caso, los anclajes químicos a posteriori utilizados cumplirán en todo momento las recomendaciones de uso y utilización del fabricante y las normativas existentes.
</t>
  </si>
  <si>
    <t xml:space="preserve">D04PF601     </t>
  </si>
  <si>
    <t>ENCACHADO PIEDRA 40/80</t>
  </si>
  <si>
    <t xml:space="preserve">M3. Encachado de piedra caliza 40/80 en sub-base de solera, i/extendido y compactado con pisón.
</t>
  </si>
  <si>
    <t xml:space="preserve">E09IAP208    </t>
  </si>
  <si>
    <t>IMPERMEABILIZACIÓN SOLERA LÁMINA POLIETILENO</t>
  </si>
  <si>
    <t>M2</t>
  </si>
  <si>
    <t xml:space="preserve">Impermeabilización de solera constituida por: lámina de de polietileno de 400 micras de espesor, en posición flotante respecto  al soporte, incluso encuentro y solución en perimetros y puntos singulares y banda de refuerzo en cara interior hasta cota +0.15 sobre suelo exterior en unión con cerramiento exterior, según planos. Lista para verter capa de hormigón.
</t>
  </si>
  <si>
    <t xml:space="preserve">E07LP024     </t>
  </si>
  <si>
    <t>FÁB.LADR.PERF.REV.10cm 1/2p.INT.</t>
  </si>
  <si>
    <t>Fábrica de ladrillo perforado de 25x12x10 cm. de 1/2 pie de espesor, recibido con mortero de cemento CEM II/A-P 32,5R y arena de río 1/6, para revestir, i/replanteo, nivelación y aplomado, p.p. de enjarjes, mermas, roturas, humedecido de las piezas, rejuntado, limpieza y medios auxiliares, s/NTE-FFL y NBE-FL-90, medida deduciendo huecos superiores a 1 m2.</t>
  </si>
  <si>
    <t xml:space="preserve">E11CCT050EA  </t>
  </si>
  <si>
    <t>ACABADO PAVIMENTO HORMIGÓN sin incluir/HA25</t>
  </si>
  <si>
    <t xml:space="preserve">Acabado pavimento hormigón mediante fratasado mecánico, alisado y pulimentado con helicoptero, curado del hormigón con el líquido incoloro (rendimiento 0,15 kg/m2.); p.p. aserrado de juntas de retracción con disco de diamante y sellado con la masilla elástica, s/NTE-RSC, medido en superficie realmente ejecutada.
</t>
  </si>
  <si>
    <t xml:space="preserve">CONEXIONCIM  </t>
  </si>
  <si>
    <t>ANCLAJE CIMENTACIÓN EXISTENTE</t>
  </si>
  <si>
    <t xml:space="preserve">Ud. Anclaje de barra corrugada de acero UNE-EN 10080 B 500 S de 20 mm de diámetro, con resina epoxi, libre de estireno, aplicada con boquilla de dosificación y mezcla automática, colocada en taladro de 29 mm de diámetro y 600 mm de profundidad, en cimentación existente de hormigón, para conexión de cimientos. 
</t>
  </si>
  <si>
    <t xml:space="preserve">CARR.54-45E1 </t>
  </si>
  <si>
    <t>SUMINISTRO E INSTALACIÓN DE CARRIL 54E1 y CONTRACARRIL45E1</t>
  </si>
  <si>
    <t xml:space="preserve">Ml. Suministro e instalación de carril  UIC tipo 54 E1 y contracarril 45 E1 de primera calidad, montaje y engrapado de carriles sobre placas, incluido cupones de carril  UIC tipo 54 E1 cada 1,00 m, cortes, taladros, angulares, elementos de nivelación, alineación y conexiones de continuidad, p.p. de bridas con su tornillería, codales, ejecución de soldadura aluminotérmica, pasta fusal, elementos de ignición, crisol desechable, alineación, nivelación y flechado, de desvío sobre placa de cualquier tipo de fijación y todos los elementos auxiliares necesarios para su montaje.
</t>
  </si>
  <si>
    <t xml:space="preserve">D27ELC3A15   </t>
  </si>
  <si>
    <t>TUBO DOBLE PARED NORMAL (450 N) R. D=110 mm E. TIERRA</t>
  </si>
  <si>
    <t xml:space="preserve">m. Canalización eléctrica subterránea, color naranja en rollo, enterrado en tierra o arena, con 1 tubo Poliolefina/PVC/plástico corrugado normal curvable diámetro nominal 110 mm,  con características mínimas exigidas en la tabla 8 del apartado 1.2.4. de la ITC-BT-21 (resistencia a compreción 450 N y resistencia al impacto normal), exento de halógenos y metales pesados, y no debiendo instalar más de un circuito por tubo, marca Aiscan, tipo Aiscan-DP NORMAL (Doble Pared ) DRN (curvable), con p.p. de accesorios (manguitos, tapones, separador, cinta balizamiento...) y alambre guía. Incluye apertura, tapado, compactado y eliminación de tierras sobrantes de zanjas,  refuerzo de hormigón en cruce de calles y medios auxiliares. Colocado en zanja previamente abierta y  terminado según  ITC-BT-21 e ITC-BT-07,  conforme norma UNE-EN 61386-24 y de acuerdo con el pliego de prescripciones técnicas, a las condiciones técnicas y de seguridad reglamentarias y a las establecidas por la empresa distribuidora aprobadas por la administración.
</t>
  </si>
  <si>
    <t xml:space="preserve">D27ELC3A17   </t>
  </si>
  <si>
    <t>TUBO DOBLE PARED NORMAL (450 N) R. D=160 mm E. TIERRA</t>
  </si>
  <si>
    <t xml:space="preserve">m. Canalización eléctrica subterránea, color naranja en rollo, enterrado en tierra o arena, con 1 tubo Poliolefina/PVC/plástico corrugado normal curvable diámetro nominal 160 mm,  con características mínimas exigidas en la tabla 8 del apartado 1.2.4. de la ITC-BT-21 (resistencia a compreción 450 N y resistencia al impacto normal), exento de halógenos y metales pesados, y no debiendo instalar más de un circuito por tubo, marca Aiscan, tipo Aiscan-DP NORMAL (Doble Pared ) DRN (curvable), con p.p. de accesorios (manguitos, tapones, separador, cinta balizamiento...) y alambre guía. Incluye apertura, tapado, compactado y eliminación de tierras sobrantes de zanjas,  yi refuerzo de hormigón en cruce de calles. Colocado en zanja previamente abierta y  terminado según  ITC-BT-21 e ITC-BT-07,  conforme norma UNE-EN 61386-24 y de acuerdo con el pliego de prescripciones técnicas, a las condiciones técnicas y de seguridad reglamentarias y a las establecidas por la empresa distribuidora aprobadas por la administración.
</t>
  </si>
  <si>
    <t xml:space="preserve">D27ELC931EA  </t>
  </si>
  <si>
    <t>ARQUETA T/E POLIPROPILENO  45x45x30 CM</t>
  </si>
  <si>
    <t xml:space="preserve">ud. Suministro e instalación de arqueta  teleco y/o eléctrica para registro y/o derivación, fabricada en polipropileno de medidas exteriores 45X45X30 cm con o sin fondo. Se taladrarán las paredes de la arqueta en lugar más apropiado y con su instalación  deberá quedar garantizado la continuidad, el aislamiento y la estanqueidad del conductory para ello también a la entrada de las arquetas los tubos deberán quedar sellados con material adecuado para evitar la entrada de roedores y agua. Todo ello de acuerdo a las especificaciones técnicas de proyecto, a las normas ITC-BT-07 y ITC-BT-09 así como a las normas y homologaciones de las compañías suministradoras de energía eléctrica aprobadas previamente por la administración. Totalmente instalada, incluso obra civil.
</t>
  </si>
  <si>
    <t xml:space="preserve">2·C18V030EA  </t>
  </si>
  <si>
    <t>PLANCHA ACERO CIR. PARA FOSO GIRABOGIES</t>
  </si>
  <si>
    <t xml:space="preserve">Forrado de FOSO GIRABOGIES, de dimensiones según detalles, con planchas de acero laminado S275 curvada formando circunferencia, de 8mm de espesor, con 4 garrotas (dos superiores y dos inferiores) soldadas de acero corrugado UNE-EN 10080 B 500 S de 12 mm de diámetro, cada 50 cm en todo el perimetro, incluido apuntalamientos en fase de hormigonado, arriostramientos necesarios. totalmente terminada y montada.
</t>
  </si>
  <si>
    <t xml:space="preserve">02.005       </t>
  </si>
  <si>
    <t>IMPERMEABILIZACIÓN UNIÓN MURO/SOLERA</t>
  </si>
  <si>
    <t>Ml</t>
  </si>
  <si>
    <t xml:space="preserve">Impermeabilización de unión muro-solera con mortero de reparación impermeable, sin retracción, con un rendimiento de 3 kg/m. en consistencia pastosa 0,4 litros de agua y 0,2 litros de adherente , incluso medios auxiliares.
</t>
  </si>
  <si>
    <t>C02</t>
  </si>
  <si>
    <t xml:space="preserve">C03          </t>
  </si>
  <si>
    <t>ESTRUCTURAS Y PUENTES GRÚA</t>
  </si>
  <si>
    <t xml:space="preserve">D05AA001M    </t>
  </si>
  <si>
    <t>ACERO S275 EN ESTRUCTURAS</t>
  </si>
  <si>
    <t>kg. Acero laminado S275 en perfiles para vigas, pilares y correas, con una tensión de rotura de 410 N/mm², unidas entre sí mediante soldadura con electrodo básico i/p.p. despuntes y dos manos de imprimación con pintura de minio de plomo totalmente montado, según CTE/ DB-SE-A. Los trabajos serán realizados por soldador cualificado según norma UNE-EN 287-1:1992.</t>
  </si>
  <si>
    <t xml:space="preserve">RECPILAREA   </t>
  </si>
  <si>
    <t>RECONSTRUCCIÓN DE CABEZA DE PILAR METÁLICO</t>
  </si>
  <si>
    <t xml:space="preserve">Ud. Reconstrucción de cabeza de pilares existentes rebajados para la instalación de la nueva viga cargadero según planos de estado actual/reformado, mediante acero laminado en perfiles S275 tensión de rotura de 410 N/mm², con ó sin soldadura, i/p.p. de placas de apoyo, refuerzos, y pintura antioxidante, dos capas, según CTE/ DB-SE-A, totalmente terminado. Los trabajos serán realizados por soldador cualificado según norma UNE-EN 287-1:1992.
</t>
  </si>
  <si>
    <t xml:space="preserve">RAIL GRUA    </t>
  </si>
  <si>
    <t>RAIL DE RODADURA PUENTE GRÚA</t>
  </si>
  <si>
    <t xml:space="preserve">ml. Rail metálico de puente grúa según norma europea DIN 536 igual al los existentes, totalmente instalado
</t>
  </si>
  <si>
    <t xml:space="preserve">D05VP105     </t>
  </si>
  <si>
    <t>PUENTE GRÚA MONORRAIL 10T</t>
  </si>
  <si>
    <t xml:space="preserve">ud. Suministro e instalación de puente grúa monorail, con las siguientes caracteristicas:
Tipo de puente grúa: Grúa monorraíl de viga cajón soldada con patín y ruedas de desplazamiento adaptados a rieles existentes
Clasificación de mecanismos: FEM M6 (3m)
Cadena de alimentación de energía.
Capacidad de carga: 10 toneladas
Recorrido de ampliación: 46 metros aprox.
Luz entre centros de carriles: 13 metros aprox. 
Recorrido mínimo útil de gancho desde cota cero: 3,60 metros
Recorrido mínimo útil total del gancho : 8 metros (acceso a fosos)
Voladizo útil lateral: = 1.300 mm
Cota vertical desde banda de rodadura de las ruedas de testeros a elementos más elevados del puente : = 700 mm
Flecha máxima:  1/750 de la luz
Velocidad de elevación : 0,8/5 m/min aprox. (Veloc. lenta y rápida)
Motor de elevación: Motor-reductor con freno electromagnético acoplado, de freno automático por ausencia de corriente y desbloqueable manualmente.
Factor de marcha y nº conexiones elevación mínimas: 60 % ED y 350 c/h
Velocidad de traslación del carro: 1 a 20 m/min aprox.
Factor de marcha y nº conexiones trasl. Carro mínimas: 50 % ED y 200 c/h
Motores trasl. Carro: 2 moto-reductores con freno con reductor lubricado libre de mantenimiento
Velocidad de traslación del puente: 2 a 40 m/min aprox.  
Línea de electrificación : Integrable con Vahle KSL 4/60 o 100 metros de nueva línea
Accionamiento de motores de traslación carro y puente: Por variador de frecuencia
Accionamiento de motores de elevación: Convencional, arranque directo.
Mando: Cableado o inalámbrico con mando cableado de respaldo
Tipo de polipasto: Monorraíl de altura reducida con cable de acero de alta resistencia, extra-flexible y galvanizado y guía sintética extra-deslizante y resistente al desgaste.   
Ramales:  4/1
Gancho: Con protecciones sintéticas en ranuras de salida de los cables para reducir fricciones del cable
Tensión de Servicio : 400 Vac 50 Hz
Protección IP de los equipos: = IP 55
Mantenibilidad: Dotado de contador de horas de servicio
Conexionados: Basado en conectores de enchufe rápido
Protección elevación: Doble final de carrera y limitador de carga electrónico (sin componentes mecánicos sometidos a fatiga y que limiten el recorrido vertical)
Protección anticorrosión: Según DIN EN ISO 12944 con 1 capa pintura de espesor 70 µm de resina sintética monocapa
Protección anticolisión: Dotado de dispositivos anticolisión en traslación de grúa y traslación de carro, con conmutación a velocidad de precisión por aproximación y parada automática en caso de rebase de los límites establecidos.
Cumplimiento de la normativa C.E. según normas DIN 15018 H2/B3
Documentación incluida: Boletines de instalación según pliego de prescripciones Técnicas adjunto, manual de operaciones, test de carga del polipasto, certificados de calidad (gancho, cadenas), declaración de conformidad CE, planos eléctricos..etc.
Suplementos incluídos:Integración de la electrificación, mando a distancia, señal acústica y luminosa, linea de vida horizontal, plataforma de mantenimiento, gancho pesador, botonera con dysplay incorporado.
Totalmente instalado incluyendo el cuadro eléctrico y demás instrumental.
Prueba de carga con medios proporcionados por el cliente e informe técnico incluidos.
Totalmente terminado y funcionando, incluso parte proporcional de instalaciones, ayudas y medios auxiliares.
</t>
  </si>
  <si>
    <t xml:space="preserve">D05VP105POLI </t>
  </si>
  <si>
    <t>POLIPASTO DE 8T</t>
  </si>
  <si>
    <t xml:space="preserve">ud. Suministro e instalación de polipasto en puente grúa existente, con las siguientes caracteristicas:
Tipo de polipasto: Monorraíl de altura reducida con cable de acero de alta resistencia, extra-flexible y galvanizado y guía sintética extra-deslizante y resistente al desgaste.   
Clasificación de mecanismos: FEM M6 (3m)
Capacidad de carga: 8 toneladas
Recorrido mínimo útil de gancho desde cota cero: 3,60 metros
Recorrido mínimo útil total del gancho: 8 metros (acceso a fosos)
Voladizo útil lateral: =1.300 mm
Velocidad de elevación : 0,8/5 m/min aprox. (Veloc. lenta y rápida)
Motor de elevación: Motor-reductor con freno electromagnético acoplado, de freno automático por ausencia de corriente y desbloqueable manualmente.
Factor de marcha y nº conexiones elevación mínimas: 60 % ED y 400 c/h
Velocidad de traslación del carro: 1 a 20 m/min aprox.
Factor de marcha y nº conexiones trasl. Carro mínimas: 50 % ED y 200 c/h
Motores trasl. Carro: 2 moto-reductores con freno con reductor lubricado libre de mantenimiento
Accionamiento de motores de traslación carro y puente: Por variador de frecuencia
Accionamiento de motores de elevación: Convencional, arranque directo.
Mando: Cableado o inalámbrico con mando cableado de respaldo
Ramales:  4/1
Gancho: Con protecciones sintéticas en ranuras de salida de los cables para reducir fricciones del cable
Tensión de Servicio : 400 Vac 50 Hz
Protección IP de los equipos: = IP 55
Conexionados: Basado en conectores de enchufe rápido
Protección elevación: Doble final de carrera y limitador de carga electrónico (sin componentes mecánicos sometidos a fatiga y que limiten el recorrido vertical)
Protección anticorrosión: Según DIN EN ISO 12944 con 1 capa pintura de espesor 70 µm de resina sintética monocapa
Protección anticolisión: Dotado de dispositivos anticolisión en traslación de grúa y traslación de carro, con conmutación a velocidad de precisión por aproximación y parada automática en caso de rebase de los límites establecidos
Documentación incluida: Boletines de instalación según pliego de prescripciones Técnicas adjunto, manual de operaciones, test de carga del polipasto, certificados de calidad (gancho, cadenas), declaración de conformidad CE, planos eléctricos..etc.
Suplementos incluídos: Mando a distancia, señal acústica y luminosa, linea de vida horizontal, plataforma de mantenimiento, gancho pesador, botonera con dysplay incorporado. Todas las actuaciones necesarias sobre el puente grúa en su conjunto que se deriven para la completa integración e implantación del nuevo polipasto con sus sistemas asociados (modificaciones protecciones en el armario de fuerza, conexionado de alimentación de los accionamientos, instalación de sistemas de seguridad, etc. Puesta en servicio a plena satisfacción del puente grúa AUSIO ELEVE 1000-26 con el nuevo polipasto de altura reducida junto con sus mecanismos asociados y todas las actuaciones y modificaciones implementadas para su correcta integración.
Prueba de carga con medios proporcionados por el cliente e informe técnico incluidos.
Totalmente terminado y funcionando, incluso parte proporcional de instalaciones, ayudas y medios auxiliares.
</t>
  </si>
  <si>
    <t xml:space="preserve">PRUEBA C     </t>
  </si>
  <si>
    <t>PRUEBA DE CARGA P.G.</t>
  </si>
  <si>
    <t xml:space="preserve">Ud. Prueba de carga estática y dinámica, realizada por laboratorio especializado, con suministro de cargas, medios auxiliares, emisión del informe y certificado.
</t>
  </si>
  <si>
    <t xml:space="preserve">2·C20F020    </t>
  </si>
  <si>
    <t>CONDUCCIÓN A TIERRA ENTERRADA 35mm²</t>
  </si>
  <si>
    <t xml:space="preserve">Conducción de línea de puesta a tierra enterrada, instalada con conductor de cobre desnudo de 35 mm² de sección nominal s/UNE 21.022. El cable se instalará en contacto con el terreno y a una profundidad no menor de 80 cm. a partir de la última solera transitable. Sus uniones se realizarán con soldadura aluminotérmica. Las estructuras metálicas y armaduras de muros o soportes de hormigón se soldarán mediante cable conductor a las uniones enterradas. Incluso parte proporcional de cable y uniones, soldaduras aluminotérmicas, conexiones y obra civil. Totalmente instalada.
</t>
  </si>
  <si>
    <t xml:space="preserve">C03REP.PG    </t>
  </si>
  <si>
    <t>REPUESTOS Y HERRAMIENTA ESPECIAL PUENTES GRÚA</t>
  </si>
  <si>
    <t xml:space="preserve">ud. Repuestos y herramienta especial de mantenimiento según punto 6. del Pliego de Prescripciones Técnicas (PPT).
</t>
  </si>
  <si>
    <t xml:space="preserve">C03FOR..PG   </t>
  </si>
  <si>
    <t>PLAN DE FORMACIÓN</t>
  </si>
  <si>
    <t xml:space="preserve">ud. Plan de formación; cursos de 40 horas de formación para mantenibilidad y reparación de los puentes grúa con entrega de documentación necesaria y repartidas según los turnos de trabajo especificados en el punto 9 del pliego de condiciones técnicas de los puentes grúa (PPT).
</t>
  </si>
  <si>
    <t>C03</t>
  </si>
  <si>
    <t xml:space="preserve">C04          </t>
  </si>
  <si>
    <t>MUROS Y CERRAMIENTOS</t>
  </si>
  <si>
    <t xml:space="preserve">E07BHG060    </t>
  </si>
  <si>
    <t>FÁB.BLOQ.HORMIG.GRIS 40x20x20 cm</t>
  </si>
  <si>
    <t>Fábrica de bloques huecos de hormigón gris estándar de 40x20x20 cm. para revestir, recibidos con mortero de cemento CEM II/B-M 32,5 N y arena de río M-5, rellenos de hormigón de 330 kg. de cemento/m3. de dosificación y armadura según normativa, i/p.p. de formación de dinteles, zunchos, jambas, ejecución de encuentros, piezas especiales, roturas, replanteo, nivelación, aplomado, rejuntado, limpieza y medios auxiliares, s/NTE-FFB-6 y CTE-SE-F, medida deduciendo huecos superiores a 1 m2.</t>
  </si>
  <si>
    <t xml:space="preserve">E07LP021     </t>
  </si>
  <si>
    <t>FÁB.LADR.PERF.10cm.1/2P.+MURFOR MORT.M-7,5</t>
  </si>
  <si>
    <t xml:space="preserve">Fabrica de ladrillo perforado tosco de 24x11,5x10 cm., de 1/2 pie de espesor en fachada, recibido con mortero de cemento CEM II/B-P 32,5 N y arena de río, tipo M-7,5, preparado en central y suministrado a pie de obra, para revestir, con colocación, cada 4 hiladas, de armadura de acero galvanizado en caliente, en forma de cercha y recubierta de zinc, Murfor RND.5/Z-50, .  Según EC-6, i/replanteo, nivelación y aplomado, p.p. de ganchos murfor LHK/S/84, enjarjes, mermas, roturas, humedecido de las piezas, rejuntado, limpieza y medios auxiliares.  Según EC-6, UNE-EN-998-1:2004, RC-03, NTE-FFL,  CTE-SE-F y RL-88., medida deduciendo huecos superiores a 1 m2.
</t>
  </si>
  <si>
    <t xml:space="preserve">D07DK001     </t>
  </si>
  <si>
    <t>FÁB. LAD. 1/2 pié SILICO-CALCÁREO 5</t>
  </si>
  <si>
    <t>m². Fábrica de 1/2 pié de espesor de ladrillo cara vista silico-calcáreo perforado de 24X12X5 cm, sentado con mortero bastardo de cemento CEM II/A-P 32,5 R, cal y arena de río 1/1/6, i/p.p. de replanteo, piezas especiales, roturas, aplomado, nivelado, llagueado y limpieza, cortes, remates, humedecido de piezas y colocación a restregón según CTE/ DB-SE-F.</t>
  </si>
  <si>
    <t xml:space="preserve">PANEL SIMPLE </t>
  </si>
  <si>
    <t>PANEL VERT.CHAPA</t>
  </si>
  <si>
    <t xml:space="preserve">Cerramiento en fachada de panel vertical de chapa simple de acero grecada de 0,6 mm. pintado en taller; colocado sobre estructura auxiliar metálica, i/p.p. de solapes, tapajuntas, accesorios de fijación, juntas de estanqueidad, medios auxiliares. Según NTE-QTG-8, 9, 10 y 11. Medido en verdadera magnitud, deduciendo huecos superiores a 1 m2.
</t>
  </si>
  <si>
    <t xml:space="preserve">NIJ020       </t>
  </si>
  <si>
    <t>Sellado de junta de dilatación con masilla elástica.</t>
  </si>
  <si>
    <t xml:space="preserve">m. Sellado de junta de dilatación de 20 mm de anchura, en paramento vertical exterior, con masilla selladora monocomponente de poliuretano, dureza Shore A aproximada de 25 y alargamiento en rotura &gt; 500%, aplicada con pistola sobre fondo de junta de 25 mm de diámetro.
</t>
  </si>
  <si>
    <t>C04</t>
  </si>
  <si>
    <t xml:space="preserve">C05          </t>
  </si>
  <si>
    <t>CUBIERTA E IMPERMEABILIZACIONES</t>
  </si>
  <si>
    <t xml:space="preserve">D08AA515EA   </t>
  </si>
  <si>
    <t>AYUDAS FORM. PTES. CUBIERTA CON PERFILES DE ACERO</t>
  </si>
  <si>
    <t xml:space="preserve">m². Ayudas a la formación de pendientes de la cubierta de estructura metálica semiligera, con perfiles normalizados (IPN, IPE, HEB), en T, en L, etc...según planos, casquillos de nivelación y anclajes, según CTE/ DB-SE-A. Los trabajos serán realizados por soldador cualificado según norma UNE-EN 287-1:1992.
</t>
  </si>
  <si>
    <t xml:space="preserve">D17JA002     </t>
  </si>
  <si>
    <t>IMPERM. MUROS LÁMINA PVC NOVANOL 1,2 mm o similar</t>
  </si>
  <si>
    <t xml:space="preserve">m². Impermeabilización por el exterior de muros, sin andamios, con lámina flexible de PVC de color negro y 1,2 mm de espesor, según UNE 53-358-84, adherida al soporte y soldada entre sí, i/p.p. de adhesivos y sellantes. Según CTE/DB-HS 1.
</t>
  </si>
  <si>
    <t xml:space="preserve">D08NE151     </t>
  </si>
  <si>
    <t>CUB. PANEL NERV.50 (LAC+AISL+LAC)</t>
  </si>
  <si>
    <t xml:space="preserve">M2. Cubierta completa formada por panel de 50 mm. de espesor total conformado con doble chapa de acero de 0.5 mm., perfil nervado, prelacadas ambas caras y entre ambas láminas se inyecta un cuerpo de poliuretano rígido con 40kg/m3; 0,40W/(m2K; perfil anclado a la estructura mediante ganchos o tornillos autorroscantes, i/p.p. de solapes, tapajuntas, accesorios de fijación, limahoyas, cumbrera, remates laterales, encuentros de chapa prelacada de 0,5 mm. y 500 mm. de desarrollo medio, piezas especiales de cualquier tipo, medios auxiliares y medios de seguridad según normativa vigente. Incluye acceso a cubierta mediante trampilla o claraboya fabricada en el mismo material del resto de la cubierta, de dimensiones aproximadas 70x150 cm., incluido tornillería de acero inoxidable, recibido y sistema de colocación y apertura, i/ejecución de sellado, remates y p.p. de costes indirectos. Incluye remates de unión a cubierta y saneamiento de pluviales existentes.
INCLUIDO RED DE PROTECCIÓN EN MONTAJE y resto de elementos de seguridad y salud.
</t>
  </si>
  <si>
    <t xml:space="preserve">D08RM105     </t>
  </si>
  <si>
    <t>CONTRAPETO INTERIOR CHAPA GALVANIZADA ENCUENTRO CUB/FACHADA</t>
  </si>
  <si>
    <t xml:space="preserve">m2. Contrapeto interior de chapa de acerogalvanizada de 0.5 mm de espesor,  incluso remates y tubos de sujeción, montado en parte interior de los cerramientos que suben por encima de la cubierta, incluido encuentro de cubierta con paramentos verticales y canalón y p.p. de costes indirectos.
</t>
  </si>
  <si>
    <t xml:space="preserve">D05GC795     </t>
  </si>
  <si>
    <t>REMATE SUPERIOR PANEL CON CHAPA</t>
  </si>
  <si>
    <t xml:space="preserve">Ml. Remate superior de coronación de paneles de fachada realizado con chapa prelacada color de 0,5 mm., con los pliegues necesarios y con desarrollo no superior a 666 mm., i/ p.p. de solapes y accesorios de anclaj, juntas de estanquiedad, sellado, medios auxiliares y elementos de seguridad.
</t>
  </si>
  <si>
    <t xml:space="preserve">08.09        </t>
  </si>
  <si>
    <t>ZANJA DRENANTE</t>
  </si>
  <si>
    <t>ML</t>
  </si>
  <si>
    <t xml:space="preserve">Zanja drenante rellena con grava filtrante sin clasificar, envuelta en geotextil, en cuyo fondo se dispone un tubo ranurado de PVC de doble pared, la exterior corrugada y la interior lisa, color teja RAL 8023, con ranurado a lo largo de un arco de 220°, de 200 mm de diámetro.
NOTA: Se estimara tubería de drenaje enterrada de PVC corrugado doble circular ranurado de diámetro nominal 200 mm colocada sobre cama de arena de río de 10 cm. de espesor, revestida con geotextil de 125 g/m2 y rellena con grava filtrante 25 cm. por encima del tubo, más capa de gravilla de 15 cm de espesor, con cierre de doble solapa del paquete filtrante (realizado con el propio geotextil). Con p.p. de medios auxiliares, sin incluir la excavación de la zanja ni el tapado posterior de la misma por encima de la grava, s/ CTE-HS-5, pero si la conexión con el saneamiento existente.
</t>
  </si>
  <si>
    <t>C05</t>
  </si>
  <si>
    <t xml:space="preserve">C06          </t>
  </si>
  <si>
    <t>ALBAÑILERIA Y REVESTIMIENTOS</t>
  </si>
  <si>
    <t>D12SZ020 AYUD</t>
  </si>
  <si>
    <t>AYUDAS ALBAÑILERÍA INSTALACIONES</t>
  </si>
  <si>
    <t xml:space="preserve">ud. Ayuda, de cualquier trabajo de albañilería necesario para la correcta ejecución y montaje de las instalaciónes de los puentes grúa y resto de trabajos considerados en el presente proyecto, i/porcentaje estimado para consumo de pequeño material y empleo de medios auxiliares.
</t>
  </si>
  <si>
    <t xml:space="preserve">D13DG010     </t>
  </si>
  <si>
    <t>ENFOS. MAEST. FRATASADO M15 VERTICAL</t>
  </si>
  <si>
    <t>m². Enfoscado maestreado y fratasado, de 20 mm de espesor en toda su superficie, con mortero de cemento y arena de río M15 según UNE-EN 998-2, sobre paramentos verticales, con maestras cada metro, i/preparación y humedecido de soporte, limpieza, medios auxiliares con empleo, en su caso, de andamiaje homologado, así como distribución de material en tajos y p.p. de costes indirectos.</t>
  </si>
  <si>
    <t xml:space="preserve">D07DC030     </t>
  </si>
  <si>
    <t>FÁB. LADRILLO PERFORADO 10 cm 1 pié</t>
  </si>
  <si>
    <t>m². Fábrica de 1 pié de espesor de ladrillo perforado de 24x12x10 cm, sentado con mortero de cemento (CEM II-A/P 32,5R) y arena de río M7,5 según UNE-EN 998-2 para posteríor terminación, i/p.p. de replanteo, roturas, aplomado, nivelación, humedecido de piezas y colocación a restregón según CTE/ DB-SE-F.</t>
  </si>
  <si>
    <t xml:space="preserve">2·C10U030    </t>
  </si>
  <si>
    <t>RECIBIDO CERCOS MUROS EXTERIORES</t>
  </si>
  <si>
    <t>Recibido de cercos en muros exteriores, con mortero de cemento M-5, con fijaciones previas mediante cemento rápido, en todo su contorno. Dejando el elemento totalmente enrasado con el paramento y aplomado en ambas direcciones. Totalmente acabado.</t>
  </si>
  <si>
    <t xml:space="preserve">D13GD011     </t>
  </si>
  <si>
    <t>REV. MONOCAPA FRATASADO</t>
  </si>
  <si>
    <t xml:space="preserve">m². Revestimiento, sobre paramentos de hormigón, bloque o ladrillo, con mortero monocapa, color(es) a definir, aplicado a llana o mecánicamente, regleado y acabado final fratasado, en espesor mínimo de 10 mm y ejecución de despiéce según planos, con junquillos de sección trapecial, i/preparación de paramentos, colocación y retirada de junquillos, empleo de andamiaje homologado y p.p. de costes indirectos.
</t>
  </si>
  <si>
    <t xml:space="preserve">E12PVH010    </t>
  </si>
  <si>
    <t>VIERTEAG.GOTERÓN CORTO HP BLCO a=22,3cm</t>
  </si>
  <si>
    <t>m.</t>
  </si>
  <si>
    <t xml:space="preserve">Vierteaguas de hormigón prefabricado blanco con goterón corto, formado por piezas de un espesor de 8 cm., para cubrir un ancho de 22,3-30 cm. Recibido con mortero de cemento CEM II/B-P 32,5 N y arena de río M-5, i/rejuntado con lechada de cemento blanco BL-V 22,5 y limpieza, medido en su longitud.
</t>
  </si>
  <si>
    <t>C06</t>
  </si>
  <si>
    <t xml:space="preserve">C07          </t>
  </si>
  <si>
    <t>CARPINTERÍA, VIDRIERIA Y CERRAJERÍA</t>
  </si>
  <si>
    <t xml:space="preserve">PANEL PRAP   </t>
  </si>
  <si>
    <t>PANEL DE FACHADA+PUERTA SECCIONAL RAPIDA</t>
  </si>
  <si>
    <t xml:space="preserve">ud, Panel de fachada con puertas de acceso camión tipo seccional rápida 1m/s y puerta peatonal.
Caracteristicas de la puerta seccional.
-	Ancho hueco luz (mm): 4000 
-	Altura hueco luz (mm): 4500 
-	Espacio superior: 1400 
-	Profundidad: 4370
-	Lado lateral izquierdo: 300
-	Lado lateral derecho: 140
-	Dos secciones de cada puerta acristaladas, con marco y acristalamiento doble “resistente a arañazos” acrílico, doble sellado.
-	Accionamiento eléctrico con sistema de control de puerta. 
-	Color panel exterior: Prelacado RAL5010 - Azul genciana
-	Color panel interior: Color RAL 9002 Blanco grisáceo
-	Color marco exterior: Azul genciana
-	Color marco interior: Aluminio blanco
-	Tipo de estructura: Sobreelevada 
-	Sobreelevación (mm): 1080
-	Ciclos de vida en muelles de torsión: 100000 ciclos
-	Clase de carga del viento: Clase 2 (&gt; 4250 mm) acorde con la Normativa Europea EN12424.
-	Posición de la maneta: Maneta a la izquierda
-	Ubicación del motor: Izquierda 
-	Sistema de apertura por lazo magnético y por pulsadores manuales situados a cada lado de cada puerta (caja externa de pulsadores). 
-	Lógica de apertura de interbloqueo, de forma que dentro de cada vestíbulo no se abra una puerta hasta que no se complete el cierre de la otra puerta del mismo vestíbulo (para evitar las corrientes).
Características del panel fijo y puerta peatonal
-	Ancho hueco luz (mm): 1060
-	Altura hueco luz (mm): 4500
-	Celosía standar
-	Cuelga lado izquierdo
-	Panel colour: Prelacado RAL5010 - Azul genciana (ext.) con RAL9002 - Blanco grisáceo (int.)
-	Tratamiento exterior perfilería: RAL5010
Incluyendo bisagras acero galvanizado, bastidor metálico para anclaje sólido y duradero de bisagras, sistemas fijación y guiado sobre raíles laterales por medio de ruedas nylon con rodamientos a bolas. Elementos de sellado en juntas con perfiles neopreno, equilibrado por resortes de torsión. Junta estanqueidad entre lamas y en el perímetro de la puerta, incluyendo goma inferior de 30 mm de altura. Seguridad anti-pinzamiento entre paneles, que evita la incursión de cualquier tipo de elemento en los mismosInstalación y puesta en marcha incluyendo mano de obra y desplazamiento del personal técnico, así como ajustes y verificaciones.
</t>
  </si>
  <si>
    <t>PANEL PRAPFIJ</t>
  </si>
  <si>
    <t>PANEL FIJO</t>
  </si>
  <si>
    <t xml:space="preserve">m2, Panel de fachada  fijo situado sobre las puertas de acceso camión tipo seccional rápida 1m/s y puerta peatonal, de acceso a la nave.
Características del panel fijo.
-	Celosía standar
-	Panel color: Prelacado RAL5010 - Azul genciana (ext.) con RAL9002 - Blanco grisáceo (int.)
-	Tratamiento exterior perfilería: RAL5010
Incluyendo subestructura, totalmente instalado.
</t>
  </si>
  <si>
    <t xml:space="preserve">PUER_TRANSB  </t>
  </si>
  <si>
    <t>PUERTA SECCIONAL ACRISTALADA</t>
  </si>
  <si>
    <t xml:space="preserve">ud, Puerta seccional acristalada, de las siguientes caracteristicas.
-	Ancho hueco luz (mm): 4100
-	Altura hueco luz (mm): 4500
-	Espacio superior: 3500
-	Profundidad: 2270
-	Lado lateral izquierdo: 300
-	Lado lateral derecho: 140
-	Puertas seccionales totalmente acristalamientos (en todas sus secciones), mediante acristalamiento doble “resistente a arañazos” acrílico, doble sellado.
-	Accionamiento eléctrico con sistema de control en su parte interna con pulsadores de apertura externos (caja externa de pulsadores). 
-	Color panel exterior: Prelacado RAL9006 - Aluminio blanco
-	Color panel interior: Color RAL 9002 Blanco grisáceo
-	Color marco exterior : Azul genciana
-	Color marco interior : Aluminio blanco
-	Tipo de estructura : Sobreelevada 
-	Sobreelevación (mm): 3180
-	Ciclos de vida en muelles de torsión: Estandar 20.000 Ciclos
-	Clase de carga del viento: Clase 2 (&gt; 4250 mm) acorde con la Normativa Europea EN12424.
-	Posición de la maneta: Maneta a la izquierda
-	Ubicación del motor: Izquierda 
Incluyendo bisagras acero galvanizado, bastidor metálico para anclaje sólido y duradero de bisagras, sistemas fijación y guiado sobre raíles laterales por medio de ruedas nylon con rodamientos a bolas. Elementos de sellado en juntas con perfiles neopreno, equilibrado por resortes de torsión. Junta estanqueidad entre lamas y en el perímetro de la puerta, incluyendo goma inferior de 30 mm de altura. Seguridad anti-pinzamiento entre paneles, que evita la incursión de cualquier tipo de elemento en los mismosInstalación y puesta en marcha incluyendo mano de obra y desplazamiento del personal técnico, así como ajustes y verificaciones.
</t>
  </si>
  <si>
    <t xml:space="preserve">PUER_SEMI    </t>
  </si>
  <si>
    <t>PUERTA SECCIONAL SEMI-ACRISTALADA</t>
  </si>
  <si>
    <t xml:space="preserve">ud, Puerta seccional semi-acristalada de las siguientes caracteristicas.
-	Ancho hueco luz (mm): 4100
-	Altura hueco luz (mm): 4500
-	Espacio superior: 3500
-	Profundidad: 2270
-	Lado lateral izquierdo: 300
-	Lado lateral derecho: 140
-	Dos secciones de cada puerta acristaladas, mediante acristalamiento doble “resistente a arañazos” acrílico, doble sellado.
-	Accionamiento eléctrico con sistema de control en su parte interna con pulsadores de apertura externos (caja externa de pulsadores). 
-	Color panel exterior: Prelacado RAL5010 - Azul genciana
-	Color panel interior: Color RAL 9002 Blanco grisáceo
-	Color marco exterior: alzul genciana
-	Color marco interior: aluminio blanco
-	Tipo de estructura : Sobreelevada
-	Sobreelevación (mm): 3180
-	Ciclos de vida en muelles de torsión: Estandar 20.000 Ciclos
-	Clase de carga del viento: Clase 2 (&gt; 4250 mm) acorde con la Normativa Europea EN12424.
-	Posición de la maneta: Maneta a la izquierda
-	Ubicación del motor: Izquierda
Incluyendo bisagras acero galvanizado, bastidor metálico para anclaje sólido y duradero de bisagras, sistemas fijación y guiado sobre raíles laterales por medio de ruedas nylon con rodamientos a bolas. Elementos de sellado en juntas con perfiles neopreno, equilibrado por resortes de torsión. Junta estanqueidad entre lamas y en el perímetro de la puerta, incluyendo goma inferior de 30 mm de altura. Seguridad anti-pinzamiento entre paneles, que evita la incursión de cualquier tipo de elemento en los mismosInstalación y puesta en marcha incluyendo mano de obra y desplazamiento del personal técnico, así como ajustes y verificaciones.
</t>
  </si>
  <si>
    <t xml:space="preserve">D24GBCA005   </t>
  </si>
  <si>
    <t>CLIMALIT PLUS COOL-LITE XTREME 60/28  6/12,16/6</t>
  </si>
  <si>
    <t xml:space="preserve">m². Doble acristalamiento formado por un vidrio flotado de 6 mm con capa magnetrónica de control solar, baja emisividad y color neutro y un vidrio flotado incoloro de 6 mm cámara de gas argon al 90% de concentración de 12 ó 16 mm con U=1,0 W/m²K y g=0,28 con perfil separador de aluminio y doble sellado perimetral, fijado sobre carpintería con acuñado mediante calzos de apoyo perimetrales y laterales y sellado en frío con silicona neutra, incluso colocación de junquillos, según UNE 85222:1985.
</t>
  </si>
  <si>
    <t>2·C16AE160 FC</t>
  </si>
  <si>
    <t>VENTANAL FIJO/PRACTICABLE ALUMINIO AN. &gt;2m²</t>
  </si>
  <si>
    <t xml:space="preserve">Carpintería fija/practicable de aluminio anodizado de 15 micras de espesor, mayor de 2 m², compuesta por perfiles de 40 mm. de sección y 1,5 mm. de espesor de pared. Con premarco de aluminio especial, tapajuntas en los marcos, junquillos para la colocación de vidrio de cámara y tornillos de fijación. Incluso parte proporcional de sellado perimetral con silicona neutra y medios auxiliares para su colocación. Doble acristalamiento, formado por dos vidrios incoloros de 4 mm y cámara de aire deshidratado de 10, 12 ó 16 mm con perfil separador de aluminio y doble sellado perimetral, fijado sobre carpintería con acuñado mediante calzos de apoyo perimetrales y laterales y sellado en frío con silicona neutra, incluso cortes de vidrio y colocación de junquillos, según UNE 85222:1985. Completa y colocada.
</t>
  </si>
  <si>
    <t xml:space="preserve">D23AA155AISL </t>
  </si>
  <si>
    <t>PUERTA BATIENTE DOBLE CHAPA</t>
  </si>
  <si>
    <t xml:space="preserve">ud. Puerta metálica batiente de una hoja de medidas de 825 x 2030 mm, en chapa lisa prepintada de taller azul Genciana, hoja fabricada en doble tabique de chapa galvanizada  totalmente relleno  con espuma rígida de poliuretano de alta densidad (sin C.F.C.), suministrada armada, protegida con lámina plástica de polietileno, con hoja, cerradura con manilla en nylon y garras para anclaje, i/herrajes de colgar y de seguridad.
</t>
  </si>
  <si>
    <t>C07</t>
  </si>
  <si>
    <t xml:space="preserve">C08          </t>
  </si>
  <si>
    <t>PINTURA</t>
  </si>
  <si>
    <t xml:space="preserve">E27FP010     </t>
  </si>
  <si>
    <t>PINT. PLÁST. B/COLOR INT-EXT BUENA ADHER.</t>
  </si>
  <si>
    <t xml:space="preserve">Pintura plástica blanca o pigmentada, lisa mate, buena adherencia en interior o exterior climas benévolos, sobre placas de cartón-yeso, yeso y superficies de baja adherencia como enfoscados lisos o fibrocemento, dos manos, incluso mano de fondo, plastecido y acabado.
</t>
  </si>
  <si>
    <t xml:space="preserve">D35AM060     </t>
  </si>
  <si>
    <t>PINTURA EPOXI S/HORMIGÓN</t>
  </si>
  <si>
    <t xml:space="preserve">m². Pintura plástica de resinas epoxi, dos capas sobre suelos de hormigón, i/lijado o limpieza, mano de imprimación especial epoxi, diluida, emplastecido de golpes con masilla especial y lijado de parches.
</t>
  </si>
  <si>
    <t xml:space="preserve">E10INR005    </t>
  </si>
  <si>
    <t>IMP.REVESTIM.ELÁSTICO ARMADO</t>
  </si>
  <si>
    <t xml:space="preserve">Impermeabilización realizada con revestimiento elástico a base de copolímeros estireno-acrílicos en emulsión acuosa, formado por capa de imprimación con revestimiento elástico, diluido en la proporción de tres partes en volumen por una de agua, una capa de revestimiento elástico (sin diluir), malla de fibra de vidrio de 64 g/m2 y otras capa del mismo revestimiento elástico, sin diluir (según la norma UNE 53-413 y UNE 53-410).
</t>
  </si>
  <si>
    <t xml:space="preserve">E27GW010     </t>
  </si>
  <si>
    <t>BARNIZ HIDRÓFUGO FACHADAS</t>
  </si>
  <si>
    <t xml:space="preserve">Barniz protector impermeabilizante de superficies porosas, aplicado sobre paramentos verticales de fachadas (enfoscados de cemento), i/limpieza.
</t>
  </si>
  <si>
    <t xml:space="preserve">D35EC020     </t>
  </si>
  <si>
    <t>PINTURA AL ESMALTE SATINADO</t>
  </si>
  <si>
    <t xml:space="preserve">m². Pintura al esmalte satinado, dos manos y una mano de minio o antioxidante sobre carpintería metálica, i/raspado de los óxidos y limpieza manual. Incluye parte proporcional de medios auxiliares, andamiaje homologado necesarios, ayudas y resto de elementos y remates, totalmente terminada. En color azul corporativo, igual al existente dentro de las instalaciones centrales de Metro de Madrid.
</t>
  </si>
  <si>
    <t>C08</t>
  </si>
  <si>
    <t xml:space="preserve">C09          </t>
  </si>
  <si>
    <t>SANEAMIENTO</t>
  </si>
  <si>
    <t xml:space="preserve">D03AG205     </t>
  </si>
  <si>
    <t>TUBERÍA PVC TEJA SN-4 S/ARENA 110</t>
  </si>
  <si>
    <t>m. Tubería de PVC para saneamiento enterrado SN-4 de 110 mm de diámetro color teja, colocada sobre cama de arena, con una pendiente mínima del 2 %, i/ p.p. de piezas especiales según UNE EN 1329 y CTE/DB-HS 5.</t>
  </si>
  <si>
    <t xml:space="preserve">D03AG206     </t>
  </si>
  <si>
    <t>TUBERÍA PVC TEJA SN-4 S/ARENA 125</t>
  </si>
  <si>
    <t>m. Tubería de PVC para saneamiento enterrado SN-4 de 125 mm de diámetro color teja, colocada sobre cama de arena, con una pendiente mínima del 2 %, i/ p.p. de piezas especiales según UNE EN 1329 y CTE/DB-HS 5.</t>
  </si>
  <si>
    <t xml:space="preserve">D03AG208     </t>
  </si>
  <si>
    <t>TUBERÍA PVC TEJA SN-4 S/ARENA 200</t>
  </si>
  <si>
    <t>m. Tubería de PVC para saneamiento enterrado SN-4 de 200 mm de diámetro color teja, colocada sobre cama de arena, con una pendiente mínima del 2 %, i/ p.p. de piezas especiales según UNE EN 1329 y CTE/DB-HS 5.</t>
  </si>
  <si>
    <t xml:space="preserve">D03AG209     </t>
  </si>
  <si>
    <t>TUBERÍA PVC TEJA SN-4 S/ARENA 250</t>
  </si>
  <si>
    <t>m. Tubería de PVC para saneamiento enterrado SN-4 de 250 mm de diámetro color teja, colocada sobre cama de arena, con una pendiente mínima del 2 %, i/ p.p. de piezas especiales según UNE EN 1329 y CTE/DB-HS 5.</t>
  </si>
  <si>
    <t xml:space="preserve">ARQ.CIEG     </t>
  </si>
  <si>
    <t>ARQUETA CIEGA DE HORMIGÓN IN SITU</t>
  </si>
  <si>
    <t xml:space="preserve">Arqueta ciega de hormigón armado realizada "in situ"m empotrada en la solera del elevador de bogies, de dimensiones interiores 40x40x40 cm, con marco y tapa de fundición, i encofrado, no incluye el hormigón, acabado impermeable igual al de la solera, totalmente terminada y probada según CTE/DB-HS 5.
</t>
  </si>
  <si>
    <t xml:space="preserve">E20WNG040    </t>
  </si>
  <si>
    <t>CANALÓN AC.GALV.CUAD.DES. 250mm.</t>
  </si>
  <si>
    <t>Canalón visto de chapa de acero galvanizada de 0,6 mm. de espesor de MetaZinco, de sección cuadrada con un desarrollo de 250 mm., fijado al alero mediante soportes galvanizados colocados cada 50 cm., totalmente equipado, incluso con p.p. de piezas especiales y remates finales de chapa galvanizada, soldaduras  y piezas de conexión a bajantes, completamente instalado.</t>
  </si>
  <si>
    <t xml:space="preserve">D25NL030     </t>
  </si>
  <si>
    <t>BAJANTE PLUVIALES DE PVC 110 mm</t>
  </si>
  <si>
    <t>m. Tubería de PVC de 110 mm serie F color gris, UNE 53.114 ISO-DIS-3633 para bajantes de pluviales y ventilación, i/codos, injertos y demás accesorios, totalmente instalada según CTE/ DB-HS 5 evacuación de aguas.</t>
  </si>
  <si>
    <t xml:space="preserve">E03ALA030    </t>
  </si>
  <si>
    <t>ARQUETA LADRI.PIE/BAJANTE 63x63x80cm</t>
  </si>
  <si>
    <t>Arqueta a pie de bajante registrable, de 63x63x80 cm. de medidas interiores, construida con fábrica de ladrillo macizo tosco de 1/2 pie de espesor, recibido con mortero de cemento M-5, colocado sobre solera de hormigón en masa HM-20/P/40/I de 10 cm. de espesor, enfoscada y bruñida por el interior con mortero de cemento M-15 redondeando ángulos, con codo de PVC de 45º, para evitar el golpe de bajada en la solera, con tapa y marco de hormigón armado prefabricada, terminada y con p.p. de medios auxiliares, sin incluir la excavación, ni el relleno perimetral posterior, s/ CTE-HS-5.</t>
  </si>
  <si>
    <t>E03ALP030EA73</t>
  </si>
  <si>
    <t>ARQUETA LADRILLO DE PASO73x63x80 cm</t>
  </si>
  <si>
    <t>Arqueta enterrada no registrable, de 63x63x80 cm. de medidas interiores, construida con fábrica de ladrillo macizo tosco de 1/2 pie de espesor, recibido con mortero de cemento M-5, colocado sobre solera de hormigón en masa HM-20/P/40/I de 10 cm. de espesor, enfoscada y bruñida por el interior con mortero de cemento M-15 redondeando ángulos, y cerrada superiormente con un tablero de rasillones machihembrados y losa de hormigón HM-20/P/20/I ligeramente armada con mallazo, terminada y sellada con mortero de cemento y con p.p. de medios auxiliares, sin incluir la excavación, ni el relleno perimetral posterior, s/ CTE-HS-5.</t>
  </si>
  <si>
    <t>FONSAN-VARIOS</t>
  </si>
  <si>
    <t>RESTO DE ELEMENTOS Y TRABAJOS NECESARIOS</t>
  </si>
  <si>
    <t xml:space="preserve">Resto de elementos y trabajos necesarios para la instalación de saneamiento, bridas, codos, tes, valvulás, etc..., trabajos auxiliares para la embocadura de las bajantes con el canalón, conexión con la red de saneamiento del edificio existente, totalmente terminado y funcionando. Incluso pruebas de carga y funcionamiento del sistema.
</t>
  </si>
  <si>
    <t>C09</t>
  </si>
  <si>
    <t xml:space="preserve">C10          </t>
  </si>
  <si>
    <t>ELECTRICIDAD</t>
  </si>
  <si>
    <t xml:space="preserve">C10.1        </t>
  </si>
  <si>
    <t>ALUMBRADO Y FUERZA PROVISIONAL</t>
  </si>
  <si>
    <t xml:space="preserve">DIDOBV0011X  </t>
  </si>
  <si>
    <t>Instalación provisional de alumbrado de obra y posterior desmont</t>
  </si>
  <si>
    <t>u</t>
  </si>
  <si>
    <t>Instalación provisional de alumbrado y fuerza de obra durante la realización de la misma en el caso que la instalación existente de alumbrado y fuerza quedara fuera de servicio, incluido material y las protecciones correspondientes y el posterior desmontaje una vez finalizadas las obras.</t>
  </si>
  <si>
    <t>C10.1</t>
  </si>
  <si>
    <t xml:space="preserve">C10.2        </t>
  </si>
  <si>
    <t>DESMONTAJES</t>
  </si>
  <si>
    <t>ICI331XLX008X</t>
  </si>
  <si>
    <t>Desmontaje de la instalación eléctrica existente que quede fuera</t>
  </si>
  <si>
    <t>h</t>
  </si>
  <si>
    <t>Desmontaje de la instalación eléctrica existente que quede fuera de servicio y que interfieran en la zona de obras, retirándolos a los almacenes de Metro, incluido el transporte.</t>
  </si>
  <si>
    <t>C10.2</t>
  </si>
  <si>
    <t xml:space="preserve">C10.3        </t>
  </si>
  <si>
    <t>DESVÍO DE CANALIZACIONES Y LÍNEAS ACTUALES</t>
  </si>
  <si>
    <t xml:space="preserve">I31VDX02001X </t>
  </si>
  <si>
    <t>Desvío de canalizaciones y líneas actuales que sean necesarios desmontar o desviar por la realización de las obra civil necesaria para las nuevas instalaciones de Puentes Grúa u otras con todo el material asociado que quede fuera de servicio y traslado del equipamiento a los almacenes de Metro, incluido el transporte, herramientas y maquinaria necesaria.</t>
  </si>
  <si>
    <t>C10.3</t>
  </si>
  <si>
    <t xml:space="preserve">C10.4        </t>
  </si>
  <si>
    <t>MODIFICACIÓN ALUMBRADO ACTUAL</t>
  </si>
  <si>
    <t xml:space="preserve">I31VDX020X   </t>
  </si>
  <si>
    <t>Desmontaje y replanteo del alumbrado actual</t>
  </si>
  <si>
    <t>Desmontaje del alumbrado y replanteo de luminarias por ser necesaria nueva distribución de luminarias de alumbrado.</t>
  </si>
  <si>
    <t>C10.4</t>
  </si>
  <si>
    <t xml:space="preserve">C10.5        </t>
  </si>
  <si>
    <t>CANALIZACIONES</t>
  </si>
  <si>
    <t xml:space="preserve">I31EBC015    </t>
  </si>
  <si>
    <t>Bandeja metálica perforada de 200x60 mm.</t>
  </si>
  <si>
    <t>Suministro e instalación de bandeja metálica perforada de acero, galvanizada, tipo "FRE" de 200 x 60 mm, incluido parte proporcional de soportes horizontales o verticales, accesorios y piezas especiales de igual tratamiento que la bandeja, trenza de puesta a tierra con cable de cobre de 16 mm a red perimetral de tierras. Totalmente instalada.</t>
  </si>
  <si>
    <t xml:space="preserve">DIDKTA004XA0 </t>
  </si>
  <si>
    <t>Tubo acero M 20</t>
  </si>
  <si>
    <t>Tubo acero M 20, con p.p. de unidades de fijación. Totalmente instalado.</t>
  </si>
  <si>
    <t xml:space="preserve">DIDKTA004XA1 </t>
  </si>
  <si>
    <t>Tubo acero M 25</t>
  </si>
  <si>
    <t>Tubo acero M25, con p.p. de unidades de fijación. Totalmente instalado.</t>
  </si>
  <si>
    <t>DIDKTA004XA13</t>
  </si>
  <si>
    <t>Tubo aceroflex M 25</t>
  </si>
  <si>
    <t>Tubo aceroflex  M25, con p.p. de unidades de fijación. Totalmente instalado.</t>
  </si>
  <si>
    <t>DIDKTA004XA14</t>
  </si>
  <si>
    <t>Tubo aceroflex M 32</t>
  </si>
  <si>
    <t>Tubo aceroflex M32, con p.p. de unidades de fijación. Totalmente instalado.</t>
  </si>
  <si>
    <t>C10.5</t>
  </si>
  <si>
    <t xml:space="preserve">C10.6        </t>
  </si>
  <si>
    <t>CABLEADO</t>
  </si>
  <si>
    <t xml:space="preserve">I31CBA015    </t>
  </si>
  <si>
    <t>Cable de Cu. de 1 x 240 mm². RZ1 (AS)-0.6/1KV.</t>
  </si>
  <si>
    <t>Cable de Cu. de 1 x 240 mm². RZ1 (AS)-0.6/1 KV., de características indicadas en P. de C. Totalmente instalado.</t>
  </si>
  <si>
    <t xml:space="preserve">I31CBA014    </t>
  </si>
  <si>
    <t>Cable de Cu. de 1 x 185 mm². RZ1 (AS)-0.6/1KV.</t>
  </si>
  <si>
    <t>Cable de Cu. de 1 x 185 mm². RZ1 (AS)-0.6/1 KV., de características indicadas en P. de C. Totalmente instalado.</t>
  </si>
  <si>
    <t xml:space="preserve">I31CBG002    </t>
  </si>
  <si>
    <t>Cable de Cu. de 2 x 2,5 mm². + T de 0.6/1 KV.</t>
  </si>
  <si>
    <t>Cable de Cu. de 2 x 2,5 mm². + T de 0.6/1 KV., de características indicadas en P. de C. Totalmente instalado.</t>
  </si>
  <si>
    <t xml:space="preserve">I31CBG003    </t>
  </si>
  <si>
    <t>Cable de Cu. de 2 x 4 mm². + T de 0.6/1 KV.</t>
  </si>
  <si>
    <t>Cable de Cu. de 2 x 4 mm². + T de 0.6/1 KV., de características indicadas en P. de C. Totalmente instalado.</t>
  </si>
  <si>
    <t xml:space="preserve">I31CBG004    </t>
  </si>
  <si>
    <t>Cable de Cu. de 2 x 6 mm². + T de 0.6/1 KV.</t>
  </si>
  <si>
    <t>Cable de Cu. de 2 x 6 mm². + T de 0.6/1 KV., de características indicadas en P. de C. Totalmente instalado.</t>
  </si>
  <si>
    <t xml:space="preserve">I31CBG005    </t>
  </si>
  <si>
    <t>Cable de Cu. de 2 x 10 mm². + T de 0.6/1 KV.</t>
  </si>
  <si>
    <t>Cable de Cu. de 2 x 10 mm². + T de 0.6/1 KV., de características indicadas en P. de C. Totalmente instalado.</t>
  </si>
  <si>
    <t xml:space="preserve">I31CBF004    </t>
  </si>
  <si>
    <t>Cable de Cu. de 4 x 6 mm². + T, RZ1 (AS)- 0.6/1 KV.</t>
  </si>
  <si>
    <t>Cable de Cu. de 4 x 6 mm². + T, RZ1 (AS)- 0.6/1 KV, de características indicadas en P. de C. Totalmente instalado.</t>
  </si>
  <si>
    <t xml:space="preserve">I31CBF005    </t>
  </si>
  <si>
    <t>Cable de Cu. de 4 x 10 mm². + T, RZ1 (AS)- 0.6/1 KV.</t>
  </si>
  <si>
    <t>Cable de Cu. de 4 x 10 mm². + T, RZ1 (AS)- 0.6/1 KV, de características indicadas en P. de C. Totalmente instalado.</t>
  </si>
  <si>
    <t xml:space="preserve">I31CBF006    </t>
  </si>
  <si>
    <t>Cable de Cu. de 4 x 16 mm². + T, RZ1 (AS)- 0.6/1 KV.</t>
  </si>
  <si>
    <t>Cable de Cu. de 4 x 16 mm². + T, RZ1 (AS)- 0.6/1 KV, de características indicadas en P. de C. Totalmente instalado.</t>
  </si>
  <si>
    <t xml:space="preserve">I31CBF007    </t>
  </si>
  <si>
    <t>Cable de Cu. de 4 x 25 mm². + T, RZ1 (AS)- 0.6/1 KV.</t>
  </si>
  <si>
    <t>Cable de Cu. de 4 x 25 mm². + T, RZ1 (AS)- 0.6/1 KV, de características indicadas en P. de C. Totalmente instalado.</t>
  </si>
  <si>
    <t xml:space="preserve">I31CBF008    </t>
  </si>
  <si>
    <t>Cable de Cu. de 4 x 35 mm². + T, RZ1 (AS)- 0.6/1 KV.</t>
  </si>
  <si>
    <t>Cable de Cu. de 4 x 35 mm². + T, RZ1 (AS)- 0.6/1 KV, de características indicadas en P. de C. Totalmente instalado.</t>
  </si>
  <si>
    <t>C10.6</t>
  </si>
  <si>
    <t xml:space="preserve">C10.7        </t>
  </si>
  <si>
    <t>SUBCUADRO EQUIPAMIENTOS NUEVOS</t>
  </si>
  <si>
    <t>I31BDA0481911</t>
  </si>
  <si>
    <t>SUBCUADRO NUEVOS EQUIPAMIENTOS Y ANTERIORES</t>
  </si>
  <si>
    <t>Subcuadro para Puentes Grua y resto de equipamientos, incluyendo el traslado de las cargas actuales del cuadro existente al nuevo subcuadro en TTCC de Canillejas, totalmente equipado, instalado y conexionado conteniendo:
- 1 Cuadro  con puerta  trasparente, de dimensiones adecuadas .... ancho x .... alto y fondo de .......mm., conteniendo los siguientes materiales:
6	Obturadores 24 módulos
3	Juego 4 montantes de estructura XL³ 4000
2	Conjunto techo-base armario XL³ 4000 725x475
1	Conjunto techo-base armario XL³ 4000 975x475
3	Montantes funcionales reducidos
1	Traviesas para armarios profundidad 475
2	Panel trasero/lateral ancho 475mm
2	Panel trasero/lateral L 725mm
1	Panel trasero/lateral ancho 975mm
1	Tapa celda de cables externa
2	Traviesa regulable longitud 350mm
2	Puerta metal equipable ancho 725
1	Puerta metal equipable L 975
2	Soporte placas frontales para armario sin celda interna
1	Soporte placas frontales para armario con celda interna
2	Acabado IP55
2	Kit estanqueidadI P55
2	Tornillería para unión estructura
4	Placa en L para reforzar la unión
4	Placa plana para reforzar la unión
20	Soportes regulables + rail 24 módulos
3	Rail universal 24 módulos
2	XL3 PLACA DPX3 VERT 24 MOD
1	Pletina DPX250/630 24mod
15	Placa metálica 24 módulos H 150 con tornillos
5	Placa metálica 24 módulos H 200 con tornillos
2	Placa metálica 24 módulos H 300 con tornillos
1	Placa DPX250/630 24mod  con tornillos
2	Placa metálica lisa H 100 con tornillos 24mod
3	Placa metálica lisa H 150 con tornillos 24mod
1	Placa metálica lisa H 200 con tornillos 24mod
1	Placa metálica lisa H 300 con tornillos 24mod
98	Borna gris tornillo 4mm2
22	Borna gris tornillo 6mm2
24	Borna gris tornillo 10mm2
28	Borna gris tornillo 16mm2
20	Borna gris tornillo 35mm2
4	Soporte embarrado XL³ 800-4000
3	Kit de conexión a tierra
2	Barra cobre rigida  32X5
4	Barra cobre rigida  63X5
6	Tope final paso 12mm
20	Tapa final para 2 10
9	Tabique terminal para 16/35
2	Elevador de perfil DPX³ 160/250 y DPX-IS 250 - 20 mod
1	Magnet DX³ 6000A 2P C 32A
1	Magnet DX³ 6000A 3P C 20A
3	Magnet DX³ 6000A 4P C 16A
16	Magnet DX³ 6000A 4P C 20A
2	Magnet DX³ 6000A 4P C 25A
5	Magnet DX³ 6000A 4P C 32A
4	Magnet DX³ 6000A 4P C 40A
7	Magnet DX³ 6000A 4P C 63A
1	Magnet DX³ 6000A 3P D 20A
2	Magnet DX³ 6000A 4P D 16A
2	Magnet DX³ 6000A 4P D 40A
1	Magnet DX³ 10000/16kA 4P C 80A
1	Magnet DX³ 10000/16kA 4P C 100A
2	Magnet DX³ 10000/16kA 4P C 125A
1	Magnet DX³ 10000/16kA 4P D 100A
1	Bloque dif 30mA Tipo F 40A para 2P 2 mod.
1	Bloque dif 30mA Tipo AC 40A para 3P 3 mod.
1	Bloque dif 300mA Tipo AC 40A para 3P 3 mod.
32	Bloque dif 30mA Tipo AC 40A para 4P 4 mod.
7	Bloque dif 30mA Tipo AC 63A para 4P 4 mod.
2	Bloque dif 300mA Tipo AC 40A para 4P 4 mod.
4	Bloque dif fijo 30mA Tipo AC 125A para 4P 6 mod.
1	Bloque dif fijo 300mA Tipo AC 125A para 4P 6 mod.
2	DPX³160 mag+dif 4P 160A 16kA
1	DPX³250 mag+dif 4P 250A 25kA
5	DPX³ cont. aux. o s. def.
2	Fij. s/perfil DPX³160 4P+dif
1	Fij. s/perfil DPX³250 4P+dif
1	Interfaz de comunicación DPX³/DMX³ Modbus RS485
1	Auto DPX³630 36kA 4P 630A electrónico S2 + medida
1             Voltímetro y amperímetro digital
- Pequeño material: Conductores, aisladores,  bornas, etiquetado serigrafiado, Toma deTierra, etc.</t>
  </si>
  <si>
    <t>C10.7</t>
  </si>
  <si>
    <t xml:space="preserve">C10.8        </t>
  </si>
  <si>
    <t>CAJAS CON TOMAS DE CORRIENTE</t>
  </si>
  <si>
    <t xml:space="preserve">II31OTX015X  </t>
  </si>
  <si>
    <t>Cofret estanco con interruptor automático + diferencial (BLOQUE</t>
  </si>
  <si>
    <t>Cofret estanco equipado en su interior con un interruptor general automático + diferencial de 4x32 A-30 mA, 1 automático 4x32, 1 automático 4x16 A y un automático 2x16 A, todos ellos Clase AC. Y equipado con 1 toma schuko, 2 tomas monofásicas tipo CETACT 16 A, una toma tipo CETACT 3P+N+T.T. de 16 A y otra de 3P+N+T.T. de 32 A. Según especificaciones en Pliego de Condiciones. Totalmente instalado.</t>
  </si>
  <si>
    <t>C10.8</t>
  </si>
  <si>
    <t xml:space="preserve">C10.9        </t>
  </si>
  <si>
    <t>TOMAS DE CORRIENTE TRIFÁSICAS</t>
  </si>
  <si>
    <t xml:space="preserve">I31BJD001X   </t>
  </si>
  <si>
    <t>Base de enchufe industrial, 63A 6h/400-415 V. 3P+T fijas a pared</t>
  </si>
  <si>
    <t>Base de enchufe industrial, fijas a pared a 90º,  IP-67 ref. GW 62515 de GEWISS - 63A 6h/400-415 V. 3P+T.Totalmente instalada.</t>
  </si>
  <si>
    <t>C10.9</t>
  </si>
  <si>
    <t xml:space="preserve">C10.10       </t>
  </si>
  <si>
    <t>ZONA DE CARGA NUEVA</t>
  </si>
  <si>
    <t>I31BDA048911X</t>
  </si>
  <si>
    <t>Subcuadro General de Mando y Protección zona de carga nueva</t>
  </si>
  <si>
    <t>Subcuadro para zona de carga nueva, totalmente equipado, instalado y conexionado conteniendo:
- 1 Cofre con puerta  transparente, de dimensiones adecuadas .... ancho x .... alto y fondo de ........ mm., conteniendo los siguientes materiales:
1	Interruptor automático 4X25 a
1	Diferencial 4x25 A 30 mA clase AC
1	Interruptor automático magnetotérmico iC60N - 4P - 16A - curva C
1	Interruptor automático magnetotérmico iC60N - 2P - 16A - curva C
1	Interruptor automático magnetotérmico iC60N - 2P - 10A - curva C
- Pequeño material: Conductores, aisladores,  bornas, etiquetado serigrafiado, Toma deTierra, etc.</t>
  </si>
  <si>
    <t xml:space="preserve">I31BIA014    </t>
  </si>
  <si>
    <t>Base de enchufe bipolar con T.T. de (16A-250V) de la serie de Si</t>
  </si>
  <si>
    <t>Base de enchufe bipolar con T.T. lateral Schuko de (16A-250V) de la serie de Simon 31, Mosaic ó similar, incluido marco para un elemento, para dos elementos ó para tres elementos de Simon 31, Mosaic ó similar, caja de mecanismo universal con tornillo y parte proporcional de cable de sección adecuada, tubo cajas de derivación etc.Totalmente montado e instalado.</t>
  </si>
  <si>
    <t xml:space="preserve">I31BJD012X   </t>
  </si>
  <si>
    <t>Base de enchufe industrial, tipo CETAC, - 32A /230-400 V. 2P+T.</t>
  </si>
  <si>
    <t>Base de enchufe industrial, tipo CETAC, - 32A /230-400 V. 2P+T. y parte proporcional de cable, tubo cajas de derivación etc. Totalmente   instalada y conexionada.</t>
  </si>
  <si>
    <t xml:space="preserve">DIDOEA006X   </t>
  </si>
  <si>
    <t>Luminaria de emergencia LED de 500 lm. con autotest, no permanen</t>
  </si>
  <si>
    <t>Luminaria de señalización y emergencia, estanca, equipadas con LED, de al menos, 500 lúmenes y autonomia de 1 hora, con base ABS autoextinguible en color blanco y difusor de policarbonato opalino, para servicio de emergencia en caso de fallo de corriente, con parte proporcional de cable, tubo, cajas de derivación, etc.. Totalmente instalada y conexionada.</t>
  </si>
  <si>
    <t xml:space="preserve">I31LEB040    </t>
  </si>
  <si>
    <t>LUMIN.ESTANCA DIF.POLICAR.2x36 W.AF</t>
  </si>
  <si>
    <t>Luminaria estanca, en material plástico de 2x36 W. con protección IP66 clase I, cuerpo de poliéster reforzado con fibra de vidrio, difusor transparente prismático de policarbonato de 2 mm. de espesor. Fijación del difusor a la carcasa sin clips gracias a un innovador concepto con puntos de fijación integrados. Equipo eléctrico formado por reactancias, condensadores, portalámparas, cebadores, lámparas fluorescentes nueva generación y bornes de conexión. Instalada, incluyendo replanteo, accesorios de anclaje y conexionado.</t>
  </si>
  <si>
    <t>C10.10</t>
  </si>
  <si>
    <t xml:space="preserve">C10.11       </t>
  </si>
  <si>
    <t>DOCUMENTACIÓN FINAL DE OBRA</t>
  </si>
  <si>
    <t xml:space="preserve">I31VXX001    </t>
  </si>
  <si>
    <t>Documentación final de la obra de las instalaciones de distribuc</t>
  </si>
  <si>
    <t>Entrega de la documentación final de la obra de las instalaciones de distribución de energÍa que incluyan: situación real de y descripción del equipamiento de distribución de energÍa, cables, etc.
- Documentación técnica sobre todos los elementos que componen la distribución de energÍa.</t>
  </si>
  <si>
    <t xml:space="preserve">I31VMX005X   </t>
  </si>
  <si>
    <t>Legalización de instalación de Baja Tensión temporal en estación</t>
  </si>
  <si>
    <t>Legalización de nueva instalación de Baja Tensión Temporal para obra, incluyendo:
-Registro de documentación en Organismo de control, homologado por el Ministerio de Industria (O.C.A./E.C.I.), con medición de los parámetros eléctricos según REBT del Real Decreto 842/2002, de 2 de agosto incluyendo entrega de informe técnico y tramitación de expediente por Delegación de Industria. Se tramitará una Memoria Técnica de Diseño por cada cuadro temporal ó un proyecto general de las instalaciones temporales. En cualquier caso será necesario presentar un Certificado de Instalación de baja tensión (boletín) por cada uno de los cuadros finalmente instalados.
-Tasas de registros en Organismos de control y modelo 030 de la CAM, impuestos y cualquier otro gasto necesario para la legalización de la instalación.</t>
  </si>
  <si>
    <t>C10.11</t>
  </si>
  <si>
    <t>C10</t>
  </si>
  <si>
    <t xml:space="preserve">C11          </t>
  </si>
  <si>
    <t>PROTECCION CONTRA INCENDIOS</t>
  </si>
  <si>
    <t xml:space="preserve">C11.1        </t>
  </si>
  <si>
    <t>DETECCIÓN</t>
  </si>
  <si>
    <t xml:space="preserve">DESMCUA 100  </t>
  </si>
  <si>
    <t>DESMONTAJE Y POSTERIOR MONTAJE DE CUADRO DE DETECCION EXISTENTE</t>
  </si>
  <si>
    <t>Desmontaje y posterior montaje de cuadro de detección existente, que albergan Vesdas, F.A, Transponder asociados, así como parte proporcional de tubería en ABS, filtros y cableado de detección y control, para poder ejecutar la nueva ampliación. (Pilares L-15 y N-15), totalmente probado y operativo.</t>
  </si>
  <si>
    <t xml:space="preserve">I05DS020     </t>
  </si>
  <si>
    <t>DETECTOR CON CÁMARA DE ALTA SENSIBILIDAD VESDA -E-VEP CON LEDs 1</t>
  </si>
  <si>
    <t>Suministro y montaje de detector con cámara de alta sensibilidad, modelo VESDA -E-VEP con LEDs 1 tubo o similar autorizado, de una zona de identificación, con toma para una tubería y turbina de aspiración, rango de sensibilidad de 0,005% de osc/m hasta 20 % osc/m, con dos niveles de alarma programables, salida para bucle de comunicaciones, alimentación a 24 Vcc. Incluso magnetotérmico de protección de 1A y caja de poliester de 10x10 cm. Totalmente instalado.</t>
  </si>
  <si>
    <t xml:space="preserve">I05DA031     </t>
  </si>
  <si>
    <t>ARMARIO METÁLICO PARA ALBERGAR EQUIPOS DE DETECCION</t>
  </si>
  <si>
    <t>Suministro y montaje de armario métalico estanco para ubicación mural, de dimensiones aproximadas 1000 mm (alto) x 600 mm (ancho) x 300 mm (fondo), con las siguientes características:
- Laterales de una sola pieza perfilada y doblada.
- Frontal con tapa ciega, en la que irán troquelados eintegrados tres indicadores (con sus placas indentificativas) de los estados de "Servicio", "Alarma" y "Avería".
- Pintados exterior e interior con resina de poliéster-epoxi color gris claro RAL-7032 texturizado.
- 2 puntos de cierre y hermeticidad mediante juntas de poliuretano espumado o material similar.
- Soportes interiores y separadores, para alojamiento de los distintos dispositivos (módulos, F.A., relés, etc...).
- Rigidez reforzada en fondo de armario y doble plegado del perfil frontal.
Totalmente instalado.</t>
  </si>
  <si>
    <t xml:space="preserve">I05DS040     </t>
  </si>
  <si>
    <t>SUMINISTRO Y MONTAJE DE FILTRO EXTERNO PARA VESDA</t>
  </si>
  <si>
    <t>Suministro y montaje de filtro externo para detector tipo VESDA o similar, intercalado en tubería de ABS</t>
  </si>
  <si>
    <t xml:space="preserve">I05DS050     </t>
  </si>
  <si>
    <t>TUBO ABS RÍGIDO DE Ø EXTERIOR 25 MM DE ASPIRACIÓN DE HUMOS</t>
  </si>
  <si>
    <t>Suministro y montaje de tuberia rígida de plástico ABS en color rojo de 25  mm de diámetro exterior y 2 mm de espesor de pared, autoextinguible, no emisor de gases tóxicos y libre de halogenos, con  p.p. de elementos de soportación y de conexión, totalmente instalado.</t>
  </si>
  <si>
    <t xml:space="preserve">I05DA040     </t>
  </si>
  <si>
    <t>FUENTE DE ALIMENTACIÓN AUXILIAR</t>
  </si>
  <si>
    <t>Suministro y montaje de fuente de alimentación auxiliar, con las siguientes características técnicas:
- Consta de 4 salidas: 24 Vcc/ 5.6 Amp.
- Fuente estabilizada y cortocircuitable. 
- Alimentación principal de 230 Vca, caja metálica para fijación superficial con led indicador de estado. 
- Supervisiones: Avería general (incluirá fallo de cualquier fusible, fallo de red y fallo de batería), Fallo de red (esta señal podrá ser retardada según norma UNE), Fallo de batería ( Incluirá tensión alta y baja en el cargador y fallo de carga de la batería, comprobando la carga de la batería cada 30 minutos), Fallo de derivación a tierra. Reposición remota de la fuente de alimentación. 
Se incluye también la instalación de los siguientes elementos asociados:
*2 Uds. Batería de emergencia marca YUASA o similar, 12 Vcc 17 Ah. 
Totalmente instalada.</t>
  </si>
  <si>
    <t xml:space="preserve">I05DA030     </t>
  </si>
  <si>
    <t>BUS DE DETECCIÓN DE INCENDIOS</t>
  </si>
  <si>
    <t>Suministro e instalación de cableado de detección de incendios para la conexionado de los elementos de lazo esserbus comprendidos entre la central de incendios y los equipos previstos, mediante manguera de cable trenzado de cobre (AS+) de 3 x 2,5 mm² según normativa vigente, apantallado al conjunto y con cubierta de poliolefina resistente al fuego (90 min a 850 ºC) con impactos (UNE 50200) o 180 min a 750 ºC, no propagador de llama y no propagador de incendio, con baja emisión de humos y libre de halógenos.Totalmente instalado.</t>
  </si>
  <si>
    <t xml:space="preserve">I05DA500     </t>
  </si>
  <si>
    <t>ALIMENTACIÓN 24 VCC DESDE F.A. AUXILIAR A ELEMENTOS</t>
  </si>
  <si>
    <t>Suministro y montaje de línea de alimentación eléctrica a 24Vcc desde la fuente de alimentación auxiliar a detectores lineales y módulos de control, etc, realizada mediante conductores de cobre (AS+) de 2 x 0,75 mm² según normativa vigente, apantallado al conjunto y con cubierta de poliolefina resistente al fuego (90 min a 850 ºC) con impactos (UNE 50200) o 180 min a 750 ºC, no propagador de llama y no propagador de incendio, con baja emisión de humos y libre de halógenos. Totalmente instalada.</t>
  </si>
  <si>
    <t xml:space="preserve">I05DA220     </t>
  </si>
  <si>
    <t>TRANSPONDER 4Z/2S</t>
  </si>
  <si>
    <t>Suministro y montaje de transponder para Esserbus o similar, con 4 zonas de detección convencional y 2 salidas de relé programables como contactos NA/NC y supervisadas para esserbus, previsto para supervisión de las señales del equipo Vesda, puerta desenrrollable del local y las maniobras de control de las máquinas. Dispositivo para ser conectado al bucle Analógico-Algorítmico de la central ESSER-8000; puede incorporar un aislador de bucle, sin caja. Alimentación externa de 12 o 24 Vcc y dimensiones 72 x 65 x 20mm. Marca ESSER o similar. Totalmente instalado.</t>
  </si>
  <si>
    <t xml:space="preserve">I05TAC010    </t>
  </si>
  <si>
    <t>TUBO ACERO PARA ALOJAMIENTO CABLEADO ELÉCTRICO Y COMUNICACIONES</t>
  </si>
  <si>
    <t>Suministro y montaje de tubo de acero para alojamiento de cableados, alta resistencia al impacto, resistencia química a combustibles líquidos, aceites minerales, grasas, álcalis, ácidos y bases débiles, intervalo de temperaturas -45ºC a +350ºC, grado de protección IP67, con p.p. de los correspondientes accesorios, cajas de derivación  y elementos de fijación adecuados a este sistema. Totalmente instalado.</t>
  </si>
  <si>
    <t xml:space="preserve">I05TPA010    </t>
  </si>
  <si>
    <t>TUBO POLIAMIDA PARA ALOJAMIENTO CABLEADO ELÉCTRICO Y COMUNICACIO</t>
  </si>
  <si>
    <t>Suministro y montaje de tubo anillado de poliamida (PA 6/6,6) autoextinguible, libre de halógenos, fósforo y cadmio, alta resistencia al impacto, resistencia química a combustibles líquidos, aceites minerales, grasas, álcalis, ácidos y bases débiles, intervalo de temperaturas -40ºC a 105ºC, con períodos cortos hasta 160 ºC; con p.p. de los correspondientes accesorios, cajas de derivación  y elementos de fijación adecuados a este sistema. Totalmente  instalado.</t>
  </si>
  <si>
    <t xml:space="preserve">I05DA240     </t>
  </si>
  <si>
    <t>PROGRAMACIÓN DE LA CENTRAL DE DETECCIÓN DE INCENDIOS</t>
  </si>
  <si>
    <t>Programación de la central, antes y depues de reforma, incluyendo todos los elementos de campo de detección de incendios y alarma. Pruebas y puesta en servicio de todo el sistema.</t>
  </si>
  <si>
    <t xml:space="preserve">I05DA110     </t>
  </si>
  <si>
    <t>PULSADOR DE ALARMA ANALÓGICO CON CARTEL DE SEÑALIZACIÓN</t>
  </si>
  <si>
    <t>Suministro y montaje de módulo electrónico de pulsador de alarma de incendios analógico-algorítmico serie ESSER IQ8 o similar con módulo aislador de linea para esserbus de inteligencia distribuida. Incorpora botón de accionamiento, 1 grupo de contactos y Led rojo indicador de alarma. Caja de montaje y cristal incluidos. Direccionamiento por software. Totalmente instalado.</t>
  </si>
  <si>
    <t xml:space="preserve">I05DA130     </t>
  </si>
  <si>
    <t>SIRENA ROJA DE LAZO</t>
  </si>
  <si>
    <t>Suministro e instalación de sirena roja IQ8 Alarm o similar, con conexión directa a lazo esserbus en sistemas con centrales de la serie IQ8 Control C/M o similar. La sirena permite su programación como un elemento más de lazo y requiere alimentación externa. Provista de módulo aislador de línea, con flash y tonos programables, y una intensidad acústica de 99 dB a 1 m. Indice de protección IP 31. Incluida base profunda para montaje en superficie, concebida para cableado en superficie de cualquier tipo IP65, de tamaño diámetro 93 mm x 50 mm y entrada de cable mediante orificios troquelados de 20 mm de diámetro. Totalmente instalada.</t>
  </si>
  <si>
    <t xml:space="preserve">I04DS100     </t>
  </si>
  <si>
    <t>UNIDAD DE COMUNICACIÓN HLI</t>
  </si>
  <si>
    <t>Suministro y montaje de unidad completa de comunicación entre los sistemas de detección y extinción, y el ordenador de control, compuesto por 1 interface PC Link HLI (VSM) modelo VHX-0200 y 2 interfaces PC Link  HLI (Open Protocol) modelo VHX-0310, 3 conectores Socket modelo VSP-003 o similar y doble subrack de 19", para ubicación en armario de 19". Totalmente instalada.</t>
  </si>
  <si>
    <t xml:space="preserve">I05DS170     </t>
  </si>
  <si>
    <t>CONFIGURACIÓN E INTEGRACIÓN DEL SISTEMA DETECCIÓN EN TCE - PUEST</t>
  </si>
  <si>
    <t>Configuración e integración del sistema de detección en TCE - Puesto Central.</t>
  </si>
  <si>
    <t xml:space="preserve">I05SOL010    </t>
  </si>
  <si>
    <t>CONFIGURACIÓN, INTEGRACIÓN Y ACTUALIZACIÓN SOL DETECCIÓN ANALÓGI</t>
  </si>
  <si>
    <t>Integración de los nuevos equipos de detección en sistema SOL o similar de Canillejas, incluyendo:
	- Modificación de planos existentes y creación de nuevos planos del recinto.
	- Creación de iconos de detectores, pulsadores, sirenas, módulos, etc...
	- Colocación y verificación de estados correctos de cada uno de los nuevos elementos.
	- Ampliación de licencia.</t>
  </si>
  <si>
    <t>C11.1</t>
  </si>
  <si>
    <t xml:space="preserve">C11.2        </t>
  </si>
  <si>
    <t>SEÑALIZACIÓN</t>
  </si>
  <si>
    <t xml:space="preserve">DEM CAR 101  </t>
  </si>
  <si>
    <t>DESMONTAJE Y POSTERIOR MONTAJE DE SEÑALIZACION EXSITENTE</t>
  </si>
  <si>
    <t>Desmontaje, guarda, costodia y posterior montaje de 7 carteles de señalización de evacuación (948 x 474 mm), totalmente instalado.</t>
  </si>
  <si>
    <t>C11.2</t>
  </si>
  <si>
    <t xml:space="preserve">C11.3        </t>
  </si>
  <si>
    <t>RED DE ROCIADORES</t>
  </si>
  <si>
    <t xml:space="preserve">DT31         </t>
  </si>
  <si>
    <t>VACIADO Y POSTERIOR LLENADO RED ROCIADORES PC Nº 5</t>
  </si>
  <si>
    <t>Vaciado de red de rociadores asociada al Puesto de Control Nº 5, para realización de ampliación y posterior llenado, incluso pruebas para su total operatividad.</t>
  </si>
  <si>
    <t xml:space="preserve">TUBNEG001C   </t>
  </si>
  <si>
    <t>TUBERIA ACERO NEGRO CON SOLDADURA - UNE-EN 10217-1  40 MM</t>
  </si>
  <si>
    <t>Tubería de acero negro con soldadura, según UNE-EN 10217-1, de 40 mm de diámetro nominal, con p.p. de uniones y accesorios ranurados y elementos de  sujeción, pintado de tuberías de acero negro al esmalte sintético, con dos capas de impregnación antioxidante y dos capas de acabado. Según especificaciones técnicas.
Totalmente instalada.</t>
  </si>
  <si>
    <t xml:space="preserve">ROC001       </t>
  </si>
  <si>
    <t>ROCIADOR PULVERIZADOR RESPUESTA NORMAL MONTANTE BRONCE Tª 68º</t>
  </si>
  <si>
    <t>Rociador pulverizador de respuesta normal (ampolla 5 mm), para montaje en colgante acabado en bronce con un orificio de DN 20 mm, un factor K = 115  y una temperatura de funcionamiento de 68ºC. Completamente instalado. Marca/modelo: TYCO / TY-B o equivalente aprobado.
Certificado UL/FM</t>
  </si>
  <si>
    <t xml:space="preserve">TUBSOP001A   </t>
  </si>
  <si>
    <t>SOPORTACION ESPECIAL PARA RAMALES ROCIADORES</t>
  </si>
  <si>
    <t>Suportación para tubería de ramales entre correas de techo, mediante carril doble y grapa de sujeción.
Carril doble 41-75-75-30 más grapa.
Se considera un soporte por rociador. Completamente instalado
Marca  a aprobar por la DF y Propiedad.</t>
  </si>
  <si>
    <t>C11.3</t>
  </si>
  <si>
    <t xml:space="preserve">C11.4        </t>
  </si>
  <si>
    <t>RED DE BIES</t>
  </si>
  <si>
    <t xml:space="preserve">DESMBIE 101  </t>
  </si>
  <si>
    <t>SECCIONAMIENTO, VACIADO Y POSTERIOR LLENADO DE RAMAL DE BIES</t>
  </si>
  <si>
    <t>Seccionamiento de válvulas (4)  para proceder al vaciado de ramal para proceder al desmontaje de Bies (5 ud)  existentes que interfieren en la ampliación de TT CC y posterior llenado, incluso pruebas para su total operatividad.</t>
  </si>
  <si>
    <t xml:space="preserve">TUBDES003    </t>
  </si>
  <si>
    <t>DESMONTAJE DE TUBERIA DE ACERO NEGRO DE 80 MM</t>
  </si>
  <si>
    <t>Desmontaje de tubería de acero negro de 80 mm de diámetro nominal, con p.p. de uniones y accesorios y elementos de  sujeción. Incluido la retirada de material de la obra.</t>
  </si>
  <si>
    <t xml:space="preserve">TUBNEG001F   </t>
  </si>
  <si>
    <t>TUBERIA DE ACERO NEGRO DE 80 MM UNE-EN 10217-1</t>
  </si>
  <si>
    <t>Suministro e instalación de tubería de acero negro con soldadura, según UNE-EN 10217-1, de 80 mm de diámetro nominal, con p.p. de uniones y accesorios ranurados, elementos de  sujeción y pintado de tuberías de acero negro al esmalte sintético, con dos capas de impregnación antioxidante y dos capas de acabado. Según especificaciones técnicas.Completamente instalada.</t>
  </si>
  <si>
    <t xml:space="preserve">DESM BIE 202 </t>
  </si>
  <si>
    <t>DESMONTAJE Y POSTERIOR MONTAJE DE BIE 25 EXISTENTE</t>
  </si>
  <si>
    <t>Desmontaje, guarda y posterior montaje de BIE de superficie de 25mm con toma adicional de 45 mm, existente, incluso pp de desmontaje (5 m)  y posterior implantación de nueva tuberia (5 m) acero negro con soldadura - UNE-EN 10217-1  40 MM. totalmente operativa.</t>
  </si>
  <si>
    <t>C11.4</t>
  </si>
  <si>
    <t xml:space="preserve">C11.5        </t>
  </si>
  <si>
    <t>RED HIDRANTES  EXTERIORES</t>
  </si>
  <si>
    <t xml:space="preserve">DESHINTE 001 </t>
  </si>
  <si>
    <t>SECCIONAMIENTO, VACIADO Y POSTERIOR LLENADO DE RAMAL DE HIDRANTE</t>
  </si>
  <si>
    <t>Seccionamiento de válvulas (3)  para proceder al vaciado de ramal para proceder al desmontaje de Hidrantes exteriores (2 ud)  existentes que interfieren en la ampliación de TT CC y posterior llenado, incluso pruebas para su total operatividad.</t>
  </si>
  <si>
    <t xml:space="preserve">DESHINTE 002 </t>
  </si>
  <si>
    <t>DESMONTAJE DE HIDRANTES EXISTENTES</t>
  </si>
  <si>
    <t>Desmontaje hidrante de columna seca de 4" toma curva o recta, carrete de 660 mm con dos salidas laterales de 70 mm con racores, tapones y una salida 100 mm; incluida válvula se seccionamiento de 4'' en arqueta y estructura de protección. Totalmente desmontada, incluso transporte a vertedero.</t>
  </si>
  <si>
    <t xml:space="preserve">I05XHBR001   </t>
  </si>
  <si>
    <t>HIDRANTE BAJO RESANTE</t>
  </si>
  <si>
    <t>Suministro e instalación de Hidrante contra incendios para montarse bajo rasante, según norma UNE – 23.407, entrada recta con brida DIN PN -16 y apertura en cuadrado de 25 mm. Dos salidas de 3 ½” para montar racor de 100 mm. Incluso
montarse conTapa y Cerco, o en Arqueta Completa con tapa en hierro fundido, completamente instalado.</t>
  </si>
  <si>
    <t xml:space="preserve">I05XC905     </t>
  </si>
  <si>
    <t>ARQUETAS DE HIDRANTES</t>
  </si>
  <si>
    <t>Arqueta de registro de 80 x 80 cm. y profundidad hasta 1.50 m., realizada con fábrica de ladrillo macizo de 1/2 pié de espesor recibido con mortero de cemento 1/6, enfoscada y bruñida en su interior con mortero de cemento y arena de rio 1:6, incluso excavación, solera de hormigón H-125 de 15 cm. de espesor, cerco de perfil angular y tapa de chapa de acero estriado.</t>
  </si>
  <si>
    <t xml:space="preserve">I05XC210     </t>
  </si>
  <si>
    <t>ZANJA EN HORMIGÓN</t>
  </si>
  <si>
    <t>Formación de zanja para conducción de hidrantes sobre hormigón, de 60 cm. de anchura y 100 cm de profundidad, incluso excavación y relleno, según liego de condiciones y planos, con p.p. de transporte de escombros a vertedero, totalmente terminada.</t>
  </si>
  <si>
    <t xml:space="preserve">I05XC240     </t>
  </si>
  <si>
    <t>TUBERÍA DE PEAD 4"</t>
  </si>
  <si>
    <t>Suministro y montaje de tubería de PEAD 4" - PN - 16 bar, fabricada, certificada y homologada según normativa vigente, según pliego de condiciones, con p.p. de accesorios (codos, tes, etc.) y piezas especiales para su total instalación y funcionamiento.</t>
  </si>
  <si>
    <t xml:space="preserve">I05XC430     </t>
  </si>
  <si>
    <t>VÁLVULA DE Ø 4" PARA SECTORIZACIÓN</t>
  </si>
  <si>
    <t>Suministro y montaje de válvula de compuerta de doble brida de acero A 216   PN16 ø 4", con p.p. de accesorios de soportaron, elementos de elevación y piezas especiales para su total instalación y funcionamiento.</t>
  </si>
  <si>
    <t xml:space="preserve">ID5O TRAS    </t>
  </si>
  <si>
    <t>TRASLADO DE ARMARIO INTEMPERIE DOTACCIÓN DE HIDRANTES</t>
  </si>
  <si>
    <t>Traslado de un armario intemperie para dotación de hidrantes, y posterior montaje en ubicación definitiva, incluso pp de medios auxiliares, totalmente instalado.</t>
  </si>
  <si>
    <t>C11.5</t>
  </si>
  <si>
    <t xml:space="preserve">C11.6        </t>
  </si>
  <si>
    <t>VARIOS</t>
  </si>
  <si>
    <t xml:space="preserve">I05XC990     </t>
  </si>
  <si>
    <t>LEGALIZACIÓN Y ENTREGA DE DOCUMENTACIÓN</t>
  </si>
  <si>
    <t>Elaboración y entrega de documentación técnica firmada por un técnico competente, certificado de final de obra firmado támbien por técnico competente, certificado de la empresa instaladora y de materiales empleados y primera inspección de EICI si procede.</t>
  </si>
  <si>
    <t xml:space="preserve">I05DS190     </t>
  </si>
  <si>
    <t>AMPLIACIÓN DE LA INSTALACIÓN DE PCI</t>
  </si>
  <si>
    <t>Ampliación de la instalación de PCI por posibles variaciones en la Infraestructura, previa valoración y aprobación del Director de Obra.</t>
  </si>
  <si>
    <t>C11.6</t>
  </si>
  <si>
    <t xml:space="preserve">C11.7        </t>
  </si>
  <si>
    <t>PROTECCIÓN PASIVA</t>
  </si>
  <si>
    <t xml:space="preserve">C11.8        </t>
  </si>
  <si>
    <t>RED DE ROCIADORES ALMACEN</t>
  </si>
  <si>
    <t>C11.8</t>
  </si>
  <si>
    <t>C11</t>
  </si>
  <si>
    <t xml:space="preserve">C12          </t>
  </si>
  <si>
    <t>AIRE COMPRIMIDO</t>
  </si>
  <si>
    <t xml:space="preserve">AIRC.TOMA    </t>
  </si>
  <si>
    <t>TOMA NEUMATICA RFL</t>
  </si>
  <si>
    <t xml:space="preserve">ud. Toma neumática formada por una unidad RFL (Regulador, Filtro + Lubricador)con enchufes rápidos antilatigazo, con una salida filtrada sin lubricación y otra salida filtrada y lubricada, totalmente instalada y probada.
</t>
  </si>
  <si>
    <t xml:space="preserve">TUB 2022     </t>
  </si>
  <si>
    <t>TUBERIA  ALUMINIO 20/22</t>
  </si>
  <si>
    <t xml:space="preserve">ml. Tubería de aleación de aluminio diametro 20/22 con recubrimiento exterior Color RAL 5012, Sin soldaduras: solo ajuste mediante presión, Presión máxima de trabajo 16 bar, temperaturas de trabajo de -20ºC - 80ºC, i/codos, tés, manguitos, válvulas y demás accesorios, instalada y probada
</t>
  </si>
  <si>
    <t xml:space="preserve">TUB 2528     </t>
  </si>
  <si>
    <t>TUBERIA  ALUMINIO 25/28</t>
  </si>
  <si>
    <t xml:space="preserve">ml. Tubería de aleación de aluminio diametro 25/28 con recubrimiento exterior Color RAL 5012, sin soldaduras: solo ajuste mediante presión, presión máxima de trabajo 16 bar, temperaturas de trabajo de -20ºC - 80ºC, i/codos, tés, manguitos, válvulas y demás accesorios, instalada y probada
</t>
  </si>
  <si>
    <t xml:space="preserve">CONEXIONACEA </t>
  </si>
  <si>
    <t>CONEXIÓN CON INSTALACIÓN EXISTENTE</t>
  </si>
  <si>
    <t xml:space="preserve">LEGAL.AC     </t>
  </si>
  <si>
    <t>LEGALIZACIÓN I.A.COMPRIMIDO</t>
  </si>
  <si>
    <t xml:space="preserve">Legalización de la instalación de aire comprimido ampliada, memoria o proyecto técnico, presentación en industria de la comunidad autónoma correspondiente y pago de la tasa, certificada y probada..... según Real Decreto 2060/2008.
</t>
  </si>
  <si>
    <t>C12</t>
  </si>
  <si>
    <t xml:space="preserve">C13          </t>
  </si>
  <si>
    <t>COMUNICACIONES</t>
  </si>
  <si>
    <t xml:space="preserve">C13.1        </t>
  </si>
  <si>
    <t>SISTEMA DE CABLEADO ESTRUCTURADO</t>
  </si>
  <si>
    <t xml:space="preserve">01.002       </t>
  </si>
  <si>
    <t>TOMA SIMPLE RJ45 CAT 6 PARA CAJA MODULAR USUARIO</t>
  </si>
  <si>
    <t>Suministro e instalación de toma de usuario RJ45 para integrar en caja modular, Categoría 6 de acuerdo con EIA/TIA 568B-2.1 (especificación componentes para Cat6), ETLverified 3ª parte, T568A/B, compatible con iconos de acuerdo con EIA/TIA 606A, retardante a la llama según UL 94V-0, salida recta 180º. Incluye técnica de conexión IDC.</t>
  </si>
  <si>
    <t xml:space="preserve">01.005       </t>
  </si>
  <si>
    <t>LATIGUILLO DE USUARIOS RJ45-RJ45 UTP Cat6 DE 1,5 M</t>
  </si>
  <si>
    <t>Suministro de latiguillo trenzado de 24 AWG RJ45-RJ45 UTP Cat. 6,  de 1,5 metros para conexionado de equipo a toma RJ45.</t>
  </si>
  <si>
    <t xml:space="preserve">01.006       </t>
  </si>
  <si>
    <t>CABLE UTP Cat6</t>
  </si>
  <si>
    <t>Suministro y tendido de cable UTP 4 pares, de acuerdo con EIA/TIA 568B-2.1 (especificación componentes para cat6), con cubierta libre de halógenos, testado hasta 350 MHz, NVP 70%, diámetro externo 6,4 mm, 23 AWG.</t>
  </si>
  <si>
    <t xml:space="preserve">01.009       </t>
  </si>
  <si>
    <t>CONECTORIZACION MODULOS RJ45 EN ARMARIOS</t>
  </si>
  <si>
    <t>Realización de la conexión de un extremo de los cables UTP cat. 6 del subsistema horizontal a los conectores RJ45 de los paneles en armarios.</t>
  </si>
  <si>
    <t xml:space="preserve">01.010       </t>
  </si>
  <si>
    <t>CERTIFICACION INSTALACION CABLEADO ESTRUCTURADO</t>
  </si>
  <si>
    <t>Importe de los trabajos requeridos en la certificación, por entidad ajena al instalador, de todos y cada uno de los enlaces instalados de acuerdo con los procedimientos descritos en las normas ISO IEC 11801 y EIA/TIA TSB 67, para lo que se emplearán medidores aptos para categoria 6/clase E, según programa general y medios aplicables aprobados por Dirección Facultativa y la Propiedad.</t>
  </si>
  <si>
    <t xml:space="preserve">01.011       </t>
  </si>
  <si>
    <t>CABLE DE 24 FIBRAS ÓPTICAS 50/125 OM3</t>
  </si>
  <si>
    <t>Cable 8FO, fibra ajustada,  50/125 - OM3, LSZH, de acuerdo con normativas IEC60332-1, IEC60332.3C, IEC1034 1/2, IEC754-1/2, protección con fibras de aramida totalmente dieléctrico, cubierta naranja tipo LSZH, tensión de tracción 250N, apertura numérica 0,20, no circularidad del núcleo 6% máximo, no circularidad del revestimiento 2% máximo, desplazamiento núcleo/revestimiendo 6% máximo, peso 38Kg/Km, diámetro 6,3 mm. Medida la longitud ejecutada.</t>
  </si>
  <si>
    <t xml:space="preserve">01.012       </t>
  </si>
  <si>
    <t>CONECTORIZACION DE F.O. EN ARMARIOS</t>
  </si>
  <si>
    <t>Ejecución de empalme de una fibra optica a panel adaptador de fibra, fijación del mismo y etiquetado de la fibra incluyendo la maquinaria, materiales y medios auxiliares necesarios para su correcta ejecución. En horario nocturno.</t>
  </si>
  <si>
    <t xml:space="preserve">01.013       </t>
  </si>
  <si>
    <t>DOCUMENTACIÓN DEL CABLEADO UTP</t>
  </si>
  <si>
    <t xml:space="preserve">01.014       </t>
  </si>
  <si>
    <t>DOCUMENTACIÓN FIN DE OBRA Y PRUEBAS</t>
  </si>
  <si>
    <t xml:space="preserve">01.015       </t>
  </si>
  <si>
    <t>DESMONTAJE CABINA</t>
  </si>
  <si>
    <t>Desmontaje de comunicacioenes de caseta de vehiculos auxiliares, incluidas canalizaciones de entrada desde canaleta de taller.
El nodo de comunicaciones se entregará a Metro.</t>
  </si>
  <si>
    <t>C13.1</t>
  </si>
  <si>
    <t xml:space="preserve">C13.2        </t>
  </si>
  <si>
    <t>EQUIPAMIENTO DE TELEFONÍA</t>
  </si>
  <si>
    <t xml:space="preserve">03.001       </t>
  </si>
  <si>
    <t>TELEFONO IP</t>
  </si>
  <si>
    <t>Suministro, instalación y dado de alta, de telefono IP de tipo Unify Desk Phone CP200, con licencias OSV para la versión V8 R0.34.7 y alimentadores PoE,  para puesto de trabajo de Maestro. Totalmete instalado y comprobado.</t>
  </si>
  <si>
    <t>C13.2</t>
  </si>
  <si>
    <t xml:space="preserve">C13.3        </t>
  </si>
  <si>
    <t>EQUIPAMIENTO DE MEGAFONÍA Y VIDEO</t>
  </si>
  <si>
    <t xml:space="preserve">04.001       </t>
  </si>
  <si>
    <t>Desmontaje y montaje de equipamiento</t>
  </si>
  <si>
    <t>Desmontaje, custodia y protegido (envolver en plástico, cartón etc.) de los equipos de megafonía (6 altavoces) y vídeo (1 videocámara) y posteriormente, montaje en nueva ubicación.
Incluida la mano de obra, pequeño material, conectores y alquiler de tijera elvadora hasta 10 m de altura (elementos situados a 4.5m y 6m).</t>
  </si>
  <si>
    <t xml:space="preserve">04.002       </t>
  </si>
  <si>
    <t>Cableado de megafonía y vídeo</t>
  </si>
  <si>
    <t>Parte proporcional de cableado de alimentación y datos de la cámara y equipos de megafonía.</t>
  </si>
  <si>
    <t>C13.3</t>
  </si>
  <si>
    <t>C13</t>
  </si>
  <si>
    <t xml:space="preserve">C14          </t>
  </si>
  <si>
    <t>CLIMATIZACIÓN</t>
  </si>
  <si>
    <t xml:space="preserve">UCL.005      </t>
  </si>
  <si>
    <t>UNIDAD DE TRATAMIENTO DE AIRE (Q=7.500m³/h)</t>
  </si>
  <si>
    <t>Suministro e instalación de Unidad de Tratamiento de Aire Marca CIAT, Modelo airaccess-20 o equivalente aprobado por la Dirección Facultativa, con panelado doble pared con aislamiento 50mm de serie, pared exterior con pintura lacada, certificado EUROVENT, con las siguientes características:
- Sección de filtración G4, con tomas de presión instaladas.
- Ventilador  impulsión tipo Plug Fan (rueda libre), caudal de aire: 7.500m³/h, Presión disponible para conductos: 250Pa, Potencia eléctrica absorbida: 2,0KW (400V/50Hz), potencia específica: 930W/(m³/s), 0,25W/(m³/h).
- Batería de refrigeración/calefacción de 4 filas sin aletas 2,1 mm, Potencia frigorífica: 29,5kW, Fluido refrigerante: Agua, Tentrada/Tsalida: 7°C/12°C.
- Dimensiones: 1.966x1.470x940mm (largoxanchoxalto)
- Peso: 443Kg .
incluso manómetros y termómetros en impulsión y retorno, filtro, válvulas para aislamiento, válvula de regulación de caudal y demás elementos para su correcto funcionamiento conforme a esquema de principio, transporte, colocación en obra sobre sobre estructura auxiliar y puesta en marcha.</t>
  </si>
  <si>
    <t xml:space="preserve">UCL.063      </t>
  </si>
  <si>
    <t>TUBO ACERO NEGRO AISLADO 2" (DN50)</t>
  </si>
  <si>
    <t>Suministro e instalación de tubería de acero al carbono, con soldadura, clase negra, conforme a Norma UNE EN 10217-1, P235TR1, de diámetro 60,3X2,6mm(DN50), aislada con coquilla elastomérica de espesor conforme a Norma y acabado con camisa de aluminio. Incluso parte proporcional de accesorios, soportes, dilatadores, medios de elevación para instalación en altura, totalmente instalada.</t>
  </si>
  <si>
    <t xml:space="preserve">UCL.065      </t>
  </si>
  <si>
    <t>TUBO ACERO NEGRO AISLADO 2½" (DN65)</t>
  </si>
  <si>
    <t>Suministro e instalación de tubería de acero al carbono, con soldadura, clase negra, conforme a Norma UNE EN 10217-1, P235TR1, de diámetro 76,1X2,6mm(DN65), aislada con coquilla elastomérica de espesor conforme a Norma y acabado con camisa de aluminio. Incluso parte proporcional de accesorios, soportes, dilatadores, medios de elevación para instalación en altura, totalmente instalada.</t>
  </si>
  <si>
    <t xml:space="preserve">UCL.117      </t>
  </si>
  <si>
    <t>CONDUCTO CIRCULAR AISLADO Ø600mm</t>
  </si>
  <si>
    <t>Suministro e instalación de canalización de aire circular realizada con chapa de acero galvanizada de 0,8 mm. de espesor y 600mm de diámetro, aislado interiormente con lámina de polietileno de 10mm de espesor, i/embocaduras, derivaciones, elementos de fijación y piezas especiales, homologado, instalado, medios de elevación para instalación en altura, según normas UNE y NTE-ICI-23.</t>
  </si>
  <si>
    <t xml:space="preserve">UCL.135      </t>
  </si>
  <si>
    <t>DIFUSOR DE ALTA INDUCCIÓN DF-47-NARROW-30-CC-1000</t>
  </si>
  <si>
    <t>Suministro e instalación de difusor lineal de alta inducción y largo alcance, modelo DF-47-NARROW-30-CC-1000, de longitud nominal 1000 mm  y ancho ranura 30 mm de paso de aire, para descarga vertical de 1.500m3/h de caudal realizando cortina de aire. Permite giro vertical +-30º del núcleo (tobera lineal), fabricado con perfiles extruidos de aluminio. Con bastidor de chapa de acero plegado para adaptar a conducto circular. Acabado pintado en RAL a definir o aluminio anodinado.</t>
  </si>
  <si>
    <t xml:space="preserve">UCC.225      </t>
  </si>
  <si>
    <t>CONTROL PARA CORTINAS TERMICAS</t>
  </si>
  <si>
    <t>Ud de control de climatizador para cortinas térmicas compuesto por los siguientes elementos:
- Equipo PLC para control de instalación de clima compuesto por Controlador Microprocesado con comunicación Bacnet, con 16 señales de entradas/salidas: 10UI (Entradas universales),  6AO (Salidas analógicas), ampliable a 32 señales de entradas y salidas. Comunicación por Bacnet/IP por medio de red ethernet 10/100. Alimentación eléctrica 230 Vca. Longitud de bus de comunicación entre módulos y PLC de 300 metros, montaje sobre carril DIN, puerto RS232, USB, salidas auxiliares 24 v, posibilidad conexión LAN. 
Marca TREND modelo IQ4E/32/BAC/230 o equivalente aprobado por dirección facultativa, totalmente instalado, probado y funcionando.
- Sonda  de temperatura en ambiente montaje en pared. Rango de temp.: 0...40C, elemento sensor NTC10k. Marca TREND modelo TB/TS o equivalente aprobado por dirección facultativa, totalmente instalado, probado y funcionando.
- Interruptor final de carrera con cabezal de roldana metálica, configuración de salida NA/NC, corriente máxima de contacto 10A, tensión máxima 300 VCA, 250 VCC, marca Honeywell modelo GLLC01C o equivalente aprobado por dirección facultativa, totalmente instalado, probado y funcionando.
- Realización de la instalación eléctrica y cableado correspondiente a canalización y cable necesario para el conexionado de los diversos elementos de campo hasta el controlador con cable de pares, incluso canalización bajo tubo o bandeja con unión a sondas mediante tubo flexible con alma de acero y racores de conexión, incluyendo plataformas eleadoras y gestión de corte de tracción en las distintas vías en las quese vaya a intervenir, totalmente instalado y acabado.
- Montaje del controlador en su armario o cuadro de control, compuestos por armario metálico IP66, transformador 220/24 VAC, fuente de alimentación 24VAC, magnetotermicos de protección , bornas fusible de proteccion, base de enchufe y relés de maniobra a 24 VAC, cables numerados a bornas, señales, canaletas, carril y accesorios de montaje, totalmente montado, probado e instalado.
- Desarrollo de la ingeniería y programación de las imágenes y ficheros para el puesto central del sistema de gestión centralizada del edificio.
Totalmente instalado, probado y funcionando.</t>
  </si>
  <si>
    <t xml:space="preserve">UCC.115      </t>
  </si>
  <si>
    <t>VALVULA DE TRES VIAS DN50 Y KV=40 Y ACTUADOR PROPORCIONAL 600 NM</t>
  </si>
  <si>
    <t>Válvula de tres vías mezcladora PN-16 para instalación de calefacción/refrigeración cuerpo de latón, vástago de acero inoxidable; cierre de latón Diám. nominal: 50 mm, Valor Kv: 40, con actuador proporcional eléctrico, fuerza: 600Nm, Tensión de alimentación: 24 Vac, Señal control 0/2..10v, Tiempo: 60 seg, carrera 20 mm, ajuste manual, señal posición 2...10V, marca TREND modelo V5013R1099+ ML7420A6009T o equivalente aprobado por dirección facultativa, totalmente instalado, probado y funcionando.</t>
  </si>
  <si>
    <t xml:space="preserve">UEL.000      </t>
  </si>
  <si>
    <t>ALIMENTACION ELECTRICA A CORTINA</t>
  </si>
  <si>
    <t>Instalación y suministro a cortina de aire mediante conductor RZ1-K(AS) de 2x2,5+TT mm2, instalado en bandeja metalica de chapa de acero galvanizada en caliente con tapa, incluso bandeja  y ampliación de cuadro elelctrico mediante interruptor magnetotermico, interruptor diferencial 30 mA y contactor de maniobra. Incluido el pequeño material, maquinaria y todos los elementos necesarios para su correcto funcionamiento. Unidad totalmente terminada y funcionando.</t>
  </si>
  <si>
    <t>C14</t>
  </si>
  <si>
    <t xml:space="preserve">C15          </t>
  </si>
  <si>
    <t>CONTROL DE CALIDAD</t>
  </si>
  <si>
    <t xml:space="preserve">D50CA105EA   </t>
  </si>
  <si>
    <t>CONTROL CALIDAD MATERIALES + EJECUCIÓN</t>
  </si>
  <si>
    <t xml:space="preserve">Ud. Plan completo de control de calidad y ejecución, previa aprobación por parte de la dirección facultativa de la propuesta del  mismo, incluyendo, tomas de muestras de hormigón, ensayos de acero, control de recepción, pruebas de servicio, ejecución de fosos, puentes grúa.....
</t>
  </si>
  <si>
    <t xml:space="preserve">POBEA        </t>
  </si>
  <si>
    <t>PLAN DE OBRA Y CRONOGRAMA</t>
  </si>
  <si>
    <t xml:space="preserve">Ud. Plan de obra  y cronograma. Con el fin de evitar la interrupción de la actividad en el establecimiento, antes del comienzo de las obras la Empresa Adjudicataria deberá realizar un plan de obra  y cronograma, el l cual deberá ser aprobado por los Departamento de Obras y Talleres de Metro de Madrid.
Nota:
El plazo máximo de ejecución de las obras será de 18 meses
</t>
  </si>
  <si>
    <t>C15</t>
  </si>
  <si>
    <t xml:space="preserve">C16          </t>
  </si>
  <si>
    <t>GESTIÓN DE RESIDUOS</t>
  </si>
  <si>
    <t xml:space="preserve">16.01EA      </t>
  </si>
  <si>
    <t>UD</t>
  </si>
  <si>
    <t xml:space="preserve">Ud. Gestión de todos los residuos generados en la obra (exceptuando tierras), procedente de obras de construcción y/o demolición, a vertedero específico, instalación de tratamiento de residuos de construcción y demolición externa a la obra o centro de valorización o eliminación de residuos. Incluye todo tipo de ayudas, tasas de vertedero y limpieza diaria de la obra.
NOTA: En función del PLAN DE OBRA aprobado con Metro de Madrid, la ejecución de la obra se producirá con el orden y limpieza necesarios y obligatorios marcados por la normativa vigente para un lugar de trabajo; los técnicos designados por Metro de Madrid contralaran en este sentido el buen estado de mantenimiento y funcionamiento de la obra.
</t>
  </si>
  <si>
    <t xml:space="preserve">D02VA205     </t>
  </si>
  <si>
    <t>CARGA TIERRAS RETROEXCAVADORA</t>
  </si>
  <si>
    <t>m³. Carga de tierras procedentes de la excavación, sobre camión volquete de 10 t, mediante retroexcavadora de máquina combinada, i/p.p. de costes indirectos.</t>
  </si>
  <si>
    <t>C16</t>
  </si>
  <si>
    <t>16058_04_PRES</t>
  </si>
  <si>
    <t xml:space="preserve">P68          </t>
  </si>
  <si>
    <t>CARTEL SEÑALIZACION DSI;DSD DE 948 x 474 MM CON MARCO</t>
  </si>
  <si>
    <t>Suministro y montaje de cartel de señalización fotoluminiscente, formado por placa de alta luminiscencia de dimensiones 948x474 mm, pictograma indicadores de dirección (DSI; DSD), incluso soporte antivandálico realizado en aluminio anodizado y p.p. de colocación, medios auxiliares y pequeño material, según pliego de condiciones técnicas y planos, totalmente instalado.</t>
  </si>
  <si>
    <t xml:space="preserve">P79          </t>
  </si>
  <si>
    <t>CARTEL SEÑALIZACION DSI;DSD DE 210 x 210 MM CON MARCO</t>
  </si>
  <si>
    <t>Suministro y montaje de cartel de señalización fotoluminiscente, formado por placa de alta luminiscencia de dimensiones 210x210 mm, pictograma indicadores equipos contra incendios, incluso soporte antivandálico realizado en aluminio anodizado y p.p. de colocación, medios auxiliares y pequeño material, según pliego de condiciones técnicas y planos, totalmente instalado.</t>
  </si>
  <si>
    <t xml:space="preserve">P80          </t>
  </si>
  <si>
    <t>CARTEL SEÑALIZACION DSI;DSD DE 297 x 210 MM CON MARCO</t>
  </si>
  <si>
    <t>Suministro y montaje de cartel de señalización fotoluminiscente, formado por placa de alta luminiscencia de dimensiones 297x210 mm, pictograma indicador de NO UTILIZAR EN CASO DE EMERGENCIA, incluso soporte antivandálico realizado en aluminio anodizado y p.p. de colocación, medios auxiliares y pequeño material, según pliego de condiciones técnicas y planos, totalmente instalado.</t>
  </si>
  <si>
    <t xml:space="preserve">C17          </t>
  </si>
  <si>
    <t xml:space="preserve">EAESYS       </t>
  </si>
  <si>
    <t>SEGURIDAD Y SALUD</t>
  </si>
  <si>
    <t xml:space="preserve">Ejecución del Estudio de Seguridad y Salud, previa aprobación por parte de la dirección facultativa; todo ello cumpliendo la reglamentación vigente.
</t>
  </si>
  <si>
    <t>C17</t>
  </si>
  <si>
    <t>TOTAL PRESUP. EJECUCIÓN MATERIAL</t>
  </si>
  <si>
    <t>GASTOS GENERALES Y BENEFICIO INDUSTRIAL</t>
  </si>
  <si>
    <t>BASE IMPONIBLE</t>
  </si>
  <si>
    <t>IMPORTE IVA</t>
  </si>
  <si>
    <t>PRESUPUESTO BASE DE LICITACIÓN</t>
  </si>
  <si>
    <t>NOTAS</t>
  </si>
  <si>
    <t>1, La oferta sin iva no podrá superar la base imponible</t>
  </si>
  <si>
    <t>2, La oferta con IVA no podrá superar el presupuesto base de licitación</t>
  </si>
  <si>
    <t>3. Los precios por partida ofertados podrán ser superiores a los presupuestados</t>
  </si>
  <si>
    <t>Nombre de Empresa</t>
  </si>
  <si>
    <t>Domicilio Fiscal</t>
  </si>
  <si>
    <t>CIF:</t>
  </si>
  <si>
    <t>Fecha:</t>
  </si>
  <si>
    <t>Sello</t>
  </si>
  <si>
    <t>Firma</t>
  </si>
  <si>
    <t xml:space="preserve">PCIPASIVA    </t>
  </si>
  <si>
    <t>PROTECCIÓN DE LA ESTRUCTURA METÁLICA</t>
  </si>
  <si>
    <t>ud. Proteción de estructura principal de cubierta de perfiles metálicos para garantizar la resistencia al fuego R-30, mediante revestimiento de pintura intumescente u otro sistema homologado aprobado por DF, totalmente terminado y certificado.</t>
  </si>
  <si>
    <t>C11.7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</si>
</sst>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1" x14ac:knownFonts="1">
    <font>
      <sz val="11"/>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8"/>
      <color theme="1"/>
      <name val="Calibri"/>
      <family val="2"/>
      <scheme val="minor"/>
    </font>
    <font>
      <b/>
      <i/>
      <sz val="10"/>
      <color theme="1"/>
      <name val="Calibri"/>
      <family val="2"/>
      <scheme val="minor"/>
    </font>
    <font>
      <b/>
      <sz val="8"/>
      <color rgb="FFFF00FF"/>
      <name val="Calibri"/>
      <family val="2"/>
      <scheme val="minor"/>
    </font>
    <font>
      <b/>
      <sz val="12"/>
      <color theme="1"/>
      <name val="Calibri"/>
      <family val="2"/>
      <scheme val="minor"/>
    </font>
    <font>
      <sz val="14"/>
      <color theme="1"/>
      <name val="Calibri"/>
      <family val="2"/>
      <scheme val="minor"/>
    </font>
    <font>
      <sz val="8"/>
      <name val="Calibri"/>
      <family val="2"/>
      <scheme val="minor"/>
    </font>
    <font>
      <sz val="9"/>
      <color indexed="81"/>
      <name val="Tahoma"/>
      <family val="2"/>
    </font>
  </fonts>
  <fills count="8">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8"/>
        <bgColor indexed="64"/>
      </patternFill>
    </fill>
    <fill>
      <patternFill patternType="solid">
        <fgColor indexed="42"/>
        <bgColor indexed="64"/>
      </patternFill>
    </fill>
    <fill>
      <patternFill patternType="solid">
        <fgColor theme="4" tint="0.79998168889431442"/>
        <bgColor indexed="64"/>
      </patternFill>
    </fill>
    <fill>
      <patternFill patternType="solid">
        <fgColor theme="7" tint="0.79998168889431442"/>
        <bgColor indexed="64"/>
      </patternFill>
    </fill>
  </fills>
  <borders count="1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s>
  <cellStyleXfs count="1">
    <xf numFmtId="0" fontId="0" fillId="0" borderId="0"/>
  </cellStyleXfs>
  <cellXfs count="107">
    <xf numFmtId="0" fontId="0" fillId="0" borderId="0" xfId="0"/>
    <xf numFmtId="49" fontId="1" fillId="0" borderId="0" xfId="0" applyNumberFormat="1" applyFont="1"/>
    <xf numFmtId="0" fontId="1" fillId="0" borderId="0" xfId="0" applyFont="1"/>
    <xf numFmtId="49" fontId="2" fillId="0" borderId="0" xfId="0" applyNumberFormat="1" applyFont="1" applyAlignment="1">
      <alignment vertical="top"/>
    </xf>
    <xf numFmtId="0" fontId="2" fillId="0" borderId="0" xfId="0" applyFont="1" applyAlignment="1">
      <alignment vertical="top"/>
    </xf>
    <xf numFmtId="49" fontId="5" fillId="0" borderId="0" xfId="0" applyNumberFormat="1" applyFont="1" applyAlignment="1">
      <alignment vertical="top"/>
    </xf>
    <xf numFmtId="49" fontId="5" fillId="0" borderId="0" xfId="0" applyNumberFormat="1" applyFont="1" applyAlignment="1">
      <alignment horizontal="right" vertical="top"/>
    </xf>
    <xf numFmtId="49" fontId="4" fillId="3" borderId="0" xfId="0" applyNumberFormat="1" applyFont="1" applyFill="1" applyAlignment="1">
      <alignment vertical="top"/>
    </xf>
    <xf numFmtId="3" fontId="4" fillId="2" borderId="0" xfId="0" applyNumberFormat="1" applyFont="1" applyFill="1" applyAlignment="1">
      <alignment vertical="top"/>
    </xf>
    <xf numFmtId="4" fontId="4" fillId="2" borderId="0" xfId="0" applyNumberFormat="1" applyFont="1" applyFill="1" applyAlignment="1">
      <alignment vertical="top"/>
    </xf>
    <xf numFmtId="49" fontId="3" fillId="0" borderId="0" xfId="0" applyNumberFormat="1" applyFont="1" applyAlignment="1">
      <alignment vertical="top"/>
    </xf>
    <xf numFmtId="4"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xf>
    <xf numFmtId="0" fontId="3" fillId="0" borderId="0" xfId="0" applyFont="1" applyAlignment="1">
      <alignment vertical="top" wrapText="1"/>
    </xf>
    <xf numFmtId="3" fontId="3" fillId="0" borderId="0" xfId="0" applyNumberFormat="1" applyFont="1" applyAlignment="1">
      <alignment vertical="top"/>
    </xf>
    <xf numFmtId="0" fontId="3" fillId="4" borderId="0" xfId="0" applyFont="1" applyFill="1" applyAlignment="1">
      <alignment vertical="top"/>
    </xf>
    <xf numFmtId="49" fontId="4" fillId="5" borderId="0" xfId="0" applyNumberFormat="1" applyFont="1" applyFill="1" applyAlignment="1">
      <alignment vertical="top"/>
    </xf>
    <xf numFmtId="49" fontId="5" fillId="0" borderId="0" xfId="0" applyNumberFormat="1" applyFont="1" applyAlignment="1">
      <alignment vertical="top" wrapText="1"/>
    </xf>
    <xf numFmtId="49" fontId="4" fillId="3" borderId="0" xfId="0" applyNumberFormat="1" applyFont="1" applyFill="1" applyAlignment="1">
      <alignment vertical="top" wrapText="1"/>
    </xf>
    <xf numFmtId="49" fontId="3" fillId="0" borderId="0" xfId="0" applyNumberFormat="1" applyFont="1" applyAlignment="1">
      <alignment vertical="top" wrapText="1"/>
    </xf>
    <xf numFmtId="49" fontId="4" fillId="0" borderId="0" xfId="0" applyNumberFormat="1" applyFont="1" applyAlignment="1">
      <alignment vertical="top" wrapText="1"/>
    </xf>
    <xf numFmtId="0" fontId="3" fillId="4" borderId="0" xfId="0" applyFont="1" applyFill="1" applyAlignment="1">
      <alignment vertical="top" wrapText="1"/>
    </xf>
    <xf numFmtId="49" fontId="4" fillId="5" borderId="0" xfId="0" applyNumberFormat="1" applyFont="1" applyFill="1" applyAlignment="1">
      <alignment vertical="top" wrapText="1"/>
    </xf>
    <xf numFmtId="0" fontId="0" fillId="0" borderId="0" xfId="0"/>
    <xf numFmtId="0" fontId="0" fillId="0" borderId="0" xfId="0"/>
    <xf numFmtId="49" fontId="3" fillId="0" borderId="0" xfId="0" applyNumberFormat="1" applyFont="1" applyAlignment="1">
      <alignment vertical="top"/>
    </xf>
    <xf numFmtId="4"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xf>
    <xf numFmtId="0" fontId="3" fillId="0" borderId="0" xfId="0" applyFont="1" applyAlignment="1">
      <alignment vertical="top" wrapText="1"/>
    </xf>
    <xf numFmtId="49" fontId="3" fillId="0" borderId="0" xfId="0" applyNumberFormat="1" applyFont="1" applyAlignment="1">
      <alignment vertical="top" wrapText="1"/>
    </xf>
    <xf numFmtId="4"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xf>
    <xf numFmtId="0" fontId="0" fillId="0" borderId="0" xfId="0"/>
    <xf numFmtId="0" fontId="3" fillId="0" borderId="0" xfId="0" applyFont="1" applyAlignment="1">
      <alignment vertical="top"/>
    </xf>
    <xf numFmtId="0" fontId="3" fillId="4" borderId="0" xfId="0" applyFont="1" applyFill="1" applyAlignment="1">
      <alignment vertical="top"/>
    </xf>
    <xf numFmtId="0" fontId="3" fillId="4" borderId="0" xfId="0" applyFont="1" applyFill="1" applyAlignment="1">
      <alignment vertical="top" wrapText="1"/>
    </xf>
    <xf numFmtId="49" fontId="4" fillId="3" borderId="0" xfId="0" applyNumberFormat="1" applyFont="1" applyFill="1" applyAlignment="1">
      <alignment vertical="top"/>
    </xf>
    <xf numFmtId="3" fontId="4" fillId="2" borderId="0" xfId="0" applyNumberFormat="1" applyFont="1" applyFill="1" applyAlignment="1">
      <alignment vertical="top"/>
    </xf>
    <xf numFmtId="49" fontId="3" fillId="0" borderId="0" xfId="0" applyNumberFormat="1" applyFont="1" applyAlignment="1">
      <alignment vertical="top"/>
    </xf>
    <xf numFmtId="4" fontId="3" fillId="0" borderId="0" xfId="0" applyNumberFormat="1" applyFont="1" applyAlignment="1">
      <alignment vertical="top"/>
    </xf>
    <xf numFmtId="0" fontId="3" fillId="0" borderId="0" xfId="0" applyFont="1" applyAlignment="1">
      <alignment vertical="top"/>
    </xf>
    <xf numFmtId="0" fontId="3" fillId="0" borderId="0" xfId="0" applyFont="1" applyAlignment="1">
      <alignment vertical="top" wrapText="1"/>
    </xf>
    <xf numFmtId="49" fontId="4" fillId="3" borderId="0" xfId="0" applyNumberFormat="1" applyFont="1" applyFill="1" applyAlignment="1">
      <alignment vertical="top" wrapText="1"/>
    </xf>
    <xf numFmtId="49" fontId="3" fillId="0" borderId="0" xfId="0" applyNumberFormat="1" applyFont="1" applyAlignment="1">
      <alignment vertical="top" wrapText="1"/>
    </xf>
    <xf numFmtId="3" fontId="3" fillId="0" borderId="0" xfId="0" applyNumberFormat="1" applyFont="1" applyAlignment="1">
      <alignment vertical="top"/>
    </xf>
    <xf numFmtId="49" fontId="4" fillId="0" borderId="0" xfId="0" applyNumberFormat="1" applyFont="1" applyAlignment="1">
      <alignment vertical="top" wrapText="1"/>
    </xf>
    <xf numFmtId="4" fontId="4" fillId="2" borderId="0" xfId="0" applyNumberFormat="1" applyFont="1" applyFill="1" applyAlignment="1">
      <alignment vertical="top"/>
    </xf>
    <xf numFmtId="4"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xf>
    <xf numFmtId="4" fontId="3" fillId="0" borderId="0" xfId="0" applyNumberFormat="1" applyFont="1" applyAlignment="1" applyProtection="1">
      <alignment vertical="top"/>
      <protection locked="0"/>
    </xf>
    <xf numFmtId="0" fontId="0" fillId="6" borderId="1" xfId="0" applyFill="1" applyBorder="1"/>
    <xf numFmtId="0" fontId="0" fillId="6" borderId="2" xfId="0" applyFill="1" applyBorder="1"/>
    <xf numFmtId="49" fontId="4" fillId="6" borderId="2" xfId="0" applyNumberFormat="1" applyFont="1" applyFill="1" applyBorder="1" applyAlignment="1">
      <alignment vertical="top" wrapText="1"/>
    </xf>
    <xf numFmtId="4" fontId="6" fillId="6" borderId="3" xfId="0" applyNumberFormat="1" applyFont="1" applyFill="1" applyBorder="1" applyAlignment="1">
      <alignment vertical="top"/>
    </xf>
    <xf numFmtId="0" fontId="0" fillId="6" borderId="4" xfId="0" applyFill="1" applyBorder="1"/>
    <xf numFmtId="0" fontId="0" fillId="6" borderId="0" xfId="0" applyFill="1" applyBorder="1"/>
    <xf numFmtId="49" fontId="4" fillId="6" borderId="0" xfId="0" applyNumberFormat="1" applyFont="1" applyFill="1" applyBorder="1" applyAlignment="1">
      <alignment vertical="top" wrapText="1"/>
    </xf>
    <xf numFmtId="9" fontId="3" fillId="6" borderId="4" xfId="0" applyNumberFormat="1" applyFont="1" applyFill="1" applyBorder="1" applyAlignment="1">
      <alignment vertical="top"/>
    </xf>
    <xf numFmtId="4" fontId="6" fillId="6" borderId="5" xfId="0" applyNumberFormat="1" applyFont="1" applyFill="1" applyBorder="1" applyAlignment="1">
      <alignment vertical="top"/>
    </xf>
    <xf numFmtId="4" fontId="3" fillId="6" borderId="0" xfId="0" applyNumberFormat="1" applyFont="1" applyFill="1" applyBorder="1" applyAlignment="1" applyProtection="1">
      <alignment vertical="top"/>
      <protection locked="0"/>
    </xf>
    <xf numFmtId="9" fontId="3" fillId="0" borderId="4" xfId="0" applyNumberFormat="1" applyFont="1" applyFill="1" applyBorder="1" applyAlignment="1" applyProtection="1">
      <alignment vertical="top"/>
      <protection locked="0"/>
    </xf>
    <xf numFmtId="0" fontId="0" fillId="6" borderId="6" xfId="0" applyFill="1" applyBorder="1"/>
    <xf numFmtId="0" fontId="0" fillId="6" borderId="7" xfId="0" applyFill="1" applyBorder="1"/>
    <xf numFmtId="49" fontId="4" fillId="6" borderId="8" xfId="0" applyNumberFormat="1" applyFont="1" applyFill="1" applyBorder="1" applyAlignment="1">
      <alignment vertical="top"/>
    </xf>
    <xf numFmtId="4" fontId="6" fillId="6" borderId="8" xfId="0" applyNumberFormat="1" applyFont="1" applyFill="1" applyBorder="1" applyAlignment="1">
      <alignment vertical="top"/>
    </xf>
    <xf numFmtId="0" fontId="0" fillId="0" borderId="0" xfId="0" applyFill="1" applyBorder="1"/>
    <xf numFmtId="49" fontId="4" fillId="0" borderId="0" xfId="0" applyNumberFormat="1" applyFont="1" applyFill="1" applyBorder="1" applyAlignment="1">
      <alignment vertical="top"/>
    </xf>
    <xf numFmtId="4" fontId="6" fillId="0" borderId="0" xfId="0" applyNumberFormat="1" applyFont="1" applyFill="1" applyBorder="1" applyAlignment="1">
      <alignment vertical="top"/>
    </xf>
    <xf numFmtId="49" fontId="7" fillId="0" borderId="0" xfId="0" applyNumberFormat="1" applyFont="1" applyAlignment="1">
      <alignment vertical="top"/>
    </xf>
    <xf numFmtId="49" fontId="1" fillId="0" borderId="0" xfId="0" applyNumberFormat="1" applyFont="1" applyFill="1" applyBorder="1" applyAlignment="1">
      <alignment vertical="top"/>
    </xf>
    <xf numFmtId="49" fontId="7" fillId="0" borderId="0" xfId="0" applyNumberFormat="1" applyFont="1" applyFill="1" applyBorder="1" applyAlignment="1">
      <alignment horizontal="left" vertical="center"/>
    </xf>
    <xf numFmtId="4" fontId="3" fillId="0" borderId="0" xfId="0" applyNumberFormat="1" applyFont="1" applyFill="1" applyBorder="1" applyAlignment="1" applyProtection="1">
      <alignment vertical="top"/>
      <protection locked="0"/>
    </xf>
    <xf numFmtId="4" fontId="4" fillId="0" borderId="0" xfId="0" applyNumberFormat="1" applyFont="1" applyFill="1" applyBorder="1" applyAlignment="1" applyProtection="1">
      <alignment horizontal="right" vertical="center"/>
    </xf>
    <xf numFmtId="49" fontId="4" fillId="7" borderId="2" xfId="0" applyNumberFormat="1" applyFont="1" applyFill="1" applyBorder="1" applyAlignment="1">
      <alignment vertical="top"/>
    </xf>
    <xf numFmtId="49" fontId="2" fillId="7" borderId="2" xfId="0" applyNumberFormat="1" applyFont="1" applyFill="1" applyBorder="1" applyAlignment="1">
      <alignment vertical="top"/>
    </xf>
    <xf numFmtId="49" fontId="2" fillId="7" borderId="2" xfId="0" applyNumberFormat="1" applyFont="1" applyFill="1" applyBorder="1" applyAlignment="1">
      <alignment horizontal="left" vertical="center"/>
    </xf>
    <xf numFmtId="4" fontId="8" fillId="7" borderId="2" xfId="0" applyNumberFormat="1" applyFont="1" applyFill="1" applyBorder="1" applyAlignment="1" applyProtection="1">
      <alignment vertical="top"/>
      <protection locked="0"/>
    </xf>
    <xf numFmtId="4" fontId="2" fillId="7" borderId="3" xfId="0" applyNumberFormat="1" applyFont="1" applyFill="1" applyBorder="1" applyAlignment="1" applyProtection="1">
      <alignment horizontal="right" vertical="center"/>
    </xf>
    <xf numFmtId="49" fontId="4" fillId="7" borderId="0" xfId="0" applyNumberFormat="1" applyFont="1" applyFill="1" applyBorder="1" applyAlignment="1">
      <alignment vertical="top"/>
    </xf>
    <xf numFmtId="49" fontId="2" fillId="7" borderId="0" xfId="0" applyNumberFormat="1" applyFont="1" applyFill="1" applyBorder="1" applyAlignment="1">
      <alignment vertical="top"/>
    </xf>
    <xf numFmtId="49" fontId="2" fillId="7" borderId="0" xfId="0" applyNumberFormat="1" applyFont="1" applyFill="1" applyBorder="1" applyAlignment="1">
      <alignment horizontal="left" vertical="center"/>
    </xf>
    <xf numFmtId="4" fontId="8" fillId="7" borderId="0" xfId="0" applyNumberFormat="1" applyFont="1" applyFill="1" applyBorder="1" applyAlignment="1" applyProtection="1">
      <alignment vertical="top"/>
      <protection locked="0"/>
    </xf>
    <xf numFmtId="4" fontId="2" fillId="7" borderId="5" xfId="0" applyNumberFormat="1" applyFont="1" applyFill="1" applyBorder="1" applyAlignment="1" applyProtection="1">
      <alignment horizontal="right" vertical="center"/>
    </xf>
    <xf numFmtId="49" fontId="4" fillId="7" borderId="7" xfId="0" applyNumberFormat="1" applyFont="1" applyFill="1" applyBorder="1" applyAlignment="1">
      <alignment vertical="top"/>
    </xf>
    <xf numFmtId="49" fontId="2" fillId="7" borderId="7" xfId="0" applyNumberFormat="1" applyFont="1" applyFill="1" applyBorder="1" applyAlignment="1">
      <alignment vertical="top"/>
    </xf>
    <xf numFmtId="49" fontId="2" fillId="7" borderId="7" xfId="0" applyNumberFormat="1" applyFont="1" applyFill="1" applyBorder="1" applyAlignment="1">
      <alignment horizontal="left" vertical="center"/>
    </xf>
    <xf numFmtId="4" fontId="8" fillId="7" borderId="7" xfId="0" applyNumberFormat="1" applyFont="1" applyFill="1" applyBorder="1" applyAlignment="1" applyProtection="1">
      <alignment vertical="top"/>
      <protection locked="0"/>
    </xf>
    <xf numFmtId="4" fontId="2" fillId="7" borderId="8" xfId="0" applyNumberFormat="1" applyFont="1" applyFill="1" applyBorder="1" applyAlignment="1" applyProtection="1">
      <alignment horizontal="right" vertical="center"/>
    </xf>
    <xf numFmtId="49" fontId="5" fillId="0" borderId="0" xfId="0" applyNumberFormat="1" applyFont="1" applyFill="1" applyBorder="1" applyAlignment="1">
      <alignment vertical="top"/>
    </xf>
    <xf numFmtId="4" fontId="4" fillId="2" borderId="0" xfId="0" applyNumberFormat="1" applyFont="1" applyFill="1" applyAlignment="1">
      <alignment vertical="top"/>
    </xf>
    <xf numFmtId="49" fontId="3" fillId="0" borderId="0" xfId="0" applyNumberFormat="1" applyFont="1" applyAlignment="1">
      <alignment vertical="top"/>
    </xf>
    <xf numFmtId="4"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xf>
    <xf numFmtId="0" fontId="3" fillId="0" borderId="0" xfId="0" applyFont="1" applyAlignment="1">
      <alignment vertical="top" wrapText="1"/>
    </xf>
    <xf numFmtId="49" fontId="3" fillId="0" borderId="0" xfId="0" applyNumberFormat="1" applyFont="1" applyAlignment="1">
      <alignment vertical="top" wrapText="1"/>
    </xf>
    <xf numFmtId="49" fontId="4" fillId="0" borderId="0" xfId="0" applyNumberFormat="1" applyFont="1" applyAlignment="1">
      <alignment vertical="top" wrapText="1"/>
    </xf>
    <xf numFmtId="2" fontId="0" fillId="0" borderId="0" xfId="0" applyNumberFormat="1"/>
    <xf numFmtId="164" fontId="3" fillId="0" borderId="0" xfId="0" applyNumberFormat="1" applyFont="1" applyAlignment="1">
      <alignment vertical="top"/>
    </xf>
    <xf numFmtId="0" fontId="9" fillId="0" borderId="9" xfId="0" applyFont="1" applyBorder="1" applyAlignment="1" applyProtection="1">
      <alignment horizontal="left"/>
      <protection locked="0"/>
    </xf>
    <xf numFmtId="0" fontId="9" fillId="0" borderId="9" xfId="0" applyFont="1" applyFill="1" applyBorder="1" applyAlignment="1">
      <alignment horizontal="left" wrapText="1"/>
    </xf>
    <xf numFmtId="0" fontId="9" fillId="0" borderId="9" xfId="0" applyFont="1" applyFill="1" applyBorder="1" applyAlignment="1" applyProtection="1">
      <alignment horizontal="center"/>
      <protection locked="0"/>
    </xf>
    <xf numFmtId="0" fontId="9" fillId="0" borderId="9" xfId="0" applyFont="1" applyFill="1" applyBorder="1" applyAlignment="1" applyProtection="1">
      <alignment horizontal="left"/>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30"/>
  <sheetViews>
    <sheetView tabSelected="1" workbookViewId="0">
      <pane xSplit="4" ySplit="3" topLeftCell="E5" activePane="bottomRight" state="frozen"/>
      <selection pane="topRight" activeCell="E1" sqref="E1"/>
      <selection pane="bottomLeft" activeCell="A4" sqref="A4"/>
      <selection pane="bottomRight" activeCell="I5" sqref="I5"/>
    </sheetView>
  </sheetViews>
  <sheetFormatPr baseColWidth="10" defaultRowHeight="15" x14ac:dyDescent="0.25"/>
  <cols>
    <col min="1" max="1" width="15.5703125" bestFit="1" customWidth="1"/>
    <col min="2" max="2" width="6.5703125" customWidth="1"/>
    <col min="3" max="3" width="3.7109375" customWidth="1"/>
    <col min="4" max="4" width="32.85546875" customWidth="1"/>
    <col min="5" max="5" width="8.7109375" customWidth="1"/>
    <col min="6" max="6" width="10" customWidth="1"/>
    <col min="7" max="7" width="11.42578125" bestFit="1" customWidth="1"/>
    <col min="8" max="8" width="8.7109375" style="35" hidden="1" customWidth="1"/>
    <col min="9" max="9" width="10" style="35" customWidth="1"/>
    <col min="10" max="10" width="11.42578125" style="35" bestFit="1" customWidth="1"/>
  </cols>
  <sheetData>
    <row r="1" spans="1:10" x14ac:dyDescent="0.25">
      <c r="A1" s="1" t="s">
        <v>0</v>
      </c>
      <c r="B1" s="2"/>
      <c r="C1" s="2"/>
      <c r="D1" s="2"/>
      <c r="E1" s="2"/>
      <c r="F1" s="2"/>
      <c r="G1" s="2"/>
      <c r="H1" s="2"/>
      <c r="I1" s="2"/>
      <c r="J1" s="2"/>
    </row>
    <row r="2" spans="1:10" ht="18.75" x14ac:dyDescent="0.25">
      <c r="A2" s="3" t="s">
        <v>1</v>
      </c>
      <c r="B2" s="4"/>
      <c r="C2" s="4"/>
      <c r="D2" s="4"/>
      <c r="E2" s="4"/>
      <c r="F2" s="4"/>
      <c r="G2" s="4"/>
      <c r="H2" s="4"/>
      <c r="I2" s="4"/>
      <c r="J2" s="4"/>
    </row>
    <row r="3" spans="1:10" x14ac:dyDescent="0.25">
      <c r="A3" s="5" t="s">
        <v>2</v>
      </c>
      <c r="B3" s="5" t="s">
        <v>5</v>
      </c>
      <c r="C3" s="5" t="s">
        <v>6</v>
      </c>
      <c r="D3" s="18" t="s">
        <v>3</v>
      </c>
      <c r="E3" s="6" t="s">
        <v>7</v>
      </c>
      <c r="F3" s="6" t="s">
        <v>8</v>
      </c>
      <c r="G3" s="6" t="s">
        <v>4</v>
      </c>
      <c r="H3" s="6" t="s">
        <v>7</v>
      </c>
      <c r="I3" s="6" t="s">
        <v>8</v>
      </c>
      <c r="J3" s="6" t="s">
        <v>4</v>
      </c>
    </row>
    <row r="4" spans="1:10" x14ac:dyDescent="0.25">
      <c r="A4" s="7" t="s">
        <v>9</v>
      </c>
      <c r="B4" s="7" t="s">
        <v>11</v>
      </c>
      <c r="C4" s="7" t="s">
        <v>0</v>
      </c>
      <c r="D4" s="19" t="s">
        <v>10</v>
      </c>
      <c r="E4" s="8">
        <f t="shared" ref="E4:J4" si="0">E53</f>
        <v>1</v>
      </c>
      <c r="F4" s="9">
        <f t="shared" si="0"/>
        <v>207698.69999999998</v>
      </c>
      <c r="G4" s="9">
        <f t="shared" si="0"/>
        <v>207698.7</v>
      </c>
      <c r="H4" s="40">
        <f t="shared" si="0"/>
        <v>1</v>
      </c>
      <c r="I4" s="49">
        <f t="shared" si="0"/>
        <v>0</v>
      </c>
      <c r="J4" s="49">
        <f t="shared" si="0"/>
        <v>0</v>
      </c>
    </row>
    <row r="5" spans="1:10" ht="22.5" x14ac:dyDescent="0.25">
      <c r="A5" s="10" t="s">
        <v>12</v>
      </c>
      <c r="B5" s="10" t="s">
        <v>14</v>
      </c>
      <c r="C5" s="10" t="s">
        <v>15</v>
      </c>
      <c r="D5" s="20" t="s">
        <v>13</v>
      </c>
      <c r="E5" s="11">
        <v>4200</v>
      </c>
      <c r="F5" s="11">
        <v>2.17</v>
      </c>
      <c r="G5" s="12">
        <f>ROUND(E5*F5,2)</f>
        <v>9114</v>
      </c>
      <c r="H5" s="50">
        <v>4200</v>
      </c>
      <c r="I5" s="53">
        <v>0</v>
      </c>
      <c r="J5" s="51">
        <f>ROUND(H5*I5,2)</f>
        <v>0</v>
      </c>
    </row>
    <row r="6" spans="1:10" ht="67.5" x14ac:dyDescent="0.25">
      <c r="A6" s="13"/>
      <c r="B6" s="13"/>
      <c r="C6" s="13"/>
      <c r="D6" s="14" t="s">
        <v>16</v>
      </c>
      <c r="E6" s="13"/>
      <c r="F6" s="13"/>
      <c r="G6" s="13"/>
      <c r="H6" s="52"/>
      <c r="I6" s="52"/>
      <c r="J6" s="52"/>
    </row>
    <row r="7" spans="1:10" x14ac:dyDescent="0.25">
      <c r="A7" s="10" t="s">
        <v>17</v>
      </c>
      <c r="B7" s="10" t="s">
        <v>14</v>
      </c>
      <c r="C7" s="10" t="s">
        <v>19</v>
      </c>
      <c r="D7" s="20" t="s">
        <v>18</v>
      </c>
      <c r="E7" s="11">
        <v>1</v>
      </c>
      <c r="F7" s="11">
        <v>26865.15</v>
      </c>
      <c r="G7" s="12">
        <f>ROUND(E7*F7,2)</f>
        <v>26865.15</v>
      </c>
      <c r="H7" s="50">
        <v>1</v>
      </c>
      <c r="I7" s="53">
        <v>0</v>
      </c>
      <c r="J7" s="51">
        <f>ROUND(H7*I7,2)</f>
        <v>0</v>
      </c>
    </row>
    <row r="8" spans="1:10" ht="191.25" x14ac:dyDescent="0.25">
      <c r="A8" s="13"/>
      <c r="B8" s="13"/>
      <c r="C8" s="13"/>
      <c r="D8" s="14" t="s">
        <v>20</v>
      </c>
      <c r="E8" s="13"/>
      <c r="F8" s="13"/>
      <c r="G8" s="13"/>
      <c r="H8" s="52"/>
      <c r="I8" s="52"/>
      <c r="J8" s="52"/>
    </row>
    <row r="9" spans="1:10" ht="22.5" x14ac:dyDescent="0.25">
      <c r="A9" s="10" t="s">
        <v>21</v>
      </c>
      <c r="B9" s="10" t="s">
        <v>14</v>
      </c>
      <c r="C9" s="10" t="s">
        <v>19</v>
      </c>
      <c r="D9" s="20" t="s">
        <v>22</v>
      </c>
      <c r="E9" s="11">
        <v>1</v>
      </c>
      <c r="F9" s="11">
        <v>5764.7</v>
      </c>
      <c r="G9" s="12">
        <f>ROUND(E9*F9,2)</f>
        <v>5764.7</v>
      </c>
      <c r="H9" s="50">
        <v>1</v>
      </c>
      <c r="I9" s="53">
        <v>0</v>
      </c>
      <c r="J9" s="51">
        <f>ROUND(H9*I9,2)</f>
        <v>0</v>
      </c>
    </row>
    <row r="10" spans="1:10" ht="236.25" x14ac:dyDescent="0.25">
      <c r="A10" s="13"/>
      <c r="B10" s="13"/>
      <c r="C10" s="13"/>
      <c r="D10" s="14" t="s">
        <v>23</v>
      </c>
      <c r="E10" s="13"/>
      <c r="F10" s="13"/>
      <c r="G10" s="13"/>
      <c r="H10" s="52"/>
      <c r="I10" s="52"/>
      <c r="J10" s="52"/>
    </row>
    <row r="11" spans="1:10" x14ac:dyDescent="0.25">
      <c r="A11" s="10" t="s">
        <v>24</v>
      </c>
      <c r="B11" s="10" t="s">
        <v>14</v>
      </c>
      <c r="C11" s="10" t="s">
        <v>26</v>
      </c>
      <c r="D11" s="20" t="s">
        <v>25</v>
      </c>
      <c r="E11" s="11">
        <v>14.6</v>
      </c>
      <c r="F11" s="11">
        <v>8.65</v>
      </c>
      <c r="G11" s="12">
        <f>ROUND(E11*F11,2)</f>
        <v>126.29</v>
      </c>
      <c r="H11" s="50">
        <v>14.6</v>
      </c>
      <c r="I11" s="53">
        <v>0</v>
      </c>
      <c r="J11" s="51">
        <f>ROUND(H11*I11,2)</f>
        <v>0</v>
      </c>
    </row>
    <row r="12" spans="1:10" ht="78.75" x14ac:dyDescent="0.25">
      <c r="A12" s="13"/>
      <c r="B12" s="13"/>
      <c r="C12" s="13"/>
      <c r="D12" s="14" t="s">
        <v>27</v>
      </c>
      <c r="E12" s="13"/>
      <c r="F12" s="13"/>
      <c r="G12" s="13"/>
      <c r="H12" s="52"/>
      <c r="I12" s="52"/>
      <c r="J12" s="52"/>
    </row>
    <row r="13" spans="1:10" x14ac:dyDescent="0.25">
      <c r="A13" s="10" t="s">
        <v>28</v>
      </c>
      <c r="B13" s="10" t="s">
        <v>14</v>
      </c>
      <c r="C13" s="10" t="s">
        <v>19</v>
      </c>
      <c r="D13" s="20" t="s">
        <v>29</v>
      </c>
      <c r="E13" s="11">
        <v>3</v>
      </c>
      <c r="F13" s="11">
        <v>444.69</v>
      </c>
      <c r="G13" s="12">
        <f>ROUND(E13*F13,2)</f>
        <v>1334.07</v>
      </c>
      <c r="H13" s="50">
        <v>3</v>
      </c>
      <c r="I13" s="53">
        <v>0</v>
      </c>
      <c r="J13" s="51">
        <f>ROUND(H13*I13,2)</f>
        <v>0</v>
      </c>
    </row>
    <row r="14" spans="1:10" ht="225" x14ac:dyDescent="0.25">
      <c r="A14" s="13"/>
      <c r="B14" s="13"/>
      <c r="C14" s="13"/>
      <c r="D14" s="14" t="s">
        <v>30</v>
      </c>
      <c r="E14" s="13"/>
      <c r="F14" s="13"/>
      <c r="G14" s="13"/>
      <c r="H14" s="52"/>
      <c r="I14" s="52"/>
      <c r="J14" s="52"/>
    </row>
    <row r="15" spans="1:10" x14ac:dyDescent="0.25">
      <c r="A15" s="10" t="s">
        <v>31</v>
      </c>
      <c r="B15" s="10" t="s">
        <v>14</v>
      </c>
      <c r="C15" s="10" t="s">
        <v>19</v>
      </c>
      <c r="D15" s="20" t="s">
        <v>32</v>
      </c>
      <c r="E15" s="11">
        <v>1</v>
      </c>
      <c r="F15" s="11">
        <v>174.9</v>
      </c>
      <c r="G15" s="12">
        <f>ROUND(E15*F15,2)</f>
        <v>174.9</v>
      </c>
      <c r="H15" s="50">
        <v>1</v>
      </c>
      <c r="I15" s="53">
        <v>0</v>
      </c>
      <c r="J15" s="51">
        <f>ROUND(H15*I15,2)</f>
        <v>0</v>
      </c>
    </row>
    <row r="16" spans="1:10" ht="202.5" x14ac:dyDescent="0.25">
      <c r="A16" s="13"/>
      <c r="B16" s="13"/>
      <c r="C16" s="13"/>
      <c r="D16" s="14" t="s">
        <v>33</v>
      </c>
      <c r="E16" s="13"/>
      <c r="F16" s="13"/>
      <c r="G16" s="13"/>
      <c r="H16" s="52"/>
      <c r="I16" s="52"/>
      <c r="J16" s="52"/>
    </row>
    <row r="17" spans="1:10" x14ac:dyDescent="0.25">
      <c r="A17" s="10" t="s">
        <v>34</v>
      </c>
      <c r="B17" s="10" t="s">
        <v>14</v>
      </c>
      <c r="C17" s="10" t="s">
        <v>36</v>
      </c>
      <c r="D17" s="20" t="s">
        <v>35</v>
      </c>
      <c r="E17" s="11">
        <v>1</v>
      </c>
      <c r="F17" s="11">
        <v>193.28</v>
      </c>
      <c r="G17" s="12">
        <f>ROUND(E17*F17,2)</f>
        <v>193.28</v>
      </c>
      <c r="H17" s="50">
        <v>1</v>
      </c>
      <c r="I17" s="53">
        <v>0</v>
      </c>
      <c r="J17" s="51">
        <f>ROUND(H17*I17,2)</f>
        <v>0</v>
      </c>
    </row>
    <row r="18" spans="1:10" ht="78.75" x14ac:dyDescent="0.25">
      <c r="A18" s="13"/>
      <c r="B18" s="13"/>
      <c r="C18" s="13"/>
      <c r="D18" s="14" t="s">
        <v>37</v>
      </c>
      <c r="E18" s="13"/>
      <c r="F18" s="13"/>
      <c r="G18" s="13"/>
      <c r="H18" s="52"/>
      <c r="I18" s="52"/>
      <c r="J18" s="52"/>
    </row>
    <row r="19" spans="1:10" x14ac:dyDescent="0.25">
      <c r="A19" s="10" t="s">
        <v>38</v>
      </c>
      <c r="B19" s="10" t="s">
        <v>14</v>
      </c>
      <c r="C19" s="10" t="s">
        <v>40</v>
      </c>
      <c r="D19" s="20" t="s">
        <v>39</v>
      </c>
      <c r="E19" s="11">
        <v>900</v>
      </c>
      <c r="F19" s="11">
        <v>25.6</v>
      </c>
      <c r="G19" s="12">
        <f>ROUND(E19*F19,2)</f>
        <v>23040</v>
      </c>
      <c r="H19" s="50">
        <v>900</v>
      </c>
      <c r="I19" s="53">
        <v>0</v>
      </c>
      <c r="J19" s="51">
        <f>ROUND(H19*I19,2)</f>
        <v>0</v>
      </c>
    </row>
    <row r="20" spans="1:10" ht="337.5" x14ac:dyDescent="0.25">
      <c r="A20" s="13"/>
      <c r="B20" s="13"/>
      <c r="C20" s="13"/>
      <c r="D20" s="14" t="s">
        <v>41</v>
      </c>
      <c r="E20" s="13"/>
      <c r="F20" s="13"/>
      <c r="G20" s="13"/>
      <c r="H20" s="52"/>
      <c r="I20" s="52"/>
      <c r="J20" s="52"/>
    </row>
    <row r="21" spans="1:10" x14ac:dyDescent="0.25">
      <c r="A21" s="10" t="s">
        <v>42</v>
      </c>
      <c r="B21" s="10" t="s">
        <v>14</v>
      </c>
      <c r="C21" s="10" t="s">
        <v>44</v>
      </c>
      <c r="D21" s="20" t="s">
        <v>43</v>
      </c>
      <c r="E21" s="11">
        <v>44461.3</v>
      </c>
      <c r="F21" s="11">
        <v>0.54</v>
      </c>
      <c r="G21" s="12">
        <f>ROUND(E21*F21,2)</f>
        <v>24009.1</v>
      </c>
      <c r="H21" s="50">
        <v>44461.3</v>
      </c>
      <c r="I21" s="53">
        <v>0</v>
      </c>
      <c r="J21" s="51">
        <f>ROUND(H21*I21,2)</f>
        <v>0</v>
      </c>
    </row>
    <row r="22" spans="1:10" ht="67.5" x14ac:dyDescent="0.25">
      <c r="A22" s="13"/>
      <c r="B22" s="13"/>
      <c r="C22" s="13"/>
      <c r="D22" s="14" t="s">
        <v>45</v>
      </c>
      <c r="E22" s="13"/>
      <c r="F22" s="13"/>
      <c r="G22" s="13"/>
      <c r="H22" s="52"/>
      <c r="I22" s="52"/>
      <c r="J22" s="52"/>
    </row>
    <row r="23" spans="1:10" x14ac:dyDescent="0.25">
      <c r="A23" s="10" t="s">
        <v>46</v>
      </c>
      <c r="B23" s="10" t="s">
        <v>14</v>
      </c>
      <c r="C23" s="10" t="s">
        <v>44</v>
      </c>
      <c r="D23" s="20" t="s">
        <v>47</v>
      </c>
      <c r="E23" s="11">
        <v>44461.3</v>
      </c>
      <c r="F23" s="11">
        <v>-0.08</v>
      </c>
      <c r="G23" s="12">
        <f>ROUND(E23*F23,2)</f>
        <v>-3556.9</v>
      </c>
      <c r="H23" s="50">
        <v>44461.3</v>
      </c>
      <c r="I23" s="53">
        <v>0</v>
      </c>
      <c r="J23" s="51">
        <f>ROUND(H23*I23,2)</f>
        <v>0</v>
      </c>
    </row>
    <row r="24" spans="1:10" ht="45" x14ac:dyDescent="0.25">
      <c r="A24" s="13"/>
      <c r="B24" s="13"/>
      <c r="C24" s="13"/>
      <c r="D24" s="14" t="s">
        <v>48</v>
      </c>
      <c r="E24" s="13"/>
      <c r="F24" s="13"/>
      <c r="G24" s="13"/>
      <c r="H24" s="52"/>
      <c r="I24" s="52"/>
      <c r="J24" s="52"/>
    </row>
    <row r="25" spans="1:10" ht="22.5" x14ac:dyDescent="0.25">
      <c r="A25" s="10" t="s">
        <v>49</v>
      </c>
      <c r="B25" s="10" t="s">
        <v>14</v>
      </c>
      <c r="C25" s="10" t="s">
        <v>15</v>
      </c>
      <c r="D25" s="20" t="s">
        <v>50</v>
      </c>
      <c r="E25" s="11">
        <v>481.95</v>
      </c>
      <c r="F25" s="11">
        <v>22.92</v>
      </c>
      <c r="G25" s="12">
        <f>ROUND(E25*F25,2)</f>
        <v>11046.29</v>
      </c>
      <c r="H25" s="50">
        <v>481.95</v>
      </c>
      <c r="I25" s="53">
        <v>0</v>
      </c>
      <c r="J25" s="51">
        <f>ROUND(H25*I25,2)</f>
        <v>0</v>
      </c>
    </row>
    <row r="26" spans="1:10" ht="123.75" x14ac:dyDescent="0.25">
      <c r="A26" s="13"/>
      <c r="B26" s="13"/>
      <c r="C26" s="13"/>
      <c r="D26" s="14" t="s">
        <v>51</v>
      </c>
      <c r="E26" s="13"/>
      <c r="F26" s="13"/>
      <c r="G26" s="13"/>
      <c r="H26" s="52"/>
      <c r="I26" s="52"/>
      <c r="J26" s="52"/>
    </row>
    <row r="27" spans="1:10" x14ac:dyDescent="0.25">
      <c r="A27" s="10" t="s">
        <v>52</v>
      </c>
      <c r="B27" s="10" t="s">
        <v>14</v>
      </c>
      <c r="C27" s="10" t="s">
        <v>36</v>
      </c>
      <c r="D27" s="20" t="s">
        <v>53</v>
      </c>
      <c r="E27" s="11">
        <v>164</v>
      </c>
      <c r="F27" s="11">
        <v>83.29</v>
      </c>
      <c r="G27" s="12">
        <f>ROUND(E27*F27,2)</f>
        <v>13659.56</v>
      </c>
      <c r="H27" s="50">
        <v>164</v>
      </c>
      <c r="I27" s="53">
        <v>0</v>
      </c>
      <c r="J27" s="51">
        <f>ROUND(H27*I27,2)</f>
        <v>0</v>
      </c>
    </row>
    <row r="28" spans="1:10" ht="112.5" x14ac:dyDescent="0.25">
      <c r="A28" s="13"/>
      <c r="B28" s="13"/>
      <c r="C28" s="13"/>
      <c r="D28" s="14" t="s">
        <v>54</v>
      </c>
      <c r="E28" s="13"/>
      <c r="F28" s="13"/>
      <c r="G28" s="13"/>
      <c r="H28" s="52"/>
      <c r="I28" s="52"/>
      <c r="J28" s="52"/>
    </row>
    <row r="29" spans="1:10" x14ac:dyDescent="0.25">
      <c r="A29" s="10" t="s">
        <v>55</v>
      </c>
      <c r="B29" s="10" t="s">
        <v>14</v>
      </c>
      <c r="C29" s="10" t="s">
        <v>57</v>
      </c>
      <c r="D29" s="20" t="s">
        <v>56</v>
      </c>
      <c r="E29" s="11">
        <v>10.25</v>
      </c>
      <c r="F29" s="11">
        <v>419.41</v>
      </c>
      <c r="G29" s="12">
        <f>ROUND(E29*F29,2)</f>
        <v>4298.95</v>
      </c>
      <c r="H29" s="50">
        <v>10.25</v>
      </c>
      <c r="I29" s="53">
        <v>0</v>
      </c>
      <c r="J29" s="51">
        <f>ROUND(H29*I29,2)</f>
        <v>0</v>
      </c>
    </row>
    <row r="30" spans="1:10" ht="67.5" x14ac:dyDescent="0.25">
      <c r="A30" s="13"/>
      <c r="B30" s="13"/>
      <c r="C30" s="13"/>
      <c r="D30" s="14" t="s">
        <v>58</v>
      </c>
      <c r="E30" s="13"/>
      <c r="F30" s="13"/>
      <c r="G30" s="13"/>
      <c r="H30" s="52"/>
      <c r="I30" s="52"/>
      <c r="J30" s="52"/>
    </row>
    <row r="31" spans="1:10" x14ac:dyDescent="0.25">
      <c r="A31" s="10" t="s">
        <v>59</v>
      </c>
      <c r="B31" s="10" t="s">
        <v>14</v>
      </c>
      <c r="C31" s="10" t="s">
        <v>26</v>
      </c>
      <c r="D31" s="20" t="s">
        <v>60</v>
      </c>
      <c r="E31" s="11">
        <v>1271.06</v>
      </c>
      <c r="F31" s="11">
        <v>15.39</v>
      </c>
      <c r="G31" s="12">
        <f>ROUND(E31*F31,2)</f>
        <v>19561.61</v>
      </c>
      <c r="H31" s="50">
        <v>1271.06</v>
      </c>
      <c r="I31" s="53">
        <v>0</v>
      </c>
      <c r="J31" s="51">
        <f>ROUND(H31*I31,2)</f>
        <v>0</v>
      </c>
    </row>
    <row r="32" spans="1:10" ht="213.75" x14ac:dyDescent="0.25">
      <c r="A32" s="13"/>
      <c r="B32" s="13"/>
      <c r="C32" s="13"/>
      <c r="D32" s="14" t="s">
        <v>61</v>
      </c>
      <c r="E32" s="13"/>
      <c r="F32" s="13"/>
      <c r="G32" s="13"/>
      <c r="H32" s="52"/>
      <c r="I32" s="52"/>
      <c r="J32" s="52"/>
    </row>
    <row r="33" spans="1:10" x14ac:dyDescent="0.25">
      <c r="A33" s="10" t="s">
        <v>62</v>
      </c>
      <c r="B33" s="10" t="s">
        <v>14</v>
      </c>
      <c r="C33" s="10" t="s">
        <v>15</v>
      </c>
      <c r="D33" s="20" t="s">
        <v>63</v>
      </c>
      <c r="E33" s="11">
        <v>1587.34</v>
      </c>
      <c r="F33" s="11">
        <v>16.170000000000002</v>
      </c>
      <c r="G33" s="12">
        <f>ROUND(E33*F33,2)</f>
        <v>25667.29</v>
      </c>
      <c r="H33" s="50">
        <v>1587.34</v>
      </c>
      <c r="I33" s="53">
        <v>0</v>
      </c>
      <c r="J33" s="51">
        <f>ROUND(H33*I33,2)</f>
        <v>0</v>
      </c>
    </row>
    <row r="34" spans="1:10" ht="213.75" x14ac:dyDescent="0.25">
      <c r="A34" s="13"/>
      <c r="B34" s="13"/>
      <c r="C34" s="13"/>
      <c r="D34" s="14" t="s">
        <v>64</v>
      </c>
      <c r="E34" s="13"/>
      <c r="F34" s="13"/>
      <c r="G34" s="13"/>
      <c r="H34" s="52"/>
      <c r="I34" s="52"/>
      <c r="J34" s="52"/>
    </row>
    <row r="35" spans="1:10" x14ac:dyDescent="0.25">
      <c r="A35" s="10" t="s">
        <v>65</v>
      </c>
      <c r="B35" s="10" t="s">
        <v>14</v>
      </c>
      <c r="C35" s="10" t="s">
        <v>57</v>
      </c>
      <c r="D35" s="20" t="s">
        <v>66</v>
      </c>
      <c r="E35" s="11">
        <v>10.09</v>
      </c>
      <c r="F35" s="11">
        <v>139.4</v>
      </c>
      <c r="G35" s="12">
        <f>ROUND(E35*F35,2)</f>
        <v>1406.55</v>
      </c>
      <c r="H35" s="50">
        <v>10.09</v>
      </c>
      <c r="I35" s="53">
        <v>0</v>
      </c>
      <c r="J35" s="51">
        <f>ROUND(H35*I35,2)</f>
        <v>0</v>
      </c>
    </row>
    <row r="36" spans="1:10" ht="112.5" x14ac:dyDescent="0.25">
      <c r="A36" s="13"/>
      <c r="B36" s="13"/>
      <c r="C36" s="13"/>
      <c r="D36" s="14" t="s">
        <v>67</v>
      </c>
      <c r="E36" s="13"/>
      <c r="F36" s="13"/>
      <c r="G36" s="13"/>
      <c r="H36" s="52"/>
      <c r="I36" s="52"/>
      <c r="J36" s="52"/>
    </row>
    <row r="37" spans="1:10" x14ac:dyDescent="0.25">
      <c r="A37" s="10" t="s">
        <v>68</v>
      </c>
      <c r="B37" s="10" t="s">
        <v>14</v>
      </c>
      <c r="C37" s="10" t="s">
        <v>36</v>
      </c>
      <c r="D37" s="20" t="s">
        <v>69</v>
      </c>
      <c r="E37" s="11">
        <v>912.34</v>
      </c>
      <c r="F37" s="11">
        <v>12.42</v>
      </c>
      <c r="G37" s="12">
        <f>ROUND(E37*F37,2)</f>
        <v>11331.26</v>
      </c>
      <c r="H37" s="50">
        <v>912.34</v>
      </c>
      <c r="I37" s="53">
        <v>0</v>
      </c>
      <c r="J37" s="51">
        <f>ROUND(H37*I37,2)</f>
        <v>0</v>
      </c>
    </row>
    <row r="38" spans="1:10" ht="45" x14ac:dyDescent="0.25">
      <c r="A38" s="13"/>
      <c r="B38" s="13"/>
      <c r="C38" s="13"/>
      <c r="D38" s="14" t="s">
        <v>70</v>
      </c>
      <c r="E38" s="13"/>
      <c r="F38" s="13"/>
      <c r="G38" s="13"/>
      <c r="H38" s="52"/>
      <c r="I38" s="52"/>
      <c r="J38" s="52"/>
    </row>
    <row r="39" spans="1:10" x14ac:dyDescent="0.25">
      <c r="A39" s="10" t="s">
        <v>71</v>
      </c>
      <c r="B39" s="10" t="s">
        <v>14</v>
      </c>
      <c r="C39" s="10" t="s">
        <v>57</v>
      </c>
      <c r="D39" s="20" t="s">
        <v>72</v>
      </c>
      <c r="E39" s="11">
        <v>191.4</v>
      </c>
      <c r="F39" s="11">
        <v>49.62</v>
      </c>
      <c r="G39" s="12">
        <f>ROUND(E39*F39,2)</f>
        <v>9497.27</v>
      </c>
      <c r="H39" s="50">
        <v>191.4</v>
      </c>
      <c r="I39" s="53">
        <v>0</v>
      </c>
      <c r="J39" s="51">
        <f>ROUND(H39*I39,2)</f>
        <v>0</v>
      </c>
    </row>
    <row r="40" spans="1:10" ht="90" x14ac:dyDescent="0.25">
      <c r="A40" s="13"/>
      <c r="B40" s="13"/>
      <c r="C40" s="13"/>
      <c r="D40" s="14" t="s">
        <v>73</v>
      </c>
      <c r="E40" s="13"/>
      <c r="F40" s="13"/>
      <c r="G40" s="13"/>
      <c r="H40" s="52"/>
      <c r="I40" s="52"/>
      <c r="J40" s="52"/>
    </row>
    <row r="41" spans="1:10" x14ac:dyDescent="0.25">
      <c r="A41" s="10" t="s">
        <v>74</v>
      </c>
      <c r="B41" s="10" t="s">
        <v>14</v>
      </c>
      <c r="C41" s="10" t="s">
        <v>19</v>
      </c>
      <c r="D41" s="20" t="s">
        <v>75</v>
      </c>
      <c r="E41" s="11">
        <v>8</v>
      </c>
      <c r="F41" s="11">
        <v>373.12</v>
      </c>
      <c r="G41" s="12">
        <f>ROUND(E41*F41,2)</f>
        <v>2984.96</v>
      </c>
      <c r="H41" s="50">
        <v>8</v>
      </c>
      <c r="I41" s="53">
        <v>0</v>
      </c>
      <c r="J41" s="51">
        <f>ROUND(H41*I41,2)</f>
        <v>0</v>
      </c>
    </row>
    <row r="42" spans="1:10" ht="146.25" x14ac:dyDescent="0.25">
      <c r="A42" s="13"/>
      <c r="B42" s="13"/>
      <c r="C42" s="13"/>
      <c r="D42" s="14" t="s">
        <v>76</v>
      </c>
      <c r="E42" s="13"/>
      <c r="F42" s="13"/>
      <c r="G42" s="13"/>
      <c r="H42" s="52"/>
      <c r="I42" s="52"/>
      <c r="J42" s="52"/>
    </row>
    <row r="43" spans="1:10" x14ac:dyDescent="0.25">
      <c r="A43" s="10" t="s">
        <v>77</v>
      </c>
      <c r="B43" s="10" t="s">
        <v>14</v>
      </c>
      <c r="C43" s="10" t="s">
        <v>79</v>
      </c>
      <c r="D43" s="20" t="s">
        <v>78</v>
      </c>
      <c r="E43" s="11">
        <v>440</v>
      </c>
      <c r="F43" s="11">
        <v>7.61</v>
      </c>
      <c r="G43" s="12">
        <f>ROUND(E43*F43,2)</f>
        <v>3348.4</v>
      </c>
      <c r="H43" s="50">
        <v>440</v>
      </c>
      <c r="I43" s="53">
        <v>0</v>
      </c>
      <c r="J43" s="51">
        <f>ROUND(H43*I43,2)</f>
        <v>0</v>
      </c>
    </row>
    <row r="44" spans="1:10" ht="45" x14ac:dyDescent="0.25">
      <c r="A44" s="13"/>
      <c r="B44" s="13"/>
      <c r="C44" s="13"/>
      <c r="D44" s="14" t="s">
        <v>80</v>
      </c>
      <c r="E44" s="13"/>
      <c r="F44" s="13"/>
      <c r="G44" s="13"/>
      <c r="H44" s="52"/>
      <c r="I44" s="52"/>
      <c r="J44" s="52"/>
    </row>
    <row r="45" spans="1:10" x14ac:dyDescent="0.25">
      <c r="A45" s="10" t="s">
        <v>81</v>
      </c>
      <c r="B45" s="10" t="s">
        <v>14</v>
      </c>
      <c r="C45" s="10" t="s">
        <v>79</v>
      </c>
      <c r="D45" s="20" t="s">
        <v>82</v>
      </c>
      <c r="E45" s="11">
        <v>312</v>
      </c>
      <c r="F45" s="11">
        <v>7.55</v>
      </c>
      <c r="G45" s="12">
        <f>ROUND(E45*F45,2)</f>
        <v>2355.6</v>
      </c>
      <c r="H45" s="50">
        <v>312</v>
      </c>
      <c r="I45" s="53">
        <v>0</v>
      </c>
      <c r="J45" s="51">
        <f>ROUND(H45*I45,2)</f>
        <v>0</v>
      </c>
    </row>
    <row r="46" spans="1:10" ht="56.25" x14ac:dyDescent="0.25">
      <c r="A46" s="13"/>
      <c r="B46" s="13"/>
      <c r="C46" s="13"/>
      <c r="D46" s="14" t="s">
        <v>83</v>
      </c>
      <c r="E46" s="13"/>
      <c r="F46" s="13"/>
      <c r="G46" s="13"/>
      <c r="H46" s="52"/>
      <c r="I46" s="52"/>
      <c r="J46" s="52"/>
    </row>
    <row r="47" spans="1:10" x14ac:dyDescent="0.25">
      <c r="A47" s="10" t="s">
        <v>84</v>
      </c>
      <c r="B47" s="10" t="s">
        <v>14</v>
      </c>
      <c r="C47" s="10" t="s">
        <v>36</v>
      </c>
      <c r="D47" s="20" t="s">
        <v>85</v>
      </c>
      <c r="E47" s="11">
        <v>18.399999999999999</v>
      </c>
      <c r="F47" s="11">
        <v>66.27</v>
      </c>
      <c r="G47" s="12">
        <f>ROUND(E47*F47,2)</f>
        <v>1219.3699999999999</v>
      </c>
      <c r="H47" s="50">
        <v>18.399999999999999</v>
      </c>
      <c r="I47" s="53">
        <v>0</v>
      </c>
      <c r="J47" s="51">
        <f>ROUND(H47*I47,2)</f>
        <v>0</v>
      </c>
    </row>
    <row r="48" spans="1:10" ht="67.5" x14ac:dyDescent="0.25">
      <c r="A48" s="13"/>
      <c r="B48" s="13"/>
      <c r="C48" s="13"/>
      <c r="D48" s="14" t="s">
        <v>86</v>
      </c>
      <c r="E48" s="13"/>
      <c r="F48" s="13"/>
      <c r="G48" s="13"/>
      <c r="H48" s="52"/>
      <c r="I48" s="52"/>
      <c r="J48" s="52"/>
    </row>
    <row r="49" spans="1:10" x14ac:dyDescent="0.25">
      <c r="A49" s="10" t="s">
        <v>87</v>
      </c>
      <c r="B49" s="10" t="s">
        <v>14</v>
      </c>
      <c r="C49" s="10" t="s">
        <v>19</v>
      </c>
      <c r="D49" s="20" t="s">
        <v>88</v>
      </c>
      <c r="E49" s="11">
        <v>1</v>
      </c>
      <c r="F49" s="11">
        <v>13250</v>
      </c>
      <c r="G49" s="12">
        <f>ROUND(E49*F49,2)</f>
        <v>13250</v>
      </c>
      <c r="H49" s="50">
        <v>1</v>
      </c>
      <c r="I49" s="53">
        <v>0</v>
      </c>
      <c r="J49" s="51">
        <f>ROUND(H49*I49,2)</f>
        <v>0</v>
      </c>
    </row>
    <row r="50" spans="1:10" ht="213.75" x14ac:dyDescent="0.25">
      <c r="A50" s="13"/>
      <c r="B50" s="13"/>
      <c r="C50" s="13"/>
      <c r="D50" s="14" t="s">
        <v>89</v>
      </c>
      <c r="E50" s="13"/>
      <c r="F50" s="13"/>
      <c r="G50" s="13"/>
      <c r="H50" s="52"/>
      <c r="I50" s="52"/>
      <c r="J50" s="52"/>
    </row>
    <row r="51" spans="1:10" ht="22.5" x14ac:dyDescent="0.25">
      <c r="A51" s="10" t="s">
        <v>90</v>
      </c>
      <c r="B51" s="10" t="s">
        <v>14</v>
      </c>
      <c r="C51" s="10" t="s">
        <v>19</v>
      </c>
      <c r="D51" s="20" t="s">
        <v>91</v>
      </c>
      <c r="E51" s="11">
        <v>1</v>
      </c>
      <c r="F51" s="11">
        <v>1007</v>
      </c>
      <c r="G51" s="12">
        <f>ROUND(E51*F51,2)</f>
        <v>1007</v>
      </c>
      <c r="H51" s="50">
        <v>1</v>
      </c>
      <c r="I51" s="53">
        <v>0</v>
      </c>
      <c r="J51" s="51">
        <f>ROUND(H51*I51,2)</f>
        <v>0</v>
      </c>
    </row>
    <row r="52" spans="1:10" ht="78.75" x14ac:dyDescent="0.25">
      <c r="A52" s="13"/>
      <c r="B52" s="13"/>
      <c r="C52" s="13"/>
      <c r="D52" s="14" t="s">
        <v>92</v>
      </c>
      <c r="E52" s="13"/>
      <c r="F52" s="13"/>
      <c r="G52" s="13"/>
      <c r="H52" s="52"/>
      <c r="I52" s="52"/>
      <c r="J52" s="52"/>
    </row>
    <row r="53" spans="1:10" x14ac:dyDescent="0.25">
      <c r="A53" s="13"/>
      <c r="B53" s="13"/>
      <c r="C53" s="13"/>
      <c r="D53" s="21" t="s">
        <v>93</v>
      </c>
      <c r="E53" s="15">
        <v>1</v>
      </c>
      <c r="F53" s="9">
        <f>G5+G7+G9+G11+G13+G15+G17+G19+G21+G23+G25+G27+G29+G31+G33+G35+G37+G39+G41+G43+G45+G47+G49+G51</f>
        <v>207698.69999999998</v>
      </c>
      <c r="G53" s="9">
        <f>ROUND(F53*E53,2)</f>
        <v>207698.7</v>
      </c>
      <c r="H53" s="47">
        <v>1</v>
      </c>
      <c r="I53" s="49">
        <f>J5+J7+J9+J11+J13+J15+J17+J19+J21+J23+J25+J27+J29+J31+J33+J35+J37+J39+J41+J43+J45+J47+J49+J51</f>
        <v>0</v>
      </c>
      <c r="J53" s="49">
        <f>ROUND(I53*H53,2)</f>
        <v>0</v>
      </c>
    </row>
    <row r="54" spans="1:10" ht="0.95" customHeight="1" x14ac:dyDescent="0.25">
      <c r="A54" s="16"/>
      <c r="B54" s="16"/>
      <c r="C54" s="16"/>
      <c r="D54" s="22"/>
      <c r="E54" s="16"/>
      <c r="F54" s="16"/>
      <c r="G54" s="16"/>
      <c r="H54" s="37"/>
      <c r="I54" s="37"/>
      <c r="J54" s="37"/>
    </row>
    <row r="55" spans="1:10" x14ac:dyDescent="0.25">
      <c r="A55" s="7" t="s">
        <v>94</v>
      </c>
      <c r="B55" s="7" t="s">
        <v>11</v>
      </c>
      <c r="C55" s="7" t="s">
        <v>0</v>
      </c>
      <c r="D55" s="19" t="s">
        <v>95</v>
      </c>
      <c r="E55" s="8">
        <f t="shared" ref="E55:J55" si="1">E94</f>
        <v>1</v>
      </c>
      <c r="F55" s="9">
        <f t="shared" si="1"/>
        <v>325246.2</v>
      </c>
      <c r="G55" s="9">
        <f t="shared" si="1"/>
        <v>325246.2</v>
      </c>
      <c r="H55" s="40">
        <f t="shared" si="1"/>
        <v>1</v>
      </c>
      <c r="I55" s="49">
        <f t="shared" si="1"/>
        <v>0</v>
      </c>
      <c r="J55" s="49">
        <f t="shared" si="1"/>
        <v>0</v>
      </c>
    </row>
    <row r="56" spans="1:10" ht="22.5" x14ac:dyDescent="0.25">
      <c r="A56" s="10" t="s">
        <v>96</v>
      </c>
      <c r="B56" s="10" t="s">
        <v>14</v>
      </c>
      <c r="C56" s="10" t="s">
        <v>36</v>
      </c>
      <c r="D56" s="20" t="s">
        <v>97</v>
      </c>
      <c r="E56" s="11">
        <v>34.96</v>
      </c>
      <c r="F56" s="11">
        <v>99.84</v>
      </c>
      <c r="G56" s="12">
        <f>ROUND(E56*F56,2)</f>
        <v>3490.41</v>
      </c>
      <c r="H56" s="50">
        <v>34.96</v>
      </c>
      <c r="I56" s="53">
        <v>0</v>
      </c>
      <c r="J56" s="51">
        <f>ROUND(H56*I56,2)</f>
        <v>0</v>
      </c>
    </row>
    <row r="57" spans="1:10" ht="78.75" x14ac:dyDescent="0.25">
      <c r="A57" s="13"/>
      <c r="B57" s="13"/>
      <c r="C57" s="13"/>
      <c r="D57" s="14" t="s">
        <v>98</v>
      </c>
      <c r="E57" s="13"/>
      <c r="F57" s="13"/>
      <c r="G57" s="13"/>
      <c r="H57" s="52"/>
      <c r="I57" s="52"/>
      <c r="J57" s="52"/>
    </row>
    <row r="58" spans="1:10" x14ac:dyDescent="0.25">
      <c r="A58" s="10" t="s">
        <v>99</v>
      </c>
      <c r="B58" s="10" t="s">
        <v>14</v>
      </c>
      <c r="C58" s="10" t="s">
        <v>36</v>
      </c>
      <c r="D58" s="20" t="s">
        <v>100</v>
      </c>
      <c r="E58" s="11">
        <v>183.11</v>
      </c>
      <c r="F58" s="11">
        <v>172.81</v>
      </c>
      <c r="G58" s="12">
        <f>ROUND(E58*F58,2)</f>
        <v>31643.24</v>
      </c>
      <c r="H58" s="50">
        <v>183.11</v>
      </c>
      <c r="I58" s="53">
        <v>0</v>
      </c>
      <c r="J58" s="51">
        <f>ROUND(H58*I58,2)</f>
        <v>0</v>
      </c>
    </row>
    <row r="59" spans="1:10" ht="101.25" x14ac:dyDescent="0.25">
      <c r="A59" s="13"/>
      <c r="B59" s="13"/>
      <c r="C59" s="13"/>
      <c r="D59" s="14" t="s">
        <v>101</v>
      </c>
      <c r="E59" s="13"/>
      <c r="F59" s="13"/>
      <c r="G59" s="13"/>
      <c r="H59" s="52"/>
      <c r="I59" s="52"/>
      <c r="J59" s="52"/>
    </row>
    <row r="60" spans="1:10" ht="22.5" x14ac:dyDescent="0.25">
      <c r="A60" s="10" t="s">
        <v>102</v>
      </c>
      <c r="B60" s="10" t="s">
        <v>14</v>
      </c>
      <c r="C60" s="10" t="s">
        <v>36</v>
      </c>
      <c r="D60" s="20" t="s">
        <v>103</v>
      </c>
      <c r="E60" s="11">
        <v>8.93</v>
      </c>
      <c r="F60" s="11">
        <v>874.5</v>
      </c>
      <c r="G60" s="12">
        <f>ROUND(E60*F60,2)</f>
        <v>7809.29</v>
      </c>
      <c r="H60" s="50">
        <v>8.93</v>
      </c>
      <c r="I60" s="53">
        <v>0</v>
      </c>
      <c r="J60" s="51">
        <f>ROUND(H60*I60,2)</f>
        <v>0</v>
      </c>
    </row>
    <row r="61" spans="1:10" ht="112.5" x14ac:dyDescent="0.25">
      <c r="A61" s="13"/>
      <c r="B61" s="13"/>
      <c r="C61" s="13"/>
      <c r="D61" s="14" t="s">
        <v>104</v>
      </c>
      <c r="E61" s="13"/>
      <c r="F61" s="13"/>
      <c r="G61" s="13"/>
      <c r="H61" s="52"/>
      <c r="I61" s="52"/>
      <c r="J61" s="52"/>
    </row>
    <row r="62" spans="1:10" x14ac:dyDescent="0.25">
      <c r="A62" s="10" t="s">
        <v>105</v>
      </c>
      <c r="B62" s="10" t="s">
        <v>14</v>
      </c>
      <c r="C62" s="10" t="s">
        <v>36</v>
      </c>
      <c r="D62" s="20" t="s">
        <v>106</v>
      </c>
      <c r="E62" s="11">
        <v>622.04999999999995</v>
      </c>
      <c r="F62" s="11">
        <v>164.28</v>
      </c>
      <c r="G62" s="12">
        <f>ROUND(E62*F62,2)</f>
        <v>102190.37</v>
      </c>
      <c r="H62" s="50">
        <v>622.04999999999995</v>
      </c>
      <c r="I62" s="53">
        <v>0</v>
      </c>
      <c r="J62" s="51">
        <f>ROUND(H62*I62,2)</f>
        <v>0</v>
      </c>
    </row>
    <row r="63" spans="1:10" ht="101.25" x14ac:dyDescent="0.25">
      <c r="A63" s="13"/>
      <c r="B63" s="13"/>
      <c r="C63" s="13"/>
      <c r="D63" s="14" t="s">
        <v>107</v>
      </c>
      <c r="E63" s="13"/>
      <c r="F63" s="13"/>
      <c r="G63" s="13"/>
      <c r="H63" s="52"/>
      <c r="I63" s="52"/>
      <c r="J63" s="52"/>
    </row>
    <row r="64" spans="1:10" x14ac:dyDescent="0.25">
      <c r="A64" s="10" t="s">
        <v>108</v>
      </c>
      <c r="B64" s="10" t="s">
        <v>14</v>
      </c>
      <c r="C64" s="10" t="s">
        <v>57</v>
      </c>
      <c r="D64" s="20" t="s">
        <v>109</v>
      </c>
      <c r="E64" s="11">
        <v>21.01</v>
      </c>
      <c r="F64" s="11">
        <v>336.16</v>
      </c>
      <c r="G64" s="12">
        <f>ROUND(E64*F64,2)</f>
        <v>7062.72</v>
      </c>
      <c r="H64" s="50">
        <v>21.01</v>
      </c>
      <c r="I64" s="53">
        <v>0</v>
      </c>
      <c r="J64" s="51">
        <f>ROUND(H64*I64,2)</f>
        <v>0</v>
      </c>
    </row>
    <row r="65" spans="1:10" ht="112.5" x14ac:dyDescent="0.25">
      <c r="A65" s="13"/>
      <c r="B65" s="13"/>
      <c r="C65" s="13"/>
      <c r="D65" s="14" t="s">
        <v>110</v>
      </c>
      <c r="E65" s="13"/>
      <c r="F65" s="13"/>
      <c r="G65" s="13"/>
      <c r="H65" s="52"/>
      <c r="I65" s="52"/>
      <c r="J65" s="52"/>
    </row>
    <row r="66" spans="1:10" x14ac:dyDescent="0.25">
      <c r="A66" s="10" t="s">
        <v>111</v>
      </c>
      <c r="B66" s="10" t="s">
        <v>14</v>
      </c>
      <c r="C66" s="10" t="s">
        <v>19</v>
      </c>
      <c r="D66" s="20" t="s">
        <v>112</v>
      </c>
      <c r="E66" s="11">
        <v>37</v>
      </c>
      <c r="F66" s="11">
        <v>143.1</v>
      </c>
      <c r="G66" s="12">
        <f>ROUND(E66*F66,2)</f>
        <v>5294.7</v>
      </c>
      <c r="H66" s="50">
        <v>37</v>
      </c>
      <c r="I66" s="53">
        <v>0</v>
      </c>
      <c r="J66" s="51">
        <f>ROUND(H66*I66,2)</f>
        <v>0</v>
      </c>
    </row>
    <row r="67" spans="1:10" ht="78.75" x14ac:dyDescent="0.25">
      <c r="A67" s="13"/>
      <c r="B67" s="13"/>
      <c r="C67" s="13"/>
      <c r="D67" s="14" t="s">
        <v>113</v>
      </c>
      <c r="E67" s="13"/>
      <c r="F67" s="13"/>
      <c r="G67" s="13"/>
      <c r="H67" s="52"/>
      <c r="I67" s="52"/>
      <c r="J67" s="52"/>
    </row>
    <row r="68" spans="1:10" x14ac:dyDescent="0.25">
      <c r="A68" s="10" t="s">
        <v>114</v>
      </c>
      <c r="B68" s="10" t="s">
        <v>14</v>
      </c>
      <c r="C68" s="10" t="s">
        <v>19</v>
      </c>
      <c r="D68" s="20" t="s">
        <v>115</v>
      </c>
      <c r="E68" s="11">
        <v>6</v>
      </c>
      <c r="F68" s="11">
        <v>97.52</v>
      </c>
      <c r="G68" s="12">
        <f>ROUND(E68*F68,2)</f>
        <v>585.12</v>
      </c>
      <c r="H68" s="50">
        <v>6</v>
      </c>
      <c r="I68" s="53">
        <v>0</v>
      </c>
      <c r="J68" s="51">
        <f>ROUND(H68*I68,2)</f>
        <v>0</v>
      </c>
    </row>
    <row r="69" spans="1:10" ht="90" x14ac:dyDescent="0.25">
      <c r="A69" s="13"/>
      <c r="B69" s="13"/>
      <c r="C69" s="13"/>
      <c r="D69" s="14" t="s">
        <v>116</v>
      </c>
      <c r="E69" s="13"/>
      <c r="F69" s="13"/>
      <c r="G69" s="13"/>
      <c r="H69" s="52"/>
      <c r="I69" s="52"/>
      <c r="J69" s="52"/>
    </row>
    <row r="70" spans="1:10" ht="22.5" x14ac:dyDescent="0.25">
      <c r="A70" s="10" t="s">
        <v>117</v>
      </c>
      <c r="B70" s="10" t="s">
        <v>14</v>
      </c>
      <c r="C70" s="10" t="s">
        <v>19</v>
      </c>
      <c r="D70" s="20" t="s">
        <v>118</v>
      </c>
      <c r="E70" s="11">
        <v>102</v>
      </c>
      <c r="F70" s="11">
        <v>44.52</v>
      </c>
      <c r="G70" s="12">
        <f>ROUND(E70*F70,2)</f>
        <v>4541.04</v>
      </c>
      <c r="H70" s="50">
        <v>102</v>
      </c>
      <c r="I70" s="53">
        <v>0</v>
      </c>
      <c r="J70" s="51">
        <f>ROUND(H70*I70,2)</f>
        <v>0</v>
      </c>
    </row>
    <row r="71" spans="1:10" ht="225" x14ac:dyDescent="0.25">
      <c r="A71" s="13"/>
      <c r="B71" s="13"/>
      <c r="C71" s="13"/>
      <c r="D71" s="14" t="s">
        <v>119</v>
      </c>
      <c r="E71" s="13"/>
      <c r="F71" s="13"/>
      <c r="G71" s="13"/>
      <c r="H71" s="52"/>
      <c r="I71" s="52"/>
      <c r="J71" s="52"/>
    </row>
    <row r="72" spans="1:10" x14ac:dyDescent="0.25">
      <c r="A72" s="10" t="s">
        <v>120</v>
      </c>
      <c r="B72" s="10" t="s">
        <v>14</v>
      </c>
      <c r="C72" s="10" t="s">
        <v>36</v>
      </c>
      <c r="D72" s="20" t="s">
        <v>121</v>
      </c>
      <c r="E72" s="11">
        <v>362.3</v>
      </c>
      <c r="F72" s="11">
        <v>63.6</v>
      </c>
      <c r="G72" s="12">
        <f>ROUND(E72*F72,2)</f>
        <v>23042.28</v>
      </c>
      <c r="H72" s="50">
        <v>362.3</v>
      </c>
      <c r="I72" s="53">
        <v>0</v>
      </c>
      <c r="J72" s="51">
        <f>ROUND(H72*I72,2)</f>
        <v>0</v>
      </c>
    </row>
    <row r="73" spans="1:10" ht="45" x14ac:dyDescent="0.25">
      <c r="A73" s="13"/>
      <c r="B73" s="13"/>
      <c r="C73" s="13"/>
      <c r="D73" s="14" t="s">
        <v>122</v>
      </c>
      <c r="E73" s="13"/>
      <c r="F73" s="13"/>
      <c r="G73" s="13"/>
      <c r="H73" s="52"/>
      <c r="I73" s="52"/>
      <c r="J73" s="52"/>
    </row>
    <row r="74" spans="1:10" ht="22.5" x14ac:dyDescent="0.25">
      <c r="A74" s="10" t="s">
        <v>123</v>
      </c>
      <c r="B74" s="10" t="s">
        <v>14</v>
      </c>
      <c r="C74" s="10" t="s">
        <v>125</v>
      </c>
      <c r="D74" s="20" t="s">
        <v>124</v>
      </c>
      <c r="E74" s="11">
        <v>1912.81</v>
      </c>
      <c r="F74" s="11">
        <v>1.91</v>
      </c>
      <c r="G74" s="12">
        <f>ROUND(E74*F74,2)</f>
        <v>3653.47</v>
      </c>
      <c r="H74" s="50">
        <v>1912.81</v>
      </c>
      <c r="I74" s="53">
        <v>0</v>
      </c>
      <c r="J74" s="51">
        <f>ROUND(H74*I74,2)</f>
        <v>0</v>
      </c>
    </row>
    <row r="75" spans="1:10" ht="112.5" x14ac:dyDescent="0.25">
      <c r="A75" s="13"/>
      <c r="B75" s="13"/>
      <c r="C75" s="13"/>
      <c r="D75" s="14" t="s">
        <v>126</v>
      </c>
      <c r="E75" s="13"/>
      <c r="F75" s="13"/>
      <c r="G75" s="13"/>
      <c r="H75" s="52"/>
      <c r="I75" s="52"/>
      <c r="J75" s="52"/>
    </row>
    <row r="76" spans="1:10" x14ac:dyDescent="0.25">
      <c r="A76" s="10" t="s">
        <v>127</v>
      </c>
      <c r="B76" s="10" t="s">
        <v>14</v>
      </c>
      <c r="C76" s="10" t="s">
        <v>40</v>
      </c>
      <c r="D76" s="20" t="s">
        <v>128</v>
      </c>
      <c r="E76" s="11">
        <v>25.92</v>
      </c>
      <c r="F76" s="11">
        <v>20.63</v>
      </c>
      <c r="G76" s="12">
        <f>ROUND(E76*F76,2)</f>
        <v>534.73</v>
      </c>
      <c r="H76" s="50">
        <v>25.92</v>
      </c>
      <c r="I76" s="53">
        <v>0</v>
      </c>
      <c r="J76" s="51">
        <f>ROUND(H76*I76,2)</f>
        <v>0</v>
      </c>
    </row>
    <row r="77" spans="1:10" ht="90" x14ac:dyDescent="0.25">
      <c r="A77" s="13"/>
      <c r="B77" s="13"/>
      <c r="C77" s="13"/>
      <c r="D77" s="14" t="s">
        <v>129</v>
      </c>
      <c r="E77" s="13"/>
      <c r="F77" s="13"/>
      <c r="G77" s="13"/>
      <c r="H77" s="52"/>
      <c r="I77" s="52"/>
      <c r="J77" s="52"/>
    </row>
    <row r="78" spans="1:10" ht="22.5" x14ac:dyDescent="0.25">
      <c r="A78" s="10" t="s">
        <v>130</v>
      </c>
      <c r="B78" s="10" t="s">
        <v>14</v>
      </c>
      <c r="C78" s="10" t="s">
        <v>40</v>
      </c>
      <c r="D78" s="20" t="s">
        <v>131</v>
      </c>
      <c r="E78" s="11">
        <v>1912.81</v>
      </c>
      <c r="F78" s="11">
        <v>7.22</v>
      </c>
      <c r="G78" s="12">
        <f>ROUND(E78*F78,2)</f>
        <v>13810.49</v>
      </c>
      <c r="H78" s="50">
        <v>1912.81</v>
      </c>
      <c r="I78" s="53">
        <v>0</v>
      </c>
      <c r="J78" s="51">
        <f>ROUND(H78*I78,2)</f>
        <v>0</v>
      </c>
    </row>
    <row r="79" spans="1:10" ht="101.25" x14ac:dyDescent="0.25">
      <c r="A79" s="13"/>
      <c r="B79" s="13"/>
      <c r="C79" s="13"/>
      <c r="D79" s="14" t="s">
        <v>132</v>
      </c>
      <c r="E79" s="13"/>
      <c r="F79" s="13"/>
      <c r="G79" s="13"/>
      <c r="H79" s="52"/>
      <c r="I79" s="52"/>
      <c r="J79" s="52"/>
    </row>
    <row r="80" spans="1:10" x14ac:dyDescent="0.25">
      <c r="A80" s="10" t="s">
        <v>133</v>
      </c>
      <c r="B80" s="10" t="s">
        <v>14</v>
      </c>
      <c r="C80" s="10" t="s">
        <v>19</v>
      </c>
      <c r="D80" s="20" t="s">
        <v>134</v>
      </c>
      <c r="E80" s="11">
        <v>4</v>
      </c>
      <c r="F80" s="11">
        <v>116.6</v>
      </c>
      <c r="G80" s="12">
        <f>ROUND(E80*F80,2)</f>
        <v>466.4</v>
      </c>
      <c r="H80" s="50">
        <v>4</v>
      </c>
      <c r="I80" s="53">
        <v>0</v>
      </c>
      <c r="J80" s="51">
        <f>ROUND(H80*I80,2)</f>
        <v>0</v>
      </c>
    </row>
    <row r="81" spans="1:10" ht="101.25" x14ac:dyDescent="0.25">
      <c r="A81" s="13"/>
      <c r="B81" s="13"/>
      <c r="C81" s="13"/>
      <c r="D81" s="14" t="s">
        <v>135</v>
      </c>
      <c r="E81" s="13"/>
      <c r="F81" s="13"/>
      <c r="G81" s="13"/>
      <c r="H81" s="52"/>
      <c r="I81" s="52"/>
      <c r="J81" s="52"/>
    </row>
    <row r="82" spans="1:10" ht="22.5" x14ac:dyDescent="0.25">
      <c r="A82" s="10" t="s">
        <v>136</v>
      </c>
      <c r="B82" s="10" t="s">
        <v>14</v>
      </c>
      <c r="C82" s="10" t="s">
        <v>79</v>
      </c>
      <c r="D82" s="20" t="s">
        <v>137</v>
      </c>
      <c r="E82" s="11">
        <v>469</v>
      </c>
      <c r="F82" s="11">
        <v>223.11</v>
      </c>
      <c r="G82" s="12">
        <f>ROUND(E82*F82,2)</f>
        <v>104638.59</v>
      </c>
      <c r="H82" s="50">
        <v>469</v>
      </c>
      <c r="I82" s="53">
        <v>0</v>
      </c>
      <c r="J82" s="51">
        <f>ROUND(H82*I82,2)</f>
        <v>0</v>
      </c>
    </row>
    <row r="83" spans="1:10" ht="180" x14ac:dyDescent="0.25">
      <c r="A83" s="13"/>
      <c r="B83" s="13"/>
      <c r="C83" s="13"/>
      <c r="D83" s="14" t="s">
        <v>138</v>
      </c>
      <c r="E83" s="13"/>
      <c r="F83" s="13"/>
      <c r="G83" s="13"/>
      <c r="H83" s="52"/>
      <c r="I83" s="52"/>
      <c r="J83" s="52"/>
    </row>
    <row r="84" spans="1:10" ht="22.5" x14ac:dyDescent="0.25">
      <c r="A84" s="10" t="s">
        <v>139</v>
      </c>
      <c r="B84" s="10" t="s">
        <v>14</v>
      </c>
      <c r="C84" s="10" t="s">
        <v>79</v>
      </c>
      <c r="D84" s="20" t="s">
        <v>140</v>
      </c>
      <c r="E84" s="11">
        <v>30</v>
      </c>
      <c r="F84" s="11">
        <v>2.83</v>
      </c>
      <c r="G84" s="12">
        <f>ROUND(E84*F84,2)</f>
        <v>84.9</v>
      </c>
      <c r="H84" s="50">
        <v>30</v>
      </c>
      <c r="I84" s="53">
        <v>0</v>
      </c>
      <c r="J84" s="51">
        <f>ROUND(H84*I84,2)</f>
        <v>0</v>
      </c>
    </row>
    <row r="85" spans="1:10" ht="281.25" x14ac:dyDescent="0.25">
      <c r="A85" s="13"/>
      <c r="B85" s="13"/>
      <c r="C85" s="13"/>
      <c r="D85" s="14" t="s">
        <v>141</v>
      </c>
      <c r="E85" s="13"/>
      <c r="F85" s="13"/>
      <c r="G85" s="13"/>
      <c r="H85" s="52"/>
      <c r="I85" s="52"/>
      <c r="J85" s="52"/>
    </row>
    <row r="86" spans="1:10" ht="22.5" x14ac:dyDescent="0.25">
      <c r="A86" s="10" t="s">
        <v>142</v>
      </c>
      <c r="B86" s="10" t="s">
        <v>14</v>
      </c>
      <c r="C86" s="10" t="s">
        <v>79</v>
      </c>
      <c r="D86" s="20" t="s">
        <v>143</v>
      </c>
      <c r="E86" s="11">
        <v>48</v>
      </c>
      <c r="F86" s="11">
        <v>3.91</v>
      </c>
      <c r="G86" s="12">
        <f>ROUND(E86*F86,2)</f>
        <v>187.68</v>
      </c>
      <c r="H86" s="50">
        <v>48</v>
      </c>
      <c r="I86" s="53">
        <v>0</v>
      </c>
      <c r="J86" s="51">
        <f>ROUND(H86*I86,2)</f>
        <v>0</v>
      </c>
    </row>
    <row r="87" spans="1:10" ht="281.25" x14ac:dyDescent="0.25">
      <c r="A87" s="13"/>
      <c r="B87" s="13"/>
      <c r="C87" s="13"/>
      <c r="D87" s="14" t="s">
        <v>144</v>
      </c>
      <c r="E87" s="13"/>
      <c r="F87" s="13"/>
      <c r="G87" s="13"/>
      <c r="H87" s="52"/>
      <c r="I87" s="52"/>
      <c r="J87" s="52"/>
    </row>
    <row r="88" spans="1:10" x14ac:dyDescent="0.25">
      <c r="A88" s="10" t="s">
        <v>145</v>
      </c>
      <c r="B88" s="10" t="s">
        <v>14</v>
      </c>
      <c r="C88" s="10" t="s">
        <v>19</v>
      </c>
      <c r="D88" s="20" t="s">
        <v>146</v>
      </c>
      <c r="E88" s="11">
        <v>7</v>
      </c>
      <c r="F88" s="11">
        <v>138.78</v>
      </c>
      <c r="G88" s="12">
        <f>ROUND(E88*F88,2)</f>
        <v>971.46</v>
      </c>
      <c r="H88" s="50">
        <v>7</v>
      </c>
      <c r="I88" s="53">
        <v>0</v>
      </c>
      <c r="J88" s="51">
        <f>ROUND(H88*I88,2)</f>
        <v>0</v>
      </c>
    </row>
    <row r="89" spans="1:10" ht="225" x14ac:dyDescent="0.25">
      <c r="A89" s="13"/>
      <c r="B89" s="13"/>
      <c r="C89" s="13"/>
      <c r="D89" s="14" t="s">
        <v>147</v>
      </c>
      <c r="E89" s="13"/>
      <c r="F89" s="13"/>
      <c r="G89" s="13"/>
      <c r="H89" s="52"/>
      <c r="I89" s="52"/>
      <c r="J89" s="52"/>
    </row>
    <row r="90" spans="1:10" x14ac:dyDescent="0.25">
      <c r="A90" s="10" t="s">
        <v>148</v>
      </c>
      <c r="B90" s="10" t="s">
        <v>14</v>
      </c>
      <c r="C90" s="10" t="s">
        <v>19</v>
      </c>
      <c r="D90" s="20" t="s">
        <v>149</v>
      </c>
      <c r="E90" s="11">
        <v>3</v>
      </c>
      <c r="F90" s="11">
        <v>4865.3999999999996</v>
      </c>
      <c r="G90" s="12">
        <f>ROUND(E90*F90,2)</f>
        <v>14596.2</v>
      </c>
      <c r="H90" s="50">
        <v>3</v>
      </c>
      <c r="I90" s="53">
        <v>0</v>
      </c>
      <c r="J90" s="51">
        <f>ROUND(H90*I90,2)</f>
        <v>0</v>
      </c>
    </row>
    <row r="91" spans="1:10" ht="123.75" x14ac:dyDescent="0.25">
      <c r="A91" s="13"/>
      <c r="B91" s="13"/>
      <c r="C91" s="13"/>
      <c r="D91" s="14" t="s">
        <v>150</v>
      </c>
      <c r="E91" s="13"/>
      <c r="F91" s="13"/>
      <c r="G91" s="13"/>
      <c r="H91" s="52"/>
      <c r="I91" s="52"/>
      <c r="J91" s="52"/>
    </row>
    <row r="92" spans="1:10" x14ac:dyDescent="0.25">
      <c r="A92" s="10" t="s">
        <v>151</v>
      </c>
      <c r="B92" s="10" t="s">
        <v>14</v>
      </c>
      <c r="C92" s="10" t="s">
        <v>153</v>
      </c>
      <c r="D92" s="20" t="s">
        <v>152</v>
      </c>
      <c r="E92" s="11">
        <v>97</v>
      </c>
      <c r="F92" s="11">
        <v>6.63</v>
      </c>
      <c r="G92" s="12">
        <f>ROUND(E92*F92,2)</f>
        <v>643.11</v>
      </c>
      <c r="H92" s="50">
        <v>97</v>
      </c>
      <c r="I92" s="53">
        <v>0</v>
      </c>
      <c r="J92" s="51">
        <f>ROUND(H92*I92,2)</f>
        <v>0</v>
      </c>
    </row>
    <row r="93" spans="1:10" ht="78.75" x14ac:dyDescent="0.25">
      <c r="A93" s="13"/>
      <c r="B93" s="13"/>
      <c r="C93" s="13"/>
      <c r="D93" s="14" t="s">
        <v>154</v>
      </c>
      <c r="E93" s="13"/>
      <c r="F93" s="13"/>
      <c r="G93" s="13"/>
      <c r="H93" s="52"/>
      <c r="I93" s="52"/>
      <c r="J93" s="52"/>
    </row>
    <row r="94" spans="1:10" x14ac:dyDescent="0.25">
      <c r="A94" s="13"/>
      <c r="B94" s="13"/>
      <c r="C94" s="13"/>
      <c r="D94" s="21" t="s">
        <v>155</v>
      </c>
      <c r="E94" s="15">
        <v>1</v>
      </c>
      <c r="F94" s="9">
        <f>G56+G58+G60+G62+G64+G66+G68+G70+G72+G74+G76+G78+G80+G82+G84+G86+G88+G90+G92</f>
        <v>325246.2</v>
      </c>
      <c r="G94" s="9">
        <f>ROUND(F94*E94,2)</f>
        <v>325246.2</v>
      </c>
      <c r="H94" s="47">
        <v>1</v>
      </c>
      <c r="I94" s="49">
        <f>J56+J58+J60+J62+J64+J66+J68+J70+J72+J74+J76+J78+J80+J82+J84+J86+J88+J90+J92</f>
        <v>0</v>
      </c>
      <c r="J94" s="49">
        <f>ROUND(I94*H94,2)</f>
        <v>0</v>
      </c>
    </row>
    <row r="95" spans="1:10" ht="0.95" customHeight="1" x14ac:dyDescent="0.25">
      <c r="A95" s="16"/>
      <c r="B95" s="16"/>
      <c r="C95" s="16"/>
      <c r="D95" s="22"/>
      <c r="E95" s="16"/>
      <c r="F95" s="16"/>
      <c r="G95" s="16"/>
      <c r="H95" s="37"/>
      <c r="I95" s="37"/>
      <c r="J95" s="37"/>
    </row>
    <row r="96" spans="1:10" x14ac:dyDescent="0.25">
      <c r="A96" s="7" t="s">
        <v>156</v>
      </c>
      <c r="B96" s="7" t="s">
        <v>11</v>
      </c>
      <c r="C96" s="7" t="s">
        <v>0</v>
      </c>
      <c r="D96" s="19" t="s">
        <v>157</v>
      </c>
      <c r="E96" s="8">
        <f t="shared" ref="E96:J96" si="2">E115</f>
        <v>1</v>
      </c>
      <c r="F96" s="9">
        <f t="shared" si="2"/>
        <v>745519.85</v>
      </c>
      <c r="G96" s="9">
        <f t="shared" si="2"/>
        <v>745519.85</v>
      </c>
      <c r="H96" s="40">
        <f t="shared" si="2"/>
        <v>1</v>
      </c>
      <c r="I96" s="49">
        <f t="shared" si="2"/>
        <v>0</v>
      </c>
      <c r="J96" s="49">
        <f t="shared" si="2"/>
        <v>0</v>
      </c>
    </row>
    <row r="97" spans="1:10" x14ac:dyDescent="0.25">
      <c r="A97" s="10" t="s">
        <v>158</v>
      </c>
      <c r="B97" s="10" t="s">
        <v>14</v>
      </c>
      <c r="C97" s="10" t="s">
        <v>44</v>
      </c>
      <c r="D97" s="20" t="s">
        <v>159</v>
      </c>
      <c r="E97" s="11">
        <v>116682.1</v>
      </c>
      <c r="F97" s="11">
        <v>2.76</v>
      </c>
      <c r="G97" s="12">
        <f>ROUND(E97*F97,2)</f>
        <v>322042.59999999998</v>
      </c>
      <c r="H97" s="50">
        <v>116682.1</v>
      </c>
      <c r="I97" s="53">
        <v>0</v>
      </c>
      <c r="J97" s="51">
        <f>ROUND(H97*I97,2)</f>
        <v>0</v>
      </c>
    </row>
    <row r="98" spans="1:10" ht="101.25" x14ac:dyDescent="0.25">
      <c r="A98" s="13"/>
      <c r="B98" s="13"/>
      <c r="C98" s="13"/>
      <c r="D98" s="14" t="s">
        <v>160</v>
      </c>
      <c r="E98" s="13"/>
      <c r="F98" s="13"/>
      <c r="G98" s="13"/>
      <c r="H98" s="52"/>
      <c r="I98" s="52"/>
      <c r="J98" s="52"/>
    </row>
    <row r="99" spans="1:10" ht="22.5" x14ac:dyDescent="0.25">
      <c r="A99" s="10" t="s">
        <v>161</v>
      </c>
      <c r="B99" s="10" t="s">
        <v>14</v>
      </c>
      <c r="C99" s="10" t="s">
        <v>19</v>
      </c>
      <c r="D99" s="20" t="s">
        <v>162</v>
      </c>
      <c r="E99" s="11">
        <v>7</v>
      </c>
      <c r="F99" s="11">
        <v>344.5</v>
      </c>
      <c r="G99" s="12">
        <f>ROUND(E99*F99,2)</f>
        <v>2411.5</v>
      </c>
      <c r="H99" s="50">
        <v>7</v>
      </c>
      <c r="I99" s="53">
        <v>0</v>
      </c>
      <c r="J99" s="51">
        <f>ROUND(H99*I99,2)</f>
        <v>0</v>
      </c>
    </row>
    <row r="100" spans="1:10" ht="157.5" x14ac:dyDescent="0.25">
      <c r="A100" s="13"/>
      <c r="B100" s="13"/>
      <c r="C100" s="13"/>
      <c r="D100" s="14" t="s">
        <v>163</v>
      </c>
      <c r="E100" s="13"/>
      <c r="F100" s="13"/>
      <c r="G100" s="13"/>
      <c r="H100" s="52"/>
      <c r="I100" s="52"/>
      <c r="J100" s="52"/>
    </row>
    <row r="101" spans="1:10" x14ac:dyDescent="0.25">
      <c r="A101" s="10" t="s">
        <v>164</v>
      </c>
      <c r="B101" s="10" t="s">
        <v>14</v>
      </c>
      <c r="C101" s="10" t="s">
        <v>26</v>
      </c>
      <c r="D101" s="20" t="s">
        <v>165</v>
      </c>
      <c r="E101" s="11">
        <v>271.7</v>
      </c>
      <c r="F101" s="11">
        <v>76.69</v>
      </c>
      <c r="G101" s="12">
        <f>ROUND(E101*F101,2)</f>
        <v>20836.669999999998</v>
      </c>
      <c r="H101" s="50">
        <v>271.7</v>
      </c>
      <c r="I101" s="53">
        <v>0</v>
      </c>
      <c r="J101" s="51">
        <f>ROUND(H101*I101,2)</f>
        <v>0</v>
      </c>
    </row>
    <row r="102" spans="1:10" ht="45" x14ac:dyDescent="0.25">
      <c r="A102" s="13"/>
      <c r="B102" s="13"/>
      <c r="C102" s="13"/>
      <c r="D102" s="14" t="s">
        <v>166</v>
      </c>
      <c r="E102" s="13"/>
      <c r="F102" s="13"/>
      <c r="G102" s="13"/>
      <c r="H102" s="52"/>
      <c r="I102" s="52"/>
      <c r="J102" s="52"/>
    </row>
    <row r="103" spans="1:10" x14ac:dyDescent="0.25">
      <c r="A103" s="10" t="s">
        <v>167</v>
      </c>
      <c r="B103" s="10" t="s">
        <v>14</v>
      </c>
      <c r="C103" s="10" t="s">
        <v>19</v>
      </c>
      <c r="D103" s="20" t="s">
        <v>168</v>
      </c>
      <c r="E103" s="11">
        <v>7</v>
      </c>
      <c r="F103" s="11">
        <v>42135</v>
      </c>
      <c r="G103" s="12">
        <f>ROUND(E103*F103,2)</f>
        <v>294945</v>
      </c>
      <c r="H103" s="50">
        <v>7</v>
      </c>
      <c r="I103" s="53">
        <v>0</v>
      </c>
      <c r="J103" s="51">
        <f>ROUND(H103*I103,2)</f>
        <v>0</v>
      </c>
    </row>
    <row r="104" spans="1:10" ht="409.5" x14ac:dyDescent="0.25">
      <c r="A104" s="13"/>
      <c r="B104" s="13"/>
      <c r="C104" s="13"/>
      <c r="D104" s="14" t="s">
        <v>169</v>
      </c>
      <c r="E104" s="13"/>
      <c r="F104" s="13"/>
      <c r="G104" s="13"/>
      <c r="H104" s="52"/>
      <c r="I104" s="52"/>
      <c r="J104" s="52"/>
    </row>
    <row r="105" spans="1:10" x14ac:dyDescent="0.25">
      <c r="A105" s="10" t="s">
        <v>170</v>
      </c>
      <c r="B105" s="10" t="s">
        <v>14</v>
      </c>
      <c r="C105" s="10" t="s">
        <v>19</v>
      </c>
      <c r="D105" s="20" t="s">
        <v>171</v>
      </c>
      <c r="E105" s="11">
        <v>1</v>
      </c>
      <c r="F105" s="11">
        <v>16078.08</v>
      </c>
      <c r="G105" s="12">
        <f>ROUND(E105*F105,2)</f>
        <v>16078.08</v>
      </c>
      <c r="H105" s="50">
        <v>1</v>
      </c>
      <c r="I105" s="53">
        <v>0</v>
      </c>
      <c r="J105" s="51">
        <f>ROUND(H105*I105,2)</f>
        <v>0</v>
      </c>
    </row>
    <row r="106" spans="1:10" ht="409.5" x14ac:dyDescent="0.25">
      <c r="A106" s="13"/>
      <c r="B106" s="13"/>
      <c r="C106" s="13"/>
      <c r="D106" s="14" t="s">
        <v>172</v>
      </c>
      <c r="E106" s="13"/>
      <c r="F106" s="13"/>
      <c r="G106" s="13"/>
      <c r="H106" s="52"/>
      <c r="I106" s="52"/>
      <c r="J106" s="52"/>
    </row>
    <row r="107" spans="1:10" x14ac:dyDescent="0.25">
      <c r="A107" s="10" t="s">
        <v>173</v>
      </c>
      <c r="B107" s="10" t="s">
        <v>14</v>
      </c>
      <c r="C107" s="10" t="s">
        <v>19</v>
      </c>
      <c r="D107" s="20" t="s">
        <v>174</v>
      </c>
      <c r="E107" s="11">
        <v>11</v>
      </c>
      <c r="F107" s="11">
        <v>6466</v>
      </c>
      <c r="G107" s="12">
        <f>ROUND(E107*F107,2)</f>
        <v>71126</v>
      </c>
      <c r="H107" s="50">
        <v>11</v>
      </c>
      <c r="I107" s="53">
        <v>0</v>
      </c>
      <c r="J107" s="51">
        <f>ROUND(H107*I107,2)</f>
        <v>0</v>
      </c>
    </row>
    <row r="108" spans="1:10" ht="67.5" x14ac:dyDescent="0.25">
      <c r="A108" s="13"/>
      <c r="B108" s="13"/>
      <c r="C108" s="13"/>
      <c r="D108" s="14" t="s">
        <v>175</v>
      </c>
      <c r="E108" s="13"/>
      <c r="F108" s="13"/>
      <c r="G108" s="13"/>
      <c r="H108" s="52"/>
      <c r="I108" s="52"/>
      <c r="J108" s="52"/>
    </row>
    <row r="109" spans="1:10" x14ac:dyDescent="0.25">
      <c r="A109" s="10" t="s">
        <v>176</v>
      </c>
      <c r="B109" s="10" t="s">
        <v>14</v>
      </c>
      <c r="C109" s="10" t="s">
        <v>26</v>
      </c>
      <c r="D109" s="20" t="s">
        <v>177</v>
      </c>
      <c r="E109" s="11">
        <v>482</v>
      </c>
      <c r="F109" s="11">
        <v>12</v>
      </c>
      <c r="G109" s="12">
        <f>ROUND(E109*F109,2)</f>
        <v>5784</v>
      </c>
      <c r="H109" s="50">
        <v>482</v>
      </c>
      <c r="I109" s="53">
        <v>0</v>
      </c>
      <c r="J109" s="51">
        <f>ROUND(H109*I109,2)</f>
        <v>0</v>
      </c>
    </row>
    <row r="110" spans="1:10" ht="168.75" x14ac:dyDescent="0.25">
      <c r="A110" s="13"/>
      <c r="B110" s="13"/>
      <c r="C110" s="13"/>
      <c r="D110" s="14" t="s">
        <v>178</v>
      </c>
      <c r="E110" s="13"/>
      <c r="F110" s="13"/>
      <c r="G110" s="13"/>
      <c r="H110" s="52"/>
      <c r="I110" s="52"/>
      <c r="J110" s="52"/>
    </row>
    <row r="111" spans="1:10" ht="22.5" x14ac:dyDescent="0.25">
      <c r="A111" s="10" t="s">
        <v>179</v>
      </c>
      <c r="B111" s="10" t="s">
        <v>14</v>
      </c>
      <c r="C111" s="10" t="s">
        <v>19</v>
      </c>
      <c r="D111" s="20" t="s">
        <v>180</v>
      </c>
      <c r="E111" s="11">
        <v>1</v>
      </c>
      <c r="F111" s="11">
        <v>10600</v>
      </c>
      <c r="G111" s="12">
        <f>ROUND(E111*F111,2)</f>
        <v>10600</v>
      </c>
      <c r="H111" s="50">
        <v>1</v>
      </c>
      <c r="I111" s="53">
        <v>0</v>
      </c>
      <c r="J111" s="51">
        <f>ROUND(H111*I111,2)</f>
        <v>0</v>
      </c>
    </row>
    <row r="112" spans="1:10" ht="45" x14ac:dyDescent="0.25">
      <c r="A112" s="13"/>
      <c r="B112" s="13"/>
      <c r="C112" s="13"/>
      <c r="D112" s="14" t="s">
        <v>181</v>
      </c>
      <c r="E112" s="13"/>
      <c r="F112" s="13"/>
      <c r="G112" s="13"/>
      <c r="H112" s="52"/>
      <c r="I112" s="52"/>
      <c r="J112" s="52"/>
    </row>
    <row r="113" spans="1:10" x14ac:dyDescent="0.25">
      <c r="A113" s="10" t="s">
        <v>182</v>
      </c>
      <c r="B113" s="10" t="s">
        <v>14</v>
      </c>
      <c r="C113" s="10" t="s">
        <v>19</v>
      </c>
      <c r="D113" s="20" t="s">
        <v>183</v>
      </c>
      <c r="E113" s="11">
        <v>1</v>
      </c>
      <c r="F113" s="11">
        <v>1696</v>
      </c>
      <c r="G113" s="12">
        <f>ROUND(E113*F113,2)</f>
        <v>1696</v>
      </c>
      <c r="H113" s="50">
        <v>1</v>
      </c>
      <c r="I113" s="53">
        <v>0</v>
      </c>
      <c r="J113" s="51">
        <f>ROUND(H113*I113,2)</f>
        <v>0</v>
      </c>
    </row>
    <row r="114" spans="1:10" ht="101.25" x14ac:dyDescent="0.25">
      <c r="A114" s="13"/>
      <c r="B114" s="13"/>
      <c r="C114" s="13"/>
      <c r="D114" s="14" t="s">
        <v>184</v>
      </c>
      <c r="E114" s="13"/>
      <c r="F114" s="13"/>
      <c r="G114" s="13"/>
      <c r="H114" s="52"/>
      <c r="I114" s="52"/>
      <c r="J114" s="52"/>
    </row>
    <row r="115" spans="1:10" x14ac:dyDescent="0.25">
      <c r="A115" s="13"/>
      <c r="B115" s="13"/>
      <c r="C115" s="13"/>
      <c r="D115" s="21" t="s">
        <v>185</v>
      </c>
      <c r="E115" s="15">
        <v>1</v>
      </c>
      <c r="F115" s="9">
        <f>G97+G99+G101+G103+G105+G107+G109+G111+G113</f>
        <v>745519.85</v>
      </c>
      <c r="G115" s="9">
        <f>ROUND(F115*E115,2)</f>
        <v>745519.85</v>
      </c>
      <c r="H115" s="47">
        <v>1</v>
      </c>
      <c r="I115" s="49">
        <f>J97+J99+J101+J103+J105+J107+J109+J111+J113</f>
        <v>0</v>
      </c>
      <c r="J115" s="49">
        <f>ROUND(I115*H115,2)</f>
        <v>0</v>
      </c>
    </row>
    <row r="116" spans="1:10" ht="0.95" customHeight="1" x14ac:dyDescent="0.25">
      <c r="A116" s="16"/>
      <c r="B116" s="16"/>
      <c r="C116" s="16"/>
      <c r="D116" s="22"/>
      <c r="E116" s="16"/>
      <c r="F116" s="16"/>
      <c r="G116" s="16"/>
      <c r="H116" s="37"/>
      <c r="I116" s="37"/>
      <c r="J116" s="37"/>
    </row>
    <row r="117" spans="1:10" x14ac:dyDescent="0.25">
      <c r="A117" s="7" t="s">
        <v>186</v>
      </c>
      <c r="B117" s="7" t="s">
        <v>11</v>
      </c>
      <c r="C117" s="7" t="s">
        <v>0</v>
      </c>
      <c r="D117" s="19" t="s">
        <v>187</v>
      </c>
      <c r="E117" s="8">
        <f t="shared" ref="E117:J117" si="3">E128</f>
        <v>1</v>
      </c>
      <c r="F117" s="9">
        <f t="shared" si="3"/>
        <v>55895.929999999993</v>
      </c>
      <c r="G117" s="9">
        <f t="shared" si="3"/>
        <v>55895.93</v>
      </c>
      <c r="H117" s="40">
        <f t="shared" si="3"/>
        <v>1</v>
      </c>
      <c r="I117" s="49">
        <f t="shared" si="3"/>
        <v>0</v>
      </c>
      <c r="J117" s="49">
        <f t="shared" si="3"/>
        <v>0</v>
      </c>
    </row>
    <row r="118" spans="1:10" x14ac:dyDescent="0.25">
      <c r="A118" s="10" t="s">
        <v>188</v>
      </c>
      <c r="B118" s="10" t="s">
        <v>14</v>
      </c>
      <c r="C118" s="10" t="s">
        <v>40</v>
      </c>
      <c r="D118" s="20" t="s">
        <v>189</v>
      </c>
      <c r="E118" s="11">
        <v>278.93</v>
      </c>
      <c r="F118" s="11">
        <v>46.64</v>
      </c>
      <c r="G118" s="12">
        <f>ROUND(E118*F118,2)</f>
        <v>13009.3</v>
      </c>
      <c r="H118" s="50">
        <v>278.93</v>
      </c>
      <c r="I118" s="53">
        <v>0</v>
      </c>
      <c r="J118" s="51">
        <f>ROUND(H118*I118,2)</f>
        <v>0</v>
      </c>
    </row>
    <row r="119" spans="1:10" ht="135" x14ac:dyDescent="0.25">
      <c r="A119" s="13"/>
      <c r="B119" s="13"/>
      <c r="C119" s="13"/>
      <c r="D119" s="14" t="s">
        <v>190</v>
      </c>
      <c r="E119" s="13"/>
      <c r="F119" s="13"/>
      <c r="G119" s="13"/>
      <c r="H119" s="52"/>
      <c r="I119" s="52"/>
      <c r="J119" s="52"/>
    </row>
    <row r="120" spans="1:10" ht="22.5" x14ac:dyDescent="0.25">
      <c r="A120" s="10" t="s">
        <v>191</v>
      </c>
      <c r="B120" s="10" t="s">
        <v>14</v>
      </c>
      <c r="C120" s="10" t="s">
        <v>40</v>
      </c>
      <c r="D120" s="20" t="s">
        <v>192</v>
      </c>
      <c r="E120" s="11">
        <v>84.23</v>
      </c>
      <c r="F120" s="11">
        <v>38.4</v>
      </c>
      <c r="G120" s="12">
        <f>ROUND(E120*F120,2)</f>
        <v>3234.43</v>
      </c>
      <c r="H120" s="50">
        <v>84.23</v>
      </c>
      <c r="I120" s="53">
        <v>0</v>
      </c>
      <c r="J120" s="51">
        <f>ROUND(H120*I120,2)</f>
        <v>0</v>
      </c>
    </row>
    <row r="121" spans="1:10" ht="191.25" x14ac:dyDescent="0.25">
      <c r="A121" s="13"/>
      <c r="B121" s="13"/>
      <c r="C121" s="13"/>
      <c r="D121" s="14" t="s">
        <v>193</v>
      </c>
      <c r="E121" s="13"/>
      <c r="F121" s="13"/>
      <c r="G121" s="13"/>
      <c r="H121" s="52"/>
      <c r="I121" s="52"/>
      <c r="J121" s="52"/>
    </row>
    <row r="122" spans="1:10" x14ac:dyDescent="0.25">
      <c r="A122" s="10" t="s">
        <v>194</v>
      </c>
      <c r="B122" s="10" t="s">
        <v>14</v>
      </c>
      <c r="C122" s="10" t="s">
        <v>15</v>
      </c>
      <c r="D122" s="20" t="s">
        <v>195</v>
      </c>
      <c r="E122" s="11">
        <v>155.91</v>
      </c>
      <c r="F122" s="11">
        <v>45</v>
      </c>
      <c r="G122" s="12">
        <f>ROUND(E122*F122,2)</f>
        <v>7015.95</v>
      </c>
      <c r="H122" s="50">
        <v>155.91</v>
      </c>
      <c r="I122" s="53">
        <v>0</v>
      </c>
      <c r="J122" s="51">
        <f>ROUND(H122*I122,2)</f>
        <v>0</v>
      </c>
    </row>
    <row r="123" spans="1:10" ht="101.25" x14ac:dyDescent="0.25">
      <c r="A123" s="13"/>
      <c r="B123" s="13"/>
      <c r="C123" s="13"/>
      <c r="D123" s="14" t="s">
        <v>196</v>
      </c>
      <c r="E123" s="13"/>
      <c r="F123" s="13"/>
      <c r="G123" s="13"/>
      <c r="H123" s="52"/>
      <c r="I123" s="52"/>
      <c r="J123" s="52"/>
    </row>
    <row r="124" spans="1:10" x14ac:dyDescent="0.25">
      <c r="A124" s="10" t="s">
        <v>197</v>
      </c>
      <c r="B124" s="10" t="s">
        <v>14</v>
      </c>
      <c r="C124" s="10" t="s">
        <v>40</v>
      </c>
      <c r="D124" s="20" t="s">
        <v>198</v>
      </c>
      <c r="E124" s="11">
        <v>549.99</v>
      </c>
      <c r="F124" s="11">
        <v>59.06</v>
      </c>
      <c r="G124" s="12">
        <f>ROUND(E124*F124,2)</f>
        <v>32482.41</v>
      </c>
      <c r="H124" s="50">
        <v>549.99</v>
      </c>
      <c r="I124" s="53">
        <v>0</v>
      </c>
      <c r="J124" s="51">
        <f>ROUND(H124*I124,2)</f>
        <v>0</v>
      </c>
    </row>
    <row r="125" spans="1:10" ht="112.5" x14ac:dyDescent="0.25">
      <c r="A125" s="13"/>
      <c r="B125" s="13"/>
      <c r="C125" s="13"/>
      <c r="D125" s="14" t="s">
        <v>199</v>
      </c>
      <c r="E125" s="13"/>
      <c r="F125" s="13"/>
      <c r="G125" s="13"/>
      <c r="H125" s="52"/>
      <c r="I125" s="52"/>
      <c r="J125" s="52"/>
    </row>
    <row r="126" spans="1:10" ht="22.5" x14ac:dyDescent="0.25">
      <c r="A126" s="10" t="s">
        <v>200</v>
      </c>
      <c r="B126" s="10" t="s">
        <v>14</v>
      </c>
      <c r="C126" s="10" t="s">
        <v>26</v>
      </c>
      <c r="D126" s="20" t="s">
        <v>201</v>
      </c>
      <c r="E126" s="11">
        <v>24</v>
      </c>
      <c r="F126" s="11">
        <v>6.41</v>
      </c>
      <c r="G126" s="12">
        <f>ROUND(E126*F126,2)</f>
        <v>153.84</v>
      </c>
      <c r="H126" s="50">
        <v>24</v>
      </c>
      <c r="I126" s="53">
        <v>0</v>
      </c>
      <c r="J126" s="51">
        <f>ROUND(H126*I126,2)</f>
        <v>0</v>
      </c>
    </row>
    <row r="127" spans="1:10" ht="90" x14ac:dyDescent="0.25">
      <c r="A127" s="13"/>
      <c r="B127" s="13"/>
      <c r="C127" s="13"/>
      <c r="D127" s="14" t="s">
        <v>202</v>
      </c>
      <c r="E127" s="13"/>
      <c r="F127" s="13"/>
      <c r="G127" s="13"/>
      <c r="H127" s="52"/>
      <c r="I127" s="52"/>
      <c r="J127" s="52"/>
    </row>
    <row r="128" spans="1:10" x14ac:dyDescent="0.25">
      <c r="A128" s="13"/>
      <c r="B128" s="13"/>
      <c r="C128" s="13"/>
      <c r="D128" s="21" t="s">
        <v>203</v>
      </c>
      <c r="E128" s="15">
        <v>1</v>
      </c>
      <c r="F128" s="9">
        <f>G118+G120+G122+G124+G126</f>
        <v>55895.929999999993</v>
      </c>
      <c r="G128" s="9">
        <f>ROUND(F128*E128,2)</f>
        <v>55895.93</v>
      </c>
      <c r="H128" s="47">
        <v>1</v>
      </c>
      <c r="I128" s="49">
        <f>J118+J120+J122+J124+J126</f>
        <v>0</v>
      </c>
      <c r="J128" s="49">
        <f>ROUND(I128*H128,2)</f>
        <v>0</v>
      </c>
    </row>
    <row r="129" spans="1:10" ht="0.95" customHeight="1" x14ac:dyDescent="0.25">
      <c r="A129" s="16"/>
      <c r="B129" s="16"/>
      <c r="C129" s="16"/>
      <c r="D129" s="22"/>
      <c r="E129" s="16"/>
      <c r="F129" s="16"/>
      <c r="G129" s="16"/>
      <c r="H129" s="37"/>
      <c r="I129" s="37"/>
      <c r="J129" s="37"/>
    </row>
    <row r="130" spans="1:10" x14ac:dyDescent="0.25">
      <c r="A130" s="7" t="s">
        <v>204</v>
      </c>
      <c r="B130" s="7" t="s">
        <v>11</v>
      </c>
      <c r="C130" s="7" t="s">
        <v>0</v>
      </c>
      <c r="D130" s="19" t="s">
        <v>205</v>
      </c>
      <c r="E130" s="8">
        <f t="shared" ref="E130:J130" si="4">E143</f>
        <v>1</v>
      </c>
      <c r="F130" s="9">
        <f t="shared" si="4"/>
        <v>40925.979999999996</v>
      </c>
      <c r="G130" s="9">
        <f t="shared" si="4"/>
        <v>40925.980000000003</v>
      </c>
      <c r="H130" s="40">
        <f t="shared" si="4"/>
        <v>1</v>
      </c>
      <c r="I130" s="49">
        <f t="shared" si="4"/>
        <v>0</v>
      </c>
      <c r="J130" s="49">
        <f t="shared" si="4"/>
        <v>0</v>
      </c>
    </row>
    <row r="131" spans="1:10" ht="22.5" x14ac:dyDescent="0.25">
      <c r="A131" s="10" t="s">
        <v>206</v>
      </c>
      <c r="B131" s="10" t="s">
        <v>14</v>
      </c>
      <c r="C131" s="10" t="s">
        <v>15</v>
      </c>
      <c r="D131" s="20" t="s">
        <v>207</v>
      </c>
      <c r="E131" s="11">
        <v>510</v>
      </c>
      <c r="F131" s="11">
        <v>20.5</v>
      </c>
      <c r="G131" s="12">
        <f>ROUND(E131*F131,2)</f>
        <v>10455</v>
      </c>
      <c r="H131" s="50">
        <v>510</v>
      </c>
      <c r="I131" s="53">
        <v>0</v>
      </c>
      <c r="J131" s="51">
        <f>ROUND(H131*I131,2)</f>
        <v>0</v>
      </c>
    </row>
    <row r="132" spans="1:10" ht="90" x14ac:dyDescent="0.25">
      <c r="A132" s="13"/>
      <c r="B132" s="13"/>
      <c r="C132" s="13"/>
      <c r="D132" s="14" t="s">
        <v>208</v>
      </c>
      <c r="E132" s="13"/>
      <c r="F132" s="13"/>
      <c r="G132" s="13"/>
      <c r="H132" s="52"/>
      <c r="I132" s="52"/>
      <c r="J132" s="52"/>
    </row>
    <row r="133" spans="1:10" ht="22.5" x14ac:dyDescent="0.25">
      <c r="A133" s="10" t="s">
        <v>209</v>
      </c>
      <c r="B133" s="10" t="s">
        <v>14</v>
      </c>
      <c r="C133" s="10" t="s">
        <v>15</v>
      </c>
      <c r="D133" s="20" t="s">
        <v>210</v>
      </c>
      <c r="E133" s="11">
        <v>97</v>
      </c>
      <c r="F133" s="11">
        <v>23.21</v>
      </c>
      <c r="G133" s="12">
        <f>ROUND(E133*F133,2)</f>
        <v>2251.37</v>
      </c>
      <c r="H133" s="50">
        <v>97</v>
      </c>
      <c r="I133" s="53">
        <v>0</v>
      </c>
      <c r="J133" s="51">
        <f>ROUND(H133*I133,2)</f>
        <v>0</v>
      </c>
    </row>
    <row r="134" spans="1:10" ht="78.75" x14ac:dyDescent="0.25">
      <c r="A134" s="13"/>
      <c r="B134" s="13"/>
      <c r="C134" s="13"/>
      <c r="D134" s="14" t="s">
        <v>211</v>
      </c>
      <c r="E134" s="13"/>
      <c r="F134" s="13"/>
      <c r="G134" s="13"/>
      <c r="H134" s="52"/>
      <c r="I134" s="52"/>
      <c r="J134" s="52"/>
    </row>
    <row r="135" spans="1:10" x14ac:dyDescent="0.25">
      <c r="A135" s="10" t="s">
        <v>212</v>
      </c>
      <c r="B135" s="10" t="s">
        <v>14</v>
      </c>
      <c r="C135" s="10" t="s">
        <v>125</v>
      </c>
      <c r="D135" s="20" t="s">
        <v>213</v>
      </c>
      <c r="E135" s="11">
        <v>510</v>
      </c>
      <c r="F135" s="11">
        <v>47.7</v>
      </c>
      <c r="G135" s="12">
        <f>ROUND(E135*F135,2)</f>
        <v>24327</v>
      </c>
      <c r="H135" s="50">
        <v>510</v>
      </c>
      <c r="I135" s="53">
        <v>0</v>
      </c>
      <c r="J135" s="51">
        <f>ROUND(H135*I135,2)</f>
        <v>0</v>
      </c>
    </row>
    <row r="136" spans="1:10" ht="405" x14ac:dyDescent="0.25">
      <c r="A136" s="13"/>
      <c r="B136" s="13"/>
      <c r="C136" s="13"/>
      <c r="D136" s="14" t="s">
        <v>214</v>
      </c>
      <c r="E136" s="13"/>
      <c r="F136" s="13"/>
      <c r="G136" s="13"/>
      <c r="H136" s="52"/>
      <c r="I136" s="52"/>
      <c r="J136" s="52"/>
    </row>
    <row r="137" spans="1:10" ht="22.5" x14ac:dyDescent="0.25">
      <c r="A137" s="10" t="s">
        <v>215</v>
      </c>
      <c r="B137" s="10" t="s">
        <v>14</v>
      </c>
      <c r="C137" s="10" t="s">
        <v>125</v>
      </c>
      <c r="D137" s="20" t="s">
        <v>216</v>
      </c>
      <c r="E137" s="11">
        <v>155.19999999999999</v>
      </c>
      <c r="F137" s="11">
        <v>10.85</v>
      </c>
      <c r="G137" s="12">
        <f>ROUND(E137*F137,2)</f>
        <v>1683.92</v>
      </c>
      <c r="H137" s="50">
        <v>155.19999999999999</v>
      </c>
      <c r="I137" s="53">
        <v>0</v>
      </c>
      <c r="J137" s="51">
        <f>ROUND(H137*I137,2)</f>
        <v>0</v>
      </c>
    </row>
    <row r="138" spans="1:10" ht="101.25" x14ac:dyDescent="0.25">
      <c r="A138" s="13"/>
      <c r="B138" s="13"/>
      <c r="C138" s="13"/>
      <c r="D138" s="14" t="s">
        <v>217</v>
      </c>
      <c r="E138" s="13"/>
      <c r="F138" s="13"/>
      <c r="G138" s="13"/>
      <c r="H138" s="52"/>
      <c r="I138" s="52"/>
      <c r="J138" s="52"/>
    </row>
    <row r="139" spans="1:10" x14ac:dyDescent="0.25">
      <c r="A139" s="10" t="s">
        <v>218</v>
      </c>
      <c r="B139" s="10" t="s">
        <v>14</v>
      </c>
      <c r="C139" s="10" t="s">
        <v>153</v>
      </c>
      <c r="D139" s="20" t="s">
        <v>219</v>
      </c>
      <c r="E139" s="11">
        <v>97</v>
      </c>
      <c r="F139" s="11">
        <v>5.81</v>
      </c>
      <c r="G139" s="12">
        <f>ROUND(E139*F139,2)</f>
        <v>563.57000000000005</v>
      </c>
      <c r="H139" s="50">
        <v>97</v>
      </c>
      <c r="I139" s="53">
        <v>0</v>
      </c>
      <c r="J139" s="51">
        <f>ROUND(H139*I139,2)</f>
        <v>0</v>
      </c>
    </row>
    <row r="140" spans="1:10" ht="123.75" x14ac:dyDescent="0.25">
      <c r="A140" s="13"/>
      <c r="B140" s="13"/>
      <c r="C140" s="13"/>
      <c r="D140" s="14" t="s">
        <v>220</v>
      </c>
      <c r="E140" s="13"/>
      <c r="F140" s="13"/>
      <c r="G140" s="13"/>
      <c r="H140" s="52"/>
      <c r="I140" s="52"/>
      <c r="J140" s="52"/>
    </row>
    <row r="141" spans="1:10" x14ac:dyDescent="0.25">
      <c r="A141" s="10" t="s">
        <v>221</v>
      </c>
      <c r="B141" s="10" t="s">
        <v>14</v>
      </c>
      <c r="C141" s="10" t="s">
        <v>223</v>
      </c>
      <c r="D141" s="20" t="s">
        <v>222</v>
      </c>
      <c r="E141" s="11">
        <v>97</v>
      </c>
      <c r="F141" s="11">
        <v>16.96</v>
      </c>
      <c r="G141" s="12">
        <f>ROUND(E141*F141,2)</f>
        <v>1645.12</v>
      </c>
      <c r="H141" s="50">
        <v>97</v>
      </c>
      <c r="I141" s="53">
        <v>0</v>
      </c>
      <c r="J141" s="51">
        <f>ROUND(H141*I141,2)</f>
        <v>0</v>
      </c>
    </row>
    <row r="142" spans="1:10" ht="270" x14ac:dyDescent="0.25">
      <c r="A142" s="13"/>
      <c r="B142" s="13"/>
      <c r="C142" s="13"/>
      <c r="D142" s="14" t="s">
        <v>224</v>
      </c>
      <c r="E142" s="13"/>
      <c r="F142" s="13"/>
      <c r="G142" s="13"/>
      <c r="H142" s="52"/>
      <c r="I142" s="52"/>
      <c r="J142" s="52"/>
    </row>
    <row r="143" spans="1:10" x14ac:dyDescent="0.25">
      <c r="A143" s="13"/>
      <c r="B143" s="13"/>
      <c r="C143" s="13"/>
      <c r="D143" s="21" t="s">
        <v>225</v>
      </c>
      <c r="E143" s="15">
        <v>1</v>
      </c>
      <c r="F143" s="9">
        <f>G131+G133+G135+G137+G139+G141</f>
        <v>40925.979999999996</v>
      </c>
      <c r="G143" s="9">
        <f>ROUND(F143*E143,2)</f>
        <v>40925.980000000003</v>
      </c>
      <c r="H143" s="47">
        <v>1</v>
      </c>
      <c r="I143" s="49">
        <f>J131+J133+J135+J137+J139+J141</f>
        <v>0</v>
      </c>
      <c r="J143" s="49">
        <f>ROUND(I143*H143,2)</f>
        <v>0</v>
      </c>
    </row>
    <row r="144" spans="1:10" ht="0.95" customHeight="1" x14ac:dyDescent="0.25">
      <c r="A144" s="16"/>
      <c r="B144" s="16"/>
      <c r="C144" s="16"/>
      <c r="D144" s="22"/>
      <c r="E144" s="16"/>
      <c r="F144" s="16"/>
      <c r="G144" s="16"/>
      <c r="H144" s="37"/>
      <c r="I144" s="37"/>
      <c r="J144" s="37"/>
    </row>
    <row r="145" spans="1:10" x14ac:dyDescent="0.25">
      <c r="A145" s="7" t="s">
        <v>226</v>
      </c>
      <c r="B145" s="7" t="s">
        <v>11</v>
      </c>
      <c r="C145" s="7" t="s">
        <v>0</v>
      </c>
      <c r="D145" s="19" t="s">
        <v>227</v>
      </c>
      <c r="E145" s="8">
        <f t="shared" ref="E145:J145" si="5">E158</f>
        <v>1</v>
      </c>
      <c r="F145" s="9">
        <f t="shared" si="5"/>
        <v>14868.830000000002</v>
      </c>
      <c r="G145" s="9">
        <f t="shared" si="5"/>
        <v>14868.83</v>
      </c>
      <c r="H145" s="40">
        <f t="shared" si="5"/>
        <v>1</v>
      </c>
      <c r="I145" s="49">
        <f t="shared" si="5"/>
        <v>0</v>
      </c>
      <c r="J145" s="49">
        <f t="shared" si="5"/>
        <v>0</v>
      </c>
    </row>
    <row r="146" spans="1:10" x14ac:dyDescent="0.25">
      <c r="A146" s="10" t="s">
        <v>228</v>
      </c>
      <c r="B146" s="10" t="s">
        <v>14</v>
      </c>
      <c r="C146" s="10" t="s">
        <v>19</v>
      </c>
      <c r="D146" s="20" t="s">
        <v>229</v>
      </c>
      <c r="E146" s="11">
        <v>7</v>
      </c>
      <c r="F146" s="11">
        <v>1325</v>
      </c>
      <c r="G146" s="12">
        <f>ROUND(E146*F146,2)</f>
        <v>9275</v>
      </c>
      <c r="H146" s="50">
        <v>7</v>
      </c>
      <c r="I146" s="53">
        <v>0</v>
      </c>
      <c r="J146" s="51">
        <f>ROUND(H146*I146,2)</f>
        <v>0</v>
      </c>
    </row>
    <row r="147" spans="1:10" ht="90" x14ac:dyDescent="0.25">
      <c r="A147" s="13"/>
      <c r="B147" s="13"/>
      <c r="C147" s="13"/>
      <c r="D147" s="14" t="s">
        <v>230</v>
      </c>
      <c r="E147" s="13"/>
      <c r="F147" s="13"/>
      <c r="G147" s="13"/>
      <c r="H147" s="52"/>
      <c r="I147" s="52"/>
      <c r="J147" s="52"/>
    </row>
    <row r="148" spans="1:10" x14ac:dyDescent="0.25">
      <c r="A148" s="10" t="s">
        <v>231</v>
      </c>
      <c r="B148" s="10" t="s">
        <v>14</v>
      </c>
      <c r="C148" s="10" t="s">
        <v>15</v>
      </c>
      <c r="D148" s="20" t="s">
        <v>232</v>
      </c>
      <c r="E148" s="11">
        <v>23</v>
      </c>
      <c r="F148" s="11">
        <v>16.73</v>
      </c>
      <c r="G148" s="12">
        <f>ROUND(E148*F148,2)</f>
        <v>384.79</v>
      </c>
      <c r="H148" s="50">
        <v>23</v>
      </c>
      <c r="I148" s="53">
        <v>0</v>
      </c>
      <c r="J148" s="51">
        <f>ROUND(H148*I148,2)</f>
        <v>0</v>
      </c>
    </row>
    <row r="149" spans="1:10" ht="112.5" x14ac:dyDescent="0.25">
      <c r="A149" s="13"/>
      <c r="B149" s="13"/>
      <c r="C149" s="13"/>
      <c r="D149" s="14" t="s">
        <v>233</v>
      </c>
      <c r="E149" s="13"/>
      <c r="F149" s="13"/>
      <c r="G149" s="13"/>
      <c r="H149" s="52"/>
      <c r="I149" s="52"/>
      <c r="J149" s="52"/>
    </row>
    <row r="150" spans="1:10" x14ac:dyDescent="0.25">
      <c r="A150" s="10" t="s">
        <v>234</v>
      </c>
      <c r="B150" s="10" t="s">
        <v>14</v>
      </c>
      <c r="C150" s="10" t="s">
        <v>15</v>
      </c>
      <c r="D150" s="20" t="s">
        <v>235</v>
      </c>
      <c r="E150" s="11">
        <v>13</v>
      </c>
      <c r="F150" s="11">
        <v>47.63</v>
      </c>
      <c r="G150" s="12">
        <f>ROUND(E150*F150,2)</f>
        <v>619.19000000000005</v>
      </c>
      <c r="H150" s="50">
        <v>13</v>
      </c>
      <c r="I150" s="53">
        <v>0</v>
      </c>
      <c r="J150" s="51">
        <f>ROUND(H150*I150,2)</f>
        <v>0</v>
      </c>
    </row>
    <row r="151" spans="1:10" ht="78.75" x14ac:dyDescent="0.25">
      <c r="A151" s="13"/>
      <c r="B151" s="13"/>
      <c r="C151" s="13"/>
      <c r="D151" s="14" t="s">
        <v>236</v>
      </c>
      <c r="E151" s="13"/>
      <c r="F151" s="13"/>
      <c r="G151" s="13"/>
      <c r="H151" s="52"/>
      <c r="I151" s="52"/>
      <c r="J151" s="52"/>
    </row>
    <row r="152" spans="1:10" x14ac:dyDescent="0.25">
      <c r="A152" s="10" t="s">
        <v>237</v>
      </c>
      <c r="B152" s="10" t="s">
        <v>14</v>
      </c>
      <c r="C152" s="10" t="s">
        <v>15</v>
      </c>
      <c r="D152" s="20" t="s">
        <v>238</v>
      </c>
      <c r="E152" s="11">
        <v>61.92</v>
      </c>
      <c r="F152" s="11">
        <v>16.420000000000002</v>
      </c>
      <c r="G152" s="12">
        <f>ROUND(E152*F152,2)</f>
        <v>1016.73</v>
      </c>
      <c r="H152" s="50">
        <v>61.92</v>
      </c>
      <c r="I152" s="53">
        <v>0</v>
      </c>
      <c r="J152" s="51">
        <f>ROUND(H152*I152,2)</f>
        <v>0</v>
      </c>
    </row>
    <row r="153" spans="1:10" ht="67.5" x14ac:dyDescent="0.25">
      <c r="A153" s="13"/>
      <c r="B153" s="13"/>
      <c r="C153" s="13"/>
      <c r="D153" s="14" t="s">
        <v>239</v>
      </c>
      <c r="E153" s="13"/>
      <c r="F153" s="13"/>
      <c r="G153" s="13"/>
      <c r="H153" s="52"/>
      <c r="I153" s="52"/>
      <c r="J153" s="52"/>
    </row>
    <row r="154" spans="1:10" x14ac:dyDescent="0.25">
      <c r="A154" s="10" t="s">
        <v>240</v>
      </c>
      <c r="B154" s="10" t="s">
        <v>14</v>
      </c>
      <c r="C154" s="10" t="s">
        <v>15</v>
      </c>
      <c r="D154" s="20" t="s">
        <v>241</v>
      </c>
      <c r="E154" s="11">
        <v>65.45</v>
      </c>
      <c r="F154" s="11">
        <v>38.94</v>
      </c>
      <c r="G154" s="12">
        <f>ROUND(E154*F154,2)</f>
        <v>2548.62</v>
      </c>
      <c r="H154" s="50">
        <v>65.45</v>
      </c>
      <c r="I154" s="53">
        <v>0</v>
      </c>
      <c r="J154" s="51">
        <f>ROUND(H154*I154,2)</f>
        <v>0</v>
      </c>
    </row>
    <row r="155" spans="1:10" ht="123.75" x14ac:dyDescent="0.25">
      <c r="A155" s="13"/>
      <c r="B155" s="13"/>
      <c r="C155" s="13"/>
      <c r="D155" s="14" t="s">
        <v>242</v>
      </c>
      <c r="E155" s="13"/>
      <c r="F155" s="13"/>
      <c r="G155" s="13"/>
      <c r="H155" s="52"/>
      <c r="I155" s="52"/>
      <c r="J155" s="52"/>
    </row>
    <row r="156" spans="1:10" x14ac:dyDescent="0.25">
      <c r="A156" s="10" t="s">
        <v>243</v>
      </c>
      <c r="B156" s="10" t="s">
        <v>14</v>
      </c>
      <c r="C156" s="10" t="s">
        <v>245</v>
      </c>
      <c r="D156" s="20" t="s">
        <v>244</v>
      </c>
      <c r="E156" s="11">
        <v>29.86</v>
      </c>
      <c r="F156" s="11">
        <v>34.31</v>
      </c>
      <c r="G156" s="12">
        <f>ROUND(E156*F156,2)</f>
        <v>1024.5</v>
      </c>
      <c r="H156" s="50">
        <v>29.86</v>
      </c>
      <c r="I156" s="53">
        <v>0</v>
      </c>
      <c r="J156" s="51">
        <f>ROUND(H156*I156,2)</f>
        <v>0</v>
      </c>
    </row>
    <row r="157" spans="1:10" ht="90" x14ac:dyDescent="0.25">
      <c r="A157" s="13"/>
      <c r="B157" s="13"/>
      <c r="C157" s="13"/>
      <c r="D157" s="14" t="s">
        <v>246</v>
      </c>
      <c r="E157" s="13"/>
      <c r="F157" s="13"/>
      <c r="G157" s="13"/>
      <c r="H157" s="52"/>
      <c r="I157" s="52"/>
      <c r="J157" s="52"/>
    </row>
    <row r="158" spans="1:10" x14ac:dyDescent="0.25">
      <c r="A158" s="13"/>
      <c r="B158" s="13"/>
      <c r="C158" s="13"/>
      <c r="D158" s="21" t="s">
        <v>247</v>
      </c>
      <c r="E158" s="15">
        <v>1</v>
      </c>
      <c r="F158" s="9">
        <f>G146+G148+G150+G152+G154+G156</f>
        <v>14868.830000000002</v>
      </c>
      <c r="G158" s="9">
        <f>ROUND(F158*E158,2)</f>
        <v>14868.83</v>
      </c>
      <c r="H158" s="47">
        <v>1</v>
      </c>
      <c r="I158" s="49">
        <f>J146+J148+J150+J152+J154+J156</f>
        <v>0</v>
      </c>
      <c r="J158" s="49">
        <f>ROUND(I158*H158,2)</f>
        <v>0</v>
      </c>
    </row>
    <row r="159" spans="1:10" ht="0.95" customHeight="1" x14ac:dyDescent="0.25">
      <c r="A159" s="16"/>
      <c r="B159" s="16"/>
      <c r="C159" s="16"/>
      <c r="D159" s="22"/>
      <c r="E159" s="16"/>
      <c r="F159" s="16"/>
      <c r="G159" s="16"/>
      <c r="H159" s="37"/>
      <c r="I159" s="37"/>
      <c r="J159" s="37"/>
    </row>
    <row r="160" spans="1:10" x14ac:dyDescent="0.25">
      <c r="A160" s="7" t="s">
        <v>248</v>
      </c>
      <c r="B160" s="7" t="s">
        <v>11</v>
      </c>
      <c r="C160" s="7" t="s">
        <v>0</v>
      </c>
      <c r="D160" s="19" t="s">
        <v>249</v>
      </c>
      <c r="E160" s="8">
        <f t="shared" ref="E160:J160" si="6">E175</f>
        <v>1</v>
      </c>
      <c r="F160" s="9">
        <f t="shared" si="6"/>
        <v>128727.65000000002</v>
      </c>
      <c r="G160" s="9">
        <f t="shared" si="6"/>
        <v>128727.65</v>
      </c>
      <c r="H160" s="40">
        <f t="shared" si="6"/>
        <v>1</v>
      </c>
      <c r="I160" s="49">
        <f t="shared" si="6"/>
        <v>0</v>
      </c>
      <c r="J160" s="49">
        <f t="shared" si="6"/>
        <v>0</v>
      </c>
    </row>
    <row r="161" spans="1:10" x14ac:dyDescent="0.25">
      <c r="A161" s="10" t="s">
        <v>250</v>
      </c>
      <c r="B161" s="10" t="s">
        <v>14</v>
      </c>
      <c r="C161" s="10" t="s">
        <v>19</v>
      </c>
      <c r="D161" s="20" t="s">
        <v>251</v>
      </c>
      <c r="E161" s="11">
        <v>4</v>
      </c>
      <c r="F161" s="11">
        <v>10862.88</v>
      </c>
      <c r="G161" s="12">
        <f>ROUND(E161*F161,2)</f>
        <v>43451.519999999997</v>
      </c>
      <c r="H161" s="50">
        <v>4</v>
      </c>
      <c r="I161" s="53">
        <v>0</v>
      </c>
      <c r="J161" s="51">
        <f>ROUND(H161*I161,2)</f>
        <v>0</v>
      </c>
    </row>
    <row r="162" spans="1:10" ht="409.5" x14ac:dyDescent="0.25">
      <c r="A162" s="13"/>
      <c r="B162" s="13"/>
      <c r="C162" s="13"/>
      <c r="D162" s="14" t="s">
        <v>252</v>
      </c>
      <c r="E162" s="13"/>
      <c r="F162" s="13"/>
      <c r="G162" s="13"/>
      <c r="H162" s="52"/>
      <c r="I162" s="52"/>
      <c r="J162" s="52"/>
    </row>
    <row r="163" spans="1:10" x14ac:dyDescent="0.25">
      <c r="A163" s="10" t="s">
        <v>253</v>
      </c>
      <c r="B163" s="10" t="s">
        <v>14</v>
      </c>
      <c r="C163" s="10" t="s">
        <v>40</v>
      </c>
      <c r="D163" s="20" t="s">
        <v>254</v>
      </c>
      <c r="E163" s="11">
        <v>31.26</v>
      </c>
      <c r="F163" s="11">
        <v>85.86</v>
      </c>
      <c r="G163" s="12">
        <f>ROUND(E163*F163,2)</f>
        <v>2683.98</v>
      </c>
      <c r="H163" s="50">
        <v>31.26</v>
      </c>
      <c r="I163" s="53">
        <v>0</v>
      </c>
      <c r="J163" s="51">
        <f>ROUND(H163*I163,2)</f>
        <v>0</v>
      </c>
    </row>
    <row r="164" spans="1:10" ht="180" x14ac:dyDescent="0.25">
      <c r="A164" s="13"/>
      <c r="B164" s="13"/>
      <c r="C164" s="13"/>
      <c r="D164" s="14" t="s">
        <v>255</v>
      </c>
      <c r="E164" s="13"/>
      <c r="F164" s="13"/>
      <c r="G164" s="13"/>
      <c r="H164" s="52"/>
      <c r="I164" s="52"/>
      <c r="J164" s="52"/>
    </row>
    <row r="165" spans="1:10" x14ac:dyDescent="0.25">
      <c r="A165" s="10" t="s">
        <v>256</v>
      </c>
      <c r="B165" s="10" t="s">
        <v>14</v>
      </c>
      <c r="C165" s="10" t="s">
        <v>19</v>
      </c>
      <c r="D165" s="20" t="s">
        <v>257</v>
      </c>
      <c r="E165" s="11">
        <v>6</v>
      </c>
      <c r="F165" s="11">
        <v>6856.08</v>
      </c>
      <c r="G165" s="12">
        <f>ROUND(E165*F165,2)</f>
        <v>41136.480000000003</v>
      </c>
      <c r="H165" s="50">
        <v>6</v>
      </c>
      <c r="I165" s="53">
        <v>0</v>
      </c>
      <c r="J165" s="51">
        <f>ROUND(H165*I165,2)</f>
        <v>0</v>
      </c>
    </row>
    <row r="166" spans="1:10" ht="409.5" x14ac:dyDescent="0.25">
      <c r="A166" s="13"/>
      <c r="B166" s="13"/>
      <c r="C166" s="13"/>
      <c r="D166" s="14" t="s">
        <v>258</v>
      </c>
      <c r="E166" s="13"/>
      <c r="F166" s="13"/>
      <c r="G166" s="13"/>
      <c r="H166" s="52"/>
      <c r="I166" s="52"/>
      <c r="J166" s="52"/>
    </row>
    <row r="167" spans="1:10" x14ac:dyDescent="0.25">
      <c r="A167" s="10" t="s">
        <v>259</v>
      </c>
      <c r="B167" s="10" t="s">
        <v>14</v>
      </c>
      <c r="C167" s="10" t="s">
        <v>19</v>
      </c>
      <c r="D167" s="20" t="s">
        <v>260</v>
      </c>
      <c r="E167" s="11">
        <v>2</v>
      </c>
      <c r="F167" s="11">
        <v>5431.44</v>
      </c>
      <c r="G167" s="12">
        <f>ROUND(E167*F167,2)</f>
        <v>10862.88</v>
      </c>
      <c r="H167" s="50">
        <v>2</v>
      </c>
      <c r="I167" s="53">
        <v>0</v>
      </c>
      <c r="J167" s="51">
        <f>ROUND(H167*I167,2)</f>
        <v>0</v>
      </c>
    </row>
    <row r="168" spans="1:10" ht="409.5" x14ac:dyDescent="0.25">
      <c r="A168" s="13"/>
      <c r="B168" s="13"/>
      <c r="C168" s="13"/>
      <c r="D168" s="14" t="s">
        <v>261</v>
      </c>
      <c r="E168" s="13"/>
      <c r="F168" s="13"/>
      <c r="G168" s="13"/>
      <c r="H168" s="52"/>
      <c r="I168" s="52"/>
      <c r="J168" s="52"/>
    </row>
    <row r="169" spans="1:10" ht="22.5" x14ac:dyDescent="0.25">
      <c r="A169" s="10" t="s">
        <v>262</v>
      </c>
      <c r="B169" s="10" t="s">
        <v>14</v>
      </c>
      <c r="C169" s="10" t="s">
        <v>15</v>
      </c>
      <c r="D169" s="20" t="s">
        <v>263</v>
      </c>
      <c r="E169" s="11">
        <v>59.72</v>
      </c>
      <c r="F169" s="11">
        <v>140.16</v>
      </c>
      <c r="G169" s="12">
        <f>ROUND(E169*F169,2)</f>
        <v>8370.36</v>
      </c>
      <c r="H169" s="50">
        <v>59.72</v>
      </c>
      <c r="I169" s="53">
        <v>0</v>
      </c>
      <c r="J169" s="51">
        <f>ROUND(H169*I169,2)</f>
        <v>0</v>
      </c>
    </row>
    <row r="170" spans="1:10" ht="146.25" x14ac:dyDescent="0.25">
      <c r="A170" s="13"/>
      <c r="B170" s="13"/>
      <c r="C170" s="13"/>
      <c r="D170" s="14" t="s">
        <v>264</v>
      </c>
      <c r="E170" s="13"/>
      <c r="F170" s="13"/>
      <c r="G170" s="13"/>
      <c r="H170" s="52"/>
      <c r="I170" s="52"/>
      <c r="J170" s="52"/>
    </row>
    <row r="171" spans="1:10" ht="22.5" x14ac:dyDescent="0.25">
      <c r="A171" s="10" t="s">
        <v>265</v>
      </c>
      <c r="B171" s="10" t="s">
        <v>14</v>
      </c>
      <c r="C171" s="10" t="s">
        <v>15</v>
      </c>
      <c r="D171" s="20" t="s">
        <v>266</v>
      </c>
      <c r="E171" s="11">
        <v>59.72</v>
      </c>
      <c r="F171" s="11">
        <v>358.83</v>
      </c>
      <c r="G171" s="12">
        <f>ROUND(E171*F171,2)</f>
        <v>21429.33</v>
      </c>
      <c r="H171" s="50">
        <v>59.72</v>
      </c>
      <c r="I171" s="53">
        <v>0</v>
      </c>
      <c r="J171" s="51">
        <f>ROUND(H171*I171,2)</f>
        <v>0</v>
      </c>
    </row>
    <row r="172" spans="1:10" ht="225" x14ac:dyDescent="0.25">
      <c r="A172" s="13"/>
      <c r="B172" s="13"/>
      <c r="C172" s="13"/>
      <c r="D172" s="14" t="s">
        <v>267</v>
      </c>
      <c r="E172" s="13"/>
      <c r="F172" s="13"/>
      <c r="G172" s="13"/>
      <c r="H172" s="52"/>
      <c r="I172" s="52"/>
      <c r="J172" s="52"/>
    </row>
    <row r="173" spans="1:10" x14ac:dyDescent="0.25">
      <c r="A173" s="10" t="s">
        <v>268</v>
      </c>
      <c r="B173" s="10" t="s">
        <v>14</v>
      </c>
      <c r="C173" s="10" t="s">
        <v>19</v>
      </c>
      <c r="D173" s="20" t="s">
        <v>269</v>
      </c>
      <c r="E173" s="11">
        <v>2</v>
      </c>
      <c r="F173" s="11">
        <v>396.55</v>
      </c>
      <c r="G173" s="12">
        <f>ROUND(E173*F173,2)</f>
        <v>793.1</v>
      </c>
      <c r="H173" s="50">
        <v>2</v>
      </c>
      <c r="I173" s="53">
        <v>0</v>
      </c>
      <c r="J173" s="51">
        <f>ROUND(H173*I173,2)</f>
        <v>0</v>
      </c>
    </row>
    <row r="174" spans="1:10" ht="123.75" x14ac:dyDescent="0.25">
      <c r="A174" s="13"/>
      <c r="B174" s="13"/>
      <c r="C174" s="13"/>
      <c r="D174" s="14" t="s">
        <v>270</v>
      </c>
      <c r="E174" s="13"/>
      <c r="F174" s="13"/>
      <c r="G174" s="13"/>
      <c r="H174" s="52"/>
      <c r="I174" s="52"/>
      <c r="J174" s="52"/>
    </row>
    <row r="175" spans="1:10" x14ac:dyDescent="0.25">
      <c r="A175" s="13"/>
      <c r="B175" s="13"/>
      <c r="C175" s="13"/>
      <c r="D175" s="21" t="s">
        <v>271</v>
      </c>
      <c r="E175" s="15">
        <v>1</v>
      </c>
      <c r="F175" s="9">
        <f>G161+G163+G165+G167+G169+G171+G173</f>
        <v>128727.65000000002</v>
      </c>
      <c r="G175" s="9">
        <f>ROUND(F175*E175,2)</f>
        <v>128727.65</v>
      </c>
      <c r="H175" s="47">
        <v>1</v>
      </c>
      <c r="I175" s="49">
        <f>J161+J163+J165+J167+J169+J171+J173</f>
        <v>0</v>
      </c>
      <c r="J175" s="49">
        <f>ROUND(I175*H175,2)</f>
        <v>0</v>
      </c>
    </row>
    <row r="176" spans="1:10" ht="0.95" customHeight="1" x14ac:dyDescent="0.25">
      <c r="A176" s="16"/>
      <c r="B176" s="16"/>
      <c r="C176" s="16"/>
      <c r="D176" s="22"/>
      <c r="E176" s="16"/>
      <c r="F176" s="16"/>
      <c r="G176" s="16"/>
      <c r="H176" s="37"/>
      <c r="I176" s="37"/>
      <c r="J176" s="37"/>
    </row>
    <row r="177" spans="1:10" x14ac:dyDescent="0.25">
      <c r="A177" s="7" t="s">
        <v>272</v>
      </c>
      <c r="B177" s="7" t="s">
        <v>11</v>
      </c>
      <c r="C177" s="7" t="s">
        <v>0</v>
      </c>
      <c r="D177" s="19" t="s">
        <v>273</v>
      </c>
      <c r="E177" s="8">
        <f t="shared" ref="E177:J177" si="7">E188</f>
        <v>1</v>
      </c>
      <c r="F177" s="9">
        <f t="shared" si="7"/>
        <v>214443.63</v>
      </c>
      <c r="G177" s="9">
        <f t="shared" si="7"/>
        <v>214443.63</v>
      </c>
      <c r="H177" s="40">
        <f t="shared" si="7"/>
        <v>1</v>
      </c>
      <c r="I177" s="49">
        <f t="shared" si="7"/>
        <v>0</v>
      </c>
      <c r="J177" s="49">
        <f t="shared" si="7"/>
        <v>0</v>
      </c>
    </row>
    <row r="178" spans="1:10" x14ac:dyDescent="0.25">
      <c r="A178" s="10" t="s">
        <v>274</v>
      </c>
      <c r="B178" s="10" t="s">
        <v>14</v>
      </c>
      <c r="C178" s="10" t="s">
        <v>40</v>
      </c>
      <c r="D178" s="20" t="s">
        <v>275</v>
      </c>
      <c r="E178" s="11">
        <v>214.65</v>
      </c>
      <c r="F178" s="11">
        <v>9.43</v>
      </c>
      <c r="G178" s="12">
        <f>ROUND(E178*F178,2)</f>
        <v>2024.15</v>
      </c>
      <c r="H178" s="50">
        <v>214.65</v>
      </c>
      <c r="I178" s="53">
        <v>0</v>
      </c>
      <c r="J178" s="51">
        <f>ROUND(H178*I178,2)</f>
        <v>0</v>
      </c>
    </row>
    <row r="179" spans="1:10" ht="90" x14ac:dyDescent="0.25">
      <c r="A179" s="13"/>
      <c r="B179" s="13"/>
      <c r="C179" s="13"/>
      <c r="D179" s="14" t="s">
        <v>276</v>
      </c>
      <c r="E179" s="13"/>
      <c r="F179" s="13"/>
      <c r="G179" s="13"/>
      <c r="H179" s="52"/>
      <c r="I179" s="52"/>
      <c r="J179" s="52"/>
    </row>
    <row r="180" spans="1:10" x14ac:dyDescent="0.25">
      <c r="A180" s="10" t="s">
        <v>277</v>
      </c>
      <c r="B180" s="10" t="s">
        <v>14</v>
      </c>
      <c r="C180" s="10" t="s">
        <v>15</v>
      </c>
      <c r="D180" s="20" t="s">
        <v>278</v>
      </c>
      <c r="E180" s="11">
        <v>4700</v>
      </c>
      <c r="F180" s="11">
        <v>27.08</v>
      </c>
      <c r="G180" s="12">
        <f>ROUND(E180*F180,2)</f>
        <v>127276</v>
      </c>
      <c r="H180" s="50">
        <v>4700</v>
      </c>
      <c r="I180" s="53">
        <v>0</v>
      </c>
      <c r="J180" s="51">
        <f>ROUND(H180*I180,2)</f>
        <v>0</v>
      </c>
    </row>
    <row r="181" spans="1:10" ht="67.5" x14ac:dyDescent="0.25">
      <c r="A181" s="13"/>
      <c r="B181" s="13"/>
      <c r="C181" s="13"/>
      <c r="D181" s="14" t="s">
        <v>279</v>
      </c>
      <c r="E181" s="13"/>
      <c r="F181" s="13"/>
      <c r="G181" s="13"/>
      <c r="H181" s="52"/>
      <c r="I181" s="52"/>
      <c r="J181" s="52"/>
    </row>
    <row r="182" spans="1:10" x14ac:dyDescent="0.25">
      <c r="A182" s="10" t="s">
        <v>280</v>
      </c>
      <c r="B182" s="10" t="s">
        <v>14</v>
      </c>
      <c r="C182" s="10" t="s">
        <v>40</v>
      </c>
      <c r="D182" s="20" t="s">
        <v>281</v>
      </c>
      <c r="E182" s="11">
        <v>108.03</v>
      </c>
      <c r="F182" s="11">
        <v>29.28</v>
      </c>
      <c r="G182" s="12">
        <f>ROUND(E182*F182,2)</f>
        <v>3163.12</v>
      </c>
      <c r="H182" s="50">
        <v>108.03</v>
      </c>
      <c r="I182" s="53">
        <v>0</v>
      </c>
      <c r="J182" s="51">
        <f>ROUND(H182*I182,2)</f>
        <v>0</v>
      </c>
    </row>
    <row r="183" spans="1:10" ht="135" x14ac:dyDescent="0.25">
      <c r="A183" s="13"/>
      <c r="B183" s="13"/>
      <c r="C183" s="13"/>
      <c r="D183" s="14" t="s">
        <v>282</v>
      </c>
      <c r="E183" s="13"/>
      <c r="F183" s="13"/>
      <c r="G183" s="13"/>
      <c r="H183" s="52"/>
      <c r="I183" s="52"/>
      <c r="J183" s="52"/>
    </row>
    <row r="184" spans="1:10" x14ac:dyDescent="0.25">
      <c r="A184" s="10" t="s">
        <v>283</v>
      </c>
      <c r="B184" s="10" t="s">
        <v>14</v>
      </c>
      <c r="C184" s="10" t="s">
        <v>40</v>
      </c>
      <c r="D184" s="20" t="s">
        <v>284</v>
      </c>
      <c r="E184" s="11">
        <v>25.75</v>
      </c>
      <c r="F184" s="11">
        <v>6.51</v>
      </c>
      <c r="G184" s="12">
        <f>ROUND(E184*F184,2)</f>
        <v>167.63</v>
      </c>
      <c r="H184" s="50">
        <v>25.75</v>
      </c>
      <c r="I184" s="53">
        <v>0</v>
      </c>
      <c r="J184" s="51">
        <f>ROUND(H184*I184,2)</f>
        <v>0</v>
      </c>
    </row>
    <row r="185" spans="1:10" ht="56.25" x14ac:dyDescent="0.25">
      <c r="A185" s="13"/>
      <c r="B185" s="13"/>
      <c r="C185" s="13"/>
      <c r="D185" s="14" t="s">
        <v>285</v>
      </c>
      <c r="E185" s="13"/>
      <c r="F185" s="13"/>
      <c r="G185" s="13"/>
      <c r="H185" s="52"/>
      <c r="I185" s="52"/>
      <c r="J185" s="52"/>
    </row>
    <row r="186" spans="1:10" x14ac:dyDescent="0.25">
      <c r="A186" s="10" t="s">
        <v>286</v>
      </c>
      <c r="B186" s="10" t="s">
        <v>14</v>
      </c>
      <c r="C186" s="10" t="s">
        <v>15</v>
      </c>
      <c r="D186" s="20" t="s">
        <v>287</v>
      </c>
      <c r="E186" s="11">
        <v>5181.3</v>
      </c>
      <c r="F186" s="11">
        <v>15.79</v>
      </c>
      <c r="G186" s="12">
        <f>ROUND(E186*F186,2)</f>
        <v>81812.73</v>
      </c>
      <c r="H186" s="50">
        <v>5181.3</v>
      </c>
      <c r="I186" s="53">
        <v>0</v>
      </c>
      <c r="J186" s="51">
        <f>ROUND(H186*I186,2)</f>
        <v>0</v>
      </c>
    </row>
    <row r="187" spans="1:10" ht="112.5" x14ac:dyDescent="0.25">
      <c r="A187" s="13"/>
      <c r="B187" s="13"/>
      <c r="C187" s="13"/>
      <c r="D187" s="14" t="s">
        <v>288</v>
      </c>
      <c r="E187" s="13"/>
      <c r="F187" s="13"/>
      <c r="G187" s="13"/>
      <c r="H187" s="52"/>
      <c r="I187" s="52"/>
      <c r="J187" s="52"/>
    </row>
    <row r="188" spans="1:10" x14ac:dyDescent="0.25">
      <c r="A188" s="13"/>
      <c r="B188" s="13"/>
      <c r="C188" s="13"/>
      <c r="D188" s="21" t="s">
        <v>289</v>
      </c>
      <c r="E188" s="15">
        <v>1</v>
      </c>
      <c r="F188" s="9">
        <f>G178+G180+G182+G184+G186</f>
        <v>214443.63</v>
      </c>
      <c r="G188" s="9">
        <f>ROUND(F188*E188,2)</f>
        <v>214443.63</v>
      </c>
      <c r="H188" s="47">
        <v>1</v>
      </c>
      <c r="I188" s="49">
        <f>J178+J180+J182+J184+J186</f>
        <v>0</v>
      </c>
      <c r="J188" s="49">
        <f>ROUND(I188*H188,2)</f>
        <v>0</v>
      </c>
    </row>
    <row r="189" spans="1:10" ht="0.95" customHeight="1" x14ac:dyDescent="0.25">
      <c r="A189" s="16"/>
      <c r="B189" s="16"/>
      <c r="C189" s="16"/>
      <c r="D189" s="22"/>
      <c r="E189" s="16"/>
      <c r="F189" s="16"/>
      <c r="G189" s="16"/>
      <c r="H189" s="37"/>
      <c r="I189" s="37"/>
      <c r="J189" s="37"/>
    </row>
    <row r="190" spans="1:10" x14ac:dyDescent="0.25">
      <c r="A190" s="7" t="s">
        <v>290</v>
      </c>
      <c r="B190" s="7" t="s">
        <v>11</v>
      </c>
      <c r="C190" s="7" t="s">
        <v>0</v>
      </c>
      <c r="D190" s="19" t="s">
        <v>291</v>
      </c>
      <c r="E190" s="8">
        <f t="shared" ref="E190:J190" si="8">E211</f>
        <v>1</v>
      </c>
      <c r="F190" s="9">
        <f t="shared" si="8"/>
        <v>15279.919999999998</v>
      </c>
      <c r="G190" s="9">
        <f t="shared" si="8"/>
        <v>15279.92</v>
      </c>
      <c r="H190" s="40">
        <f t="shared" si="8"/>
        <v>1</v>
      </c>
      <c r="I190" s="49">
        <f t="shared" si="8"/>
        <v>0</v>
      </c>
      <c r="J190" s="49">
        <f t="shared" si="8"/>
        <v>0</v>
      </c>
    </row>
    <row r="191" spans="1:10" x14ac:dyDescent="0.25">
      <c r="A191" s="10" t="s">
        <v>292</v>
      </c>
      <c r="B191" s="10" t="s">
        <v>14</v>
      </c>
      <c r="C191" s="10" t="s">
        <v>79</v>
      </c>
      <c r="D191" s="20" t="s">
        <v>293</v>
      </c>
      <c r="E191" s="11">
        <v>65</v>
      </c>
      <c r="F191" s="11">
        <v>17.47</v>
      </c>
      <c r="G191" s="12">
        <f>ROUND(E191*F191,2)</f>
        <v>1135.55</v>
      </c>
      <c r="H191" s="50">
        <v>65</v>
      </c>
      <c r="I191" s="53">
        <v>0</v>
      </c>
      <c r="J191" s="51">
        <f>ROUND(H191*I191,2)</f>
        <v>0</v>
      </c>
    </row>
    <row r="192" spans="1:10" ht="56.25" x14ac:dyDescent="0.25">
      <c r="A192" s="13"/>
      <c r="B192" s="13"/>
      <c r="C192" s="13"/>
      <c r="D192" s="14" t="s">
        <v>294</v>
      </c>
      <c r="E192" s="13"/>
      <c r="F192" s="13"/>
      <c r="G192" s="13"/>
      <c r="H192" s="52"/>
      <c r="I192" s="52"/>
      <c r="J192" s="52"/>
    </row>
    <row r="193" spans="1:10" x14ac:dyDescent="0.25">
      <c r="A193" s="10" t="s">
        <v>295</v>
      </c>
      <c r="B193" s="10" t="s">
        <v>14</v>
      </c>
      <c r="C193" s="10" t="s">
        <v>79</v>
      </c>
      <c r="D193" s="20" t="s">
        <v>296</v>
      </c>
      <c r="E193" s="11">
        <v>8</v>
      </c>
      <c r="F193" s="11">
        <v>19.23</v>
      </c>
      <c r="G193" s="12">
        <f>ROUND(E193*F193,2)</f>
        <v>153.84</v>
      </c>
      <c r="H193" s="50">
        <v>8</v>
      </c>
      <c r="I193" s="53">
        <v>0</v>
      </c>
      <c r="J193" s="51">
        <f>ROUND(H193*I193,2)</f>
        <v>0</v>
      </c>
    </row>
    <row r="194" spans="1:10" ht="56.25" x14ac:dyDescent="0.25">
      <c r="A194" s="13"/>
      <c r="B194" s="13"/>
      <c r="C194" s="13"/>
      <c r="D194" s="14" t="s">
        <v>297</v>
      </c>
      <c r="E194" s="13"/>
      <c r="F194" s="13"/>
      <c r="G194" s="13"/>
      <c r="H194" s="52"/>
      <c r="I194" s="52"/>
      <c r="J194" s="52"/>
    </row>
    <row r="195" spans="1:10" x14ac:dyDescent="0.25">
      <c r="A195" s="10" t="s">
        <v>298</v>
      </c>
      <c r="B195" s="10" t="s">
        <v>14</v>
      </c>
      <c r="C195" s="10" t="s">
        <v>79</v>
      </c>
      <c r="D195" s="20" t="s">
        <v>299</v>
      </c>
      <c r="E195" s="11">
        <v>83</v>
      </c>
      <c r="F195" s="11">
        <v>37.369999999999997</v>
      </c>
      <c r="G195" s="12">
        <f>ROUND(E195*F195,2)</f>
        <v>3101.71</v>
      </c>
      <c r="H195" s="50">
        <v>83</v>
      </c>
      <c r="I195" s="53">
        <v>0</v>
      </c>
      <c r="J195" s="51">
        <f>ROUND(H195*I195,2)</f>
        <v>0</v>
      </c>
    </row>
    <row r="196" spans="1:10" ht="56.25" x14ac:dyDescent="0.25">
      <c r="A196" s="13"/>
      <c r="B196" s="13"/>
      <c r="C196" s="13"/>
      <c r="D196" s="14" t="s">
        <v>300</v>
      </c>
      <c r="E196" s="13"/>
      <c r="F196" s="13"/>
      <c r="G196" s="13"/>
      <c r="H196" s="52"/>
      <c r="I196" s="52"/>
      <c r="J196" s="52"/>
    </row>
    <row r="197" spans="1:10" x14ac:dyDescent="0.25">
      <c r="A197" s="10" t="s">
        <v>301</v>
      </c>
      <c r="B197" s="10" t="s">
        <v>14</v>
      </c>
      <c r="C197" s="10" t="s">
        <v>79</v>
      </c>
      <c r="D197" s="20" t="s">
        <v>302</v>
      </c>
      <c r="E197" s="11">
        <v>6</v>
      </c>
      <c r="F197" s="11">
        <v>44.5</v>
      </c>
      <c r="G197" s="12">
        <f>ROUND(E197*F197,2)</f>
        <v>267</v>
      </c>
      <c r="H197" s="50">
        <v>6</v>
      </c>
      <c r="I197" s="53">
        <v>0</v>
      </c>
      <c r="J197" s="51">
        <f>ROUND(H197*I197,2)</f>
        <v>0</v>
      </c>
    </row>
    <row r="198" spans="1:10" ht="56.25" x14ac:dyDescent="0.25">
      <c r="A198" s="13"/>
      <c r="B198" s="13"/>
      <c r="C198" s="13"/>
      <c r="D198" s="14" t="s">
        <v>303</v>
      </c>
      <c r="E198" s="13"/>
      <c r="F198" s="13"/>
      <c r="G198" s="13"/>
      <c r="H198" s="52"/>
      <c r="I198" s="52"/>
      <c r="J198" s="52"/>
    </row>
    <row r="199" spans="1:10" x14ac:dyDescent="0.25">
      <c r="A199" s="10" t="s">
        <v>304</v>
      </c>
      <c r="B199" s="10" t="s">
        <v>14</v>
      </c>
      <c r="C199" s="10" t="s">
        <v>19</v>
      </c>
      <c r="D199" s="20" t="s">
        <v>305</v>
      </c>
      <c r="E199" s="11">
        <v>4</v>
      </c>
      <c r="F199" s="11">
        <v>302.10000000000002</v>
      </c>
      <c r="G199" s="12">
        <f>ROUND(E199*F199,2)</f>
        <v>1208.4000000000001</v>
      </c>
      <c r="H199" s="50">
        <v>4</v>
      </c>
      <c r="I199" s="53">
        <v>0</v>
      </c>
      <c r="J199" s="51">
        <f>ROUND(H199*I199,2)</f>
        <v>0</v>
      </c>
    </row>
    <row r="200" spans="1:10" ht="90" x14ac:dyDescent="0.25">
      <c r="A200" s="13"/>
      <c r="B200" s="13"/>
      <c r="C200" s="13"/>
      <c r="D200" s="14" t="s">
        <v>306</v>
      </c>
      <c r="E200" s="13"/>
      <c r="F200" s="13"/>
      <c r="G200" s="13"/>
      <c r="H200" s="52"/>
      <c r="I200" s="52"/>
      <c r="J200" s="52"/>
    </row>
    <row r="201" spans="1:10" x14ac:dyDescent="0.25">
      <c r="A201" s="10" t="s">
        <v>307</v>
      </c>
      <c r="B201" s="10" t="s">
        <v>14</v>
      </c>
      <c r="C201" s="10" t="s">
        <v>245</v>
      </c>
      <c r="D201" s="20" t="s">
        <v>308</v>
      </c>
      <c r="E201" s="11">
        <v>97</v>
      </c>
      <c r="F201" s="11">
        <v>29.98</v>
      </c>
      <c r="G201" s="12">
        <f>ROUND(E201*F201,2)</f>
        <v>2908.06</v>
      </c>
      <c r="H201" s="50">
        <v>97</v>
      </c>
      <c r="I201" s="53">
        <v>0</v>
      </c>
      <c r="J201" s="51">
        <f>ROUND(H201*I201,2)</f>
        <v>0</v>
      </c>
    </row>
    <row r="202" spans="1:10" ht="101.25" x14ac:dyDescent="0.25">
      <c r="A202" s="13"/>
      <c r="B202" s="13"/>
      <c r="C202" s="13"/>
      <c r="D202" s="14" t="s">
        <v>309</v>
      </c>
      <c r="E202" s="13"/>
      <c r="F202" s="13"/>
      <c r="G202" s="13"/>
      <c r="H202" s="52"/>
      <c r="I202" s="52"/>
      <c r="J202" s="52"/>
    </row>
    <row r="203" spans="1:10" x14ac:dyDescent="0.25">
      <c r="A203" s="10" t="s">
        <v>310</v>
      </c>
      <c r="B203" s="10" t="s">
        <v>14</v>
      </c>
      <c r="C203" s="10" t="s">
        <v>79</v>
      </c>
      <c r="D203" s="20" t="s">
        <v>311</v>
      </c>
      <c r="E203" s="11">
        <v>52</v>
      </c>
      <c r="F203" s="11">
        <v>8</v>
      </c>
      <c r="G203" s="12">
        <f>ROUND(E203*F203,2)</f>
        <v>416</v>
      </c>
      <c r="H203" s="50">
        <v>52</v>
      </c>
      <c r="I203" s="53">
        <v>0</v>
      </c>
      <c r="J203" s="51">
        <f>ROUND(H203*I203,2)</f>
        <v>0</v>
      </c>
    </row>
    <row r="204" spans="1:10" ht="56.25" x14ac:dyDescent="0.25">
      <c r="A204" s="13"/>
      <c r="B204" s="13"/>
      <c r="C204" s="13"/>
      <c r="D204" s="14" t="s">
        <v>312</v>
      </c>
      <c r="E204" s="13"/>
      <c r="F204" s="13"/>
      <c r="G204" s="13"/>
      <c r="H204" s="52"/>
      <c r="I204" s="52"/>
      <c r="J204" s="52"/>
    </row>
    <row r="205" spans="1:10" x14ac:dyDescent="0.25">
      <c r="A205" s="10" t="s">
        <v>313</v>
      </c>
      <c r="B205" s="10" t="s">
        <v>14</v>
      </c>
      <c r="C205" s="10" t="s">
        <v>19</v>
      </c>
      <c r="D205" s="20" t="s">
        <v>314</v>
      </c>
      <c r="E205" s="11">
        <v>8</v>
      </c>
      <c r="F205" s="11">
        <v>368.84</v>
      </c>
      <c r="G205" s="12">
        <f>ROUND(E205*F205,2)</f>
        <v>2950.72</v>
      </c>
      <c r="H205" s="50">
        <v>8</v>
      </c>
      <c r="I205" s="53">
        <v>0</v>
      </c>
      <c r="J205" s="51">
        <f>ROUND(H205*I205,2)</f>
        <v>0</v>
      </c>
    </row>
    <row r="206" spans="1:10" ht="157.5" x14ac:dyDescent="0.25">
      <c r="A206" s="13"/>
      <c r="B206" s="13"/>
      <c r="C206" s="13"/>
      <c r="D206" s="14" t="s">
        <v>315</v>
      </c>
      <c r="E206" s="13"/>
      <c r="F206" s="13"/>
      <c r="G206" s="13"/>
      <c r="H206" s="52"/>
      <c r="I206" s="52"/>
      <c r="J206" s="52"/>
    </row>
    <row r="207" spans="1:10" x14ac:dyDescent="0.25">
      <c r="A207" s="10" t="s">
        <v>316</v>
      </c>
      <c r="B207" s="10" t="s">
        <v>14</v>
      </c>
      <c r="C207" s="10" t="s">
        <v>19</v>
      </c>
      <c r="D207" s="20" t="s">
        <v>317</v>
      </c>
      <c r="E207" s="11">
        <v>1</v>
      </c>
      <c r="F207" s="11">
        <v>329.64</v>
      </c>
      <c r="G207" s="12">
        <f>ROUND(E207*F207,2)</f>
        <v>329.64</v>
      </c>
      <c r="H207" s="50">
        <v>1</v>
      </c>
      <c r="I207" s="53">
        <v>0</v>
      </c>
      <c r="J207" s="51">
        <f>ROUND(H207*I207,2)</f>
        <v>0</v>
      </c>
    </row>
    <row r="208" spans="1:10" ht="168.75" x14ac:dyDescent="0.25">
      <c r="A208" s="13"/>
      <c r="B208" s="13"/>
      <c r="C208" s="13"/>
      <c r="D208" s="14" t="s">
        <v>318</v>
      </c>
      <c r="E208" s="13"/>
      <c r="F208" s="13"/>
      <c r="G208" s="13"/>
      <c r="H208" s="52"/>
      <c r="I208" s="52"/>
      <c r="J208" s="52"/>
    </row>
    <row r="209" spans="1:10" x14ac:dyDescent="0.25">
      <c r="A209" s="10" t="s">
        <v>319</v>
      </c>
      <c r="B209" s="10" t="s">
        <v>14</v>
      </c>
      <c r="C209" s="10" t="s">
        <v>6</v>
      </c>
      <c r="D209" s="20" t="s">
        <v>320</v>
      </c>
      <c r="E209" s="11">
        <v>1</v>
      </c>
      <c r="F209" s="11">
        <v>2809</v>
      </c>
      <c r="G209" s="12">
        <f>ROUND(E209*F209,2)</f>
        <v>2809</v>
      </c>
      <c r="H209" s="50">
        <v>1</v>
      </c>
      <c r="I209" s="53">
        <v>0</v>
      </c>
      <c r="J209" s="51">
        <f>ROUND(H209*I209,2)</f>
        <v>0</v>
      </c>
    </row>
    <row r="210" spans="1:10" ht="101.25" x14ac:dyDescent="0.25">
      <c r="A210" s="13"/>
      <c r="B210" s="13"/>
      <c r="C210" s="13"/>
      <c r="D210" s="14" t="s">
        <v>321</v>
      </c>
      <c r="E210" s="13"/>
      <c r="F210" s="13"/>
      <c r="G210" s="13"/>
      <c r="H210" s="52"/>
      <c r="I210" s="52"/>
      <c r="J210" s="52"/>
    </row>
    <row r="211" spans="1:10" x14ac:dyDescent="0.25">
      <c r="A211" s="13"/>
      <c r="B211" s="13"/>
      <c r="C211" s="13"/>
      <c r="D211" s="21" t="s">
        <v>322</v>
      </c>
      <c r="E211" s="15">
        <v>1</v>
      </c>
      <c r="F211" s="9">
        <f>G191+G193+G195+G197+G199+G201+G203+G205+G207+G209</f>
        <v>15279.919999999998</v>
      </c>
      <c r="G211" s="9">
        <f>ROUND(F211*E211,2)</f>
        <v>15279.92</v>
      </c>
      <c r="H211" s="47">
        <v>1</v>
      </c>
      <c r="I211" s="49">
        <f>J191+J193+J195+J197+J199+J201+J203+J205+J207+J209</f>
        <v>0</v>
      </c>
      <c r="J211" s="49">
        <f>ROUND(I211*H211,2)</f>
        <v>0</v>
      </c>
    </row>
    <row r="212" spans="1:10" ht="0.95" customHeight="1" x14ac:dyDescent="0.25">
      <c r="A212" s="16"/>
      <c r="B212" s="16"/>
      <c r="C212" s="16"/>
      <c r="D212" s="22"/>
      <c r="E212" s="16"/>
      <c r="F212" s="16"/>
      <c r="G212" s="16"/>
      <c r="H212" s="37"/>
      <c r="I212" s="37"/>
      <c r="J212" s="37"/>
    </row>
    <row r="213" spans="1:10" x14ac:dyDescent="0.25">
      <c r="A213" s="7" t="s">
        <v>323</v>
      </c>
      <c r="B213" s="7" t="s">
        <v>11</v>
      </c>
      <c r="C213" s="7" t="s">
        <v>0</v>
      </c>
      <c r="D213" s="19" t="s">
        <v>324</v>
      </c>
      <c r="E213" s="8">
        <f t="shared" ref="E213:J213" si="9">E307</f>
        <v>1</v>
      </c>
      <c r="F213" s="9">
        <f t="shared" si="9"/>
        <v>344075.69</v>
      </c>
      <c r="G213" s="9">
        <f t="shared" si="9"/>
        <v>344075.69</v>
      </c>
      <c r="H213" s="40">
        <f t="shared" si="9"/>
        <v>1</v>
      </c>
      <c r="I213" s="49">
        <f t="shared" si="9"/>
        <v>0</v>
      </c>
      <c r="J213" s="49">
        <f t="shared" si="9"/>
        <v>0</v>
      </c>
    </row>
    <row r="214" spans="1:10" x14ac:dyDescent="0.25">
      <c r="A214" s="17" t="s">
        <v>325</v>
      </c>
      <c r="B214" s="17" t="s">
        <v>11</v>
      </c>
      <c r="C214" s="17" t="s">
        <v>0</v>
      </c>
      <c r="D214" s="23" t="s">
        <v>326</v>
      </c>
      <c r="E214" s="9">
        <f t="shared" ref="E214:J214" si="10">E217</f>
        <v>1</v>
      </c>
      <c r="F214" s="9">
        <f t="shared" si="10"/>
        <v>1608.93</v>
      </c>
      <c r="G214" s="9">
        <f t="shared" si="10"/>
        <v>1608.93</v>
      </c>
      <c r="H214" s="49">
        <f t="shared" si="10"/>
        <v>1</v>
      </c>
      <c r="I214" s="49">
        <f t="shared" si="10"/>
        <v>0</v>
      </c>
      <c r="J214" s="49">
        <f t="shared" si="10"/>
        <v>0</v>
      </c>
    </row>
    <row r="215" spans="1:10" ht="22.5" x14ac:dyDescent="0.25">
      <c r="A215" s="10" t="s">
        <v>327</v>
      </c>
      <c r="B215" s="10" t="s">
        <v>14</v>
      </c>
      <c r="C215" s="10" t="s">
        <v>329</v>
      </c>
      <c r="D215" s="20" t="s">
        <v>328</v>
      </c>
      <c r="E215" s="11">
        <v>1</v>
      </c>
      <c r="F215" s="11">
        <v>1608.93</v>
      </c>
      <c r="G215" s="12">
        <f>ROUND(E215*F215,2)</f>
        <v>1608.93</v>
      </c>
      <c r="H215" s="50">
        <v>1</v>
      </c>
      <c r="I215" s="53">
        <v>0</v>
      </c>
      <c r="J215" s="51">
        <f>ROUND(H215*I215,2)</f>
        <v>0</v>
      </c>
    </row>
    <row r="216" spans="1:10" ht="78.75" x14ac:dyDescent="0.25">
      <c r="A216" s="13"/>
      <c r="B216" s="13"/>
      <c r="C216" s="13"/>
      <c r="D216" s="14" t="s">
        <v>330</v>
      </c>
      <c r="E216" s="13"/>
      <c r="F216" s="13"/>
      <c r="G216" s="13"/>
      <c r="H216" s="52"/>
      <c r="I216" s="52"/>
      <c r="J216" s="52"/>
    </row>
    <row r="217" spans="1:10" x14ac:dyDescent="0.25">
      <c r="A217" s="13"/>
      <c r="B217" s="13"/>
      <c r="C217" s="13"/>
      <c r="D217" s="21" t="s">
        <v>331</v>
      </c>
      <c r="E217" s="11">
        <v>1</v>
      </c>
      <c r="F217" s="9">
        <f>G215</f>
        <v>1608.93</v>
      </c>
      <c r="G217" s="9">
        <f>ROUND(F217*E217,2)</f>
        <v>1608.93</v>
      </c>
      <c r="H217" s="50">
        <v>1</v>
      </c>
      <c r="I217" s="49">
        <f>J215</f>
        <v>0</v>
      </c>
      <c r="J217" s="49">
        <f>ROUND(I217*H217,2)</f>
        <v>0</v>
      </c>
    </row>
    <row r="218" spans="1:10" ht="0.95" customHeight="1" x14ac:dyDescent="0.25">
      <c r="A218" s="16"/>
      <c r="B218" s="16"/>
      <c r="C218" s="16"/>
      <c r="D218" s="22"/>
      <c r="E218" s="16"/>
      <c r="F218" s="16"/>
      <c r="G218" s="16"/>
      <c r="H218" s="37"/>
      <c r="I218" s="37"/>
      <c r="J218" s="37"/>
    </row>
    <row r="219" spans="1:10" x14ac:dyDescent="0.25">
      <c r="A219" s="17" t="s">
        <v>332</v>
      </c>
      <c r="B219" s="17" t="s">
        <v>11</v>
      </c>
      <c r="C219" s="17" t="s">
        <v>0</v>
      </c>
      <c r="D219" s="23" t="s">
        <v>333</v>
      </c>
      <c r="E219" s="9">
        <f t="shared" ref="E219:J219" si="11">E222</f>
        <v>1</v>
      </c>
      <c r="F219" s="9">
        <f t="shared" si="11"/>
        <v>1944.8</v>
      </c>
      <c r="G219" s="9">
        <f t="shared" si="11"/>
        <v>1944.8</v>
      </c>
      <c r="H219" s="49">
        <f t="shared" si="11"/>
        <v>1</v>
      </c>
      <c r="I219" s="49">
        <f t="shared" si="11"/>
        <v>0</v>
      </c>
      <c r="J219" s="49">
        <f t="shared" si="11"/>
        <v>0</v>
      </c>
    </row>
    <row r="220" spans="1:10" ht="22.5" x14ac:dyDescent="0.25">
      <c r="A220" s="10" t="s">
        <v>334</v>
      </c>
      <c r="B220" s="10" t="s">
        <v>14</v>
      </c>
      <c r="C220" s="10" t="s">
        <v>336</v>
      </c>
      <c r="D220" s="20" t="s">
        <v>335</v>
      </c>
      <c r="E220" s="11">
        <v>80</v>
      </c>
      <c r="F220" s="11">
        <v>24.31</v>
      </c>
      <c r="G220" s="12">
        <f>ROUND(E220*F220,2)</f>
        <v>1944.8</v>
      </c>
      <c r="H220" s="50">
        <v>80</v>
      </c>
      <c r="I220" s="53">
        <v>0</v>
      </c>
      <c r="J220" s="51">
        <f>ROUND(H220*I220,2)</f>
        <v>0</v>
      </c>
    </row>
    <row r="221" spans="1:10" ht="56.25" x14ac:dyDescent="0.25">
      <c r="A221" s="13"/>
      <c r="B221" s="13"/>
      <c r="C221" s="13"/>
      <c r="D221" s="14" t="s">
        <v>337</v>
      </c>
      <c r="E221" s="13"/>
      <c r="F221" s="13"/>
      <c r="G221" s="13"/>
      <c r="H221" s="52"/>
      <c r="I221" s="52"/>
      <c r="J221" s="52"/>
    </row>
    <row r="222" spans="1:10" x14ac:dyDescent="0.25">
      <c r="A222" s="13"/>
      <c r="B222" s="13"/>
      <c r="C222" s="13"/>
      <c r="D222" s="21" t="s">
        <v>338</v>
      </c>
      <c r="E222" s="11">
        <v>1</v>
      </c>
      <c r="F222" s="9">
        <f>G220</f>
        <v>1944.8</v>
      </c>
      <c r="G222" s="9">
        <f>ROUND(F222*E222,2)</f>
        <v>1944.8</v>
      </c>
      <c r="H222" s="50">
        <v>1</v>
      </c>
      <c r="I222" s="49">
        <f>J220</f>
        <v>0</v>
      </c>
      <c r="J222" s="49">
        <f>ROUND(I222*H222,2)</f>
        <v>0</v>
      </c>
    </row>
    <row r="223" spans="1:10" ht="0.95" customHeight="1" x14ac:dyDescent="0.25">
      <c r="A223" s="16"/>
      <c r="B223" s="16"/>
      <c r="C223" s="16"/>
      <c r="D223" s="22"/>
      <c r="E223" s="16"/>
      <c r="F223" s="16"/>
      <c r="G223" s="16"/>
      <c r="H223" s="37"/>
      <c r="I223" s="37"/>
      <c r="J223" s="37"/>
    </row>
    <row r="224" spans="1:10" ht="22.5" x14ac:dyDescent="0.25">
      <c r="A224" s="17" t="s">
        <v>339</v>
      </c>
      <c r="B224" s="17" t="s">
        <v>11</v>
      </c>
      <c r="C224" s="17" t="s">
        <v>0</v>
      </c>
      <c r="D224" s="23" t="s">
        <v>340</v>
      </c>
      <c r="E224" s="9">
        <f t="shared" ref="E224:J224" si="12">E227</f>
        <v>1</v>
      </c>
      <c r="F224" s="9">
        <f t="shared" si="12"/>
        <v>14940</v>
      </c>
      <c r="G224" s="9">
        <f t="shared" si="12"/>
        <v>14940</v>
      </c>
      <c r="H224" s="49">
        <f t="shared" si="12"/>
        <v>1</v>
      </c>
      <c r="I224" s="49">
        <f t="shared" si="12"/>
        <v>0</v>
      </c>
      <c r="J224" s="49">
        <f t="shared" si="12"/>
        <v>0</v>
      </c>
    </row>
    <row r="225" spans="1:10" x14ac:dyDescent="0.25">
      <c r="A225" s="10" t="s">
        <v>341</v>
      </c>
      <c r="B225" s="10" t="s">
        <v>14</v>
      </c>
      <c r="C225" s="10" t="s">
        <v>79</v>
      </c>
      <c r="D225" s="20" t="s">
        <v>340</v>
      </c>
      <c r="E225" s="11">
        <v>300</v>
      </c>
      <c r="F225" s="11">
        <v>49.8</v>
      </c>
      <c r="G225" s="12">
        <f>ROUND(E225*F225,2)</f>
        <v>14940</v>
      </c>
      <c r="H225" s="50">
        <v>300</v>
      </c>
      <c r="I225" s="53">
        <v>0</v>
      </c>
      <c r="J225" s="51">
        <f>ROUND(H225*I225,2)</f>
        <v>0</v>
      </c>
    </row>
    <row r="226" spans="1:10" ht="90" x14ac:dyDescent="0.25">
      <c r="A226" s="13"/>
      <c r="B226" s="13"/>
      <c r="C226" s="13"/>
      <c r="D226" s="14" t="s">
        <v>342</v>
      </c>
      <c r="E226" s="13"/>
      <c r="F226" s="13"/>
      <c r="G226" s="13"/>
      <c r="H226" s="52"/>
      <c r="I226" s="52"/>
      <c r="J226" s="52"/>
    </row>
    <row r="227" spans="1:10" x14ac:dyDescent="0.25">
      <c r="A227" s="13"/>
      <c r="B227" s="13"/>
      <c r="C227" s="13"/>
      <c r="D227" s="21" t="s">
        <v>343</v>
      </c>
      <c r="E227" s="11">
        <v>1</v>
      </c>
      <c r="F227" s="9">
        <f>G225</f>
        <v>14940</v>
      </c>
      <c r="G227" s="9">
        <f>ROUND(F227*E227,2)</f>
        <v>14940</v>
      </c>
      <c r="H227" s="50">
        <v>1</v>
      </c>
      <c r="I227" s="49">
        <f>J225</f>
        <v>0</v>
      </c>
      <c r="J227" s="49">
        <f>ROUND(I227*H227,2)</f>
        <v>0</v>
      </c>
    </row>
    <row r="228" spans="1:10" ht="0.95" customHeight="1" x14ac:dyDescent="0.25">
      <c r="A228" s="16"/>
      <c r="B228" s="16"/>
      <c r="C228" s="16"/>
      <c r="D228" s="22"/>
      <c r="E228" s="16"/>
      <c r="F228" s="16"/>
      <c r="G228" s="16"/>
      <c r="H228" s="37"/>
      <c r="I228" s="37"/>
      <c r="J228" s="37"/>
    </row>
    <row r="229" spans="1:10" x14ac:dyDescent="0.25">
      <c r="A229" s="17" t="s">
        <v>344</v>
      </c>
      <c r="B229" s="17" t="s">
        <v>11</v>
      </c>
      <c r="C229" s="17" t="s">
        <v>0</v>
      </c>
      <c r="D229" s="23" t="s">
        <v>345</v>
      </c>
      <c r="E229" s="9">
        <f t="shared" ref="E229:J229" si="13">E232</f>
        <v>1</v>
      </c>
      <c r="F229" s="9">
        <f t="shared" si="13"/>
        <v>1992</v>
      </c>
      <c r="G229" s="9">
        <f t="shared" si="13"/>
        <v>1992</v>
      </c>
      <c r="H229" s="49">
        <f t="shared" si="13"/>
        <v>1</v>
      </c>
      <c r="I229" s="49">
        <f t="shared" si="13"/>
        <v>0</v>
      </c>
      <c r="J229" s="49">
        <f t="shared" si="13"/>
        <v>0</v>
      </c>
    </row>
    <row r="230" spans="1:10" x14ac:dyDescent="0.25">
      <c r="A230" s="10" t="s">
        <v>346</v>
      </c>
      <c r="B230" s="10" t="s">
        <v>14</v>
      </c>
      <c r="C230" s="10" t="s">
        <v>329</v>
      </c>
      <c r="D230" s="20" t="s">
        <v>347</v>
      </c>
      <c r="E230" s="11">
        <v>20</v>
      </c>
      <c r="F230" s="11">
        <v>99.6</v>
      </c>
      <c r="G230" s="12">
        <f>ROUND(E230*F230,2)</f>
        <v>1992</v>
      </c>
      <c r="H230" s="50">
        <v>20</v>
      </c>
      <c r="I230" s="53">
        <v>0</v>
      </c>
      <c r="J230" s="51">
        <f>ROUND(H230*I230,2)</f>
        <v>0</v>
      </c>
    </row>
    <row r="231" spans="1:10" ht="33.75" x14ac:dyDescent="0.25">
      <c r="A231" s="13"/>
      <c r="B231" s="13"/>
      <c r="C231" s="13"/>
      <c r="D231" s="14" t="s">
        <v>348</v>
      </c>
      <c r="E231" s="13"/>
      <c r="F231" s="13"/>
      <c r="G231" s="13"/>
      <c r="H231" s="52"/>
      <c r="I231" s="52"/>
      <c r="J231" s="52"/>
    </row>
    <row r="232" spans="1:10" x14ac:dyDescent="0.25">
      <c r="A232" s="13"/>
      <c r="B232" s="13"/>
      <c r="C232" s="13"/>
      <c r="D232" s="21" t="s">
        <v>349</v>
      </c>
      <c r="E232" s="11">
        <v>1</v>
      </c>
      <c r="F232" s="9">
        <f>G230</f>
        <v>1992</v>
      </c>
      <c r="G232" s="9">
        <f>ROUND(F232*E232,2)</f>
        <v>1992</v>
      </c>
      <c r="H232" s="50">
        <v>1</v>
      </c>
      <c r="I232" s="49">
        <f>J230</f>
        <v>0</v>
      </c>
      <c r="J232" s="49">
        <f>ROUND(I232*H232,2)</f>
        <v>0</v>
      </c>
    </row>
    <row r="233" spans="1:10" ht="0.95" customHeight="1" x14ac:dyDescent="0.25">
      <c r="A233" s="16"/>
      <c r="B233" s="16"/>
      <c r="C233" s="16"/>
      <c r="D233" s="22"/>
      <c r="E233" s="16"/>
      <c r="F233" s="16"/>
      <c r="G233" s="16"/>
      <c r="H233" s="37"/>
      <c r="I233" s="37"/>
      <c r="J233" s="37"/>
    </row>
    <row r="234" spans="1:10" x14ac:dyDescent="0.25">
      <c r="A234" s="17" t="s">
        <v>350</v>
      </c>
      <c r="B234" s="17" t="s">
        <v>11</v>
      </c>
      <c r="C234" s="17" t="s">
        <v>0</v>
      </c>
      <c r="D234" s="23" t="s">
        <v>351</v>
      </c>
      <c r="E234" s="9">
        <f t="shared" ref="E234:J234" si="14">E245</f>
        <v>1</v>
      </c>
      <c r="F234" s="9">
        <f t="shared" si="14"/>
        <v>20047.2</v>
      </c>
      <c r="G234" s="9">
        <f t="shared" si="14"/>
        <v>20047.2</v>
      </c>
      <c r="H234" s="49">
        <f t="shared" si="14"/>
        <v>1</v>
      </c>
      <c r="I234" s="49">
        <f t="shared" si="14"/>
        <v>0</v>
      </c>
      <c r="J234" s="49">
        <f t="shared" si="14"/>
        <v>0</v>
      </c>
    </row>
    <row r="235" spans="1:10" x14ac:dyDescent="0.25">
      <c r="A235" s="10" t="s">
        <v>352</v>
      </c>
      <c r="B235" s="10" t="s">
        <v>14</v>
      </c>
      <c r="C235" s="10" t="s">
        <v>79</v>
      </c>
      <c r="D235" s="20" t="s">
        <v>353</v>
      </c>
      <c r="E235" s="11">
        <v>500</v>
      </c>
      <c r="F235" s="11">
        <v>25.8</v>
      </c>
      <c r="G235" s="12">
        <f>ROUND(E235*F235,2)</f>
        <v>12900</v>
      </c>
      <c r="H235" s="50">
        <v>500</v>
      </c>
      <c r="I235" s="53">
        <v>0</v>
      </c>
      <c r="J235" s="51">
        <f>ROUND(H235*I235,2)</f>
        <v>0</v>
      </c>
    </row>
    <row r="236" spans="1:10" ht="90" x14ac:dyDescent="0.25">
      <c r="A236" s="13"/>
      <c r="B236" s="13"/>
      <c r="C236" s="13"/>
      <c r="D236" s="14" t="s">
        <v>354</v>
      </c>
      <c r="E236" s="13"/>
      <c r="F236" s="13"/>
      <c r="G236" s="13"/>
      <c r="H236" s="52"/>
      <c r="I236" s="52"/>
      <c r="J236" s="52"/>
    </row>
    <row r="237" spans="1:10" x14ac:dyDescent="0.25">
      <c r="A237" s="10" t="s">
        <v>355</v>
      </c>
      <c r="B237" s="10" t="s">
        <v>14</v>
      </c>
      <c r="C237" s="10" t="s">
        <v>79</v>
      </c>
      <c r="D237" s="20" t="s">
        <v>356</v>
      </c>
      <c r="E237" s="11">
        <v>280</v>
      </c>
      <c r="F237" s="11">
        <v>3.84</v>
      </c>
      <c r="G237" s="12">
        <f>ROUND(E237*F237,2)</f>
        <v>1075.2</v>
      </c>
      <c r="H237" s="50">
        <v>280</v>
      </c>
      <c r="I237" s="53">
        <v>0</v>
      </c>
      <c r="J237" s="51">
        <f>ROUND(H237*I237,2)</f>
        <v>0</v>
      </c>
    </row>
    <row r="238" spans="1:10" ht="22.5" x14ac:dyDescent="0.25">
      <c r="A238" s="13"/>
      <c r="B238" s="13"/>
      <c r="C238" s="13"/>
      <c r="D238" s="14" t="s">
        <v>357</v>
      </c>
      <c r="E238" s="13"/>
      <c r="F238" s="13"/>
      <c r="G238" s="13"/>
      <c r="H238" s="52"/>
      <c r="I238" s="52"/>
      <c r="J238" s="52"/>
    </row>
    <row r="239" spans="1:10" x14ac:dyDescent="0.25">
      <c r="A239" s="10" t="s">
        <v>358</v>
      </c>
      <c r="B239" s="10" t="s">
        <v>14</v>
      </c>
      <c r="C239" s="10" t="s">
        <v>79</v>
      </c>
      <c r="D239" s="20" t="s">
        <v>359</v>
      </c>
      <c r="E239" s="11">
        <v>300</v>
      </c>
      <c r="F239" s="11">
        <v>3.89</v>
      </c>
      <c r="G239" s="12">
        <f>ROUND(E239*F239,2)</f>
        <v>1167</v>
      </c>
      <c r="H239" s="50">
        <v>300</v>
      </c>
      <c r="I239" s="53">
        <v>0</v>
      </c>
      <c r="J239" s="51">
        <f>ROUND(H239*I239,2)</f>
        <v>0</v>
      </c>
    </row>
    <row r="240" spans="1:10" ht="22.5" x14ac:dyDescent="0.25">
      <c r="A240" s="13"/>
      <c r="B240" s="13"/>
      <c r="C240" s="13"/>
      <c r="D240" s="14" t="s">
        <v>360</v>
      </c>
      <c r="E240" s="13"/>
      <c r="F240" s="13"/>
      <c r="G240" s="13"/>
      <c r="H240" s="52"/>
      <c r="I240" s="52"/>
      <c r="J240" s="52"/>
    </row>
    <row r="241" spans="1:10" x14ac:dyDescent="0.25">
      <c r="A241" s="10" t="s">
        <v>361</v>
      </c>
      <c r="B241" s="10" t="s">
        <v>14</v>
      </c>
      <c r="C241" s="10" t="s">
        <v>79</v>
      </c>
      <c r="D241" s="20" t="s">
        <v>362</v>
      </c>
      <c r="E241" s="11">
        <v>250</v>
      </c>
      <c r="F241" s="11">
        <v>8.34</v>
      </c>
      <c r="G241" s="12">
        <f>ROUND(E241*F241,2)</f>
        <v>2085</v>
      </c>
      <c r="H241" s="50">
        <v>250</v>
      </c>
      <c r="I241" s="53">
        <v>0</v>
      </c>
      <c r="J241" s="51">
        <f>ROUND(H241*I241,2)</f>
        <v>0</v>
      </c>
    </row>
    <row r="242" spans="1:10" ht="22.5" x14ac:dyDescent="0.25">
      <c r="A242" s="13"/>
      <c r="B242" s="13"/>
      <c r="C242" s="13"/>
      <c r="D242" s="14" t="s">
        <v>363</v>
      </c>
      <c r="E242" s="13"/>
      <c r="F242" s="13"/>
      <c r="G242" s="13"/>
      <c r="H242" s="52"/>
      <c r="I242" s="52"/>
      <c r="J242" s="52"/>
    </row>
    <row r="243" spans="1:10" x14ac:dyDescent="0.25">
      <c r="A243" s="10" t="s">
        <v>364</v>
      </c>
      <c r="B243" s="10" t="s">
        <v>14</v>
      </c>
      <c r="C243" s="10" t="s">
        <v>79</v>
      </c>
      <c r="D243" s="20" t="s">
        <v>365</v>
      </c>
      <c r="E243" s="11">
        <v>250</v>
      </c>
      <c r="F243" s="11">
        <v>11.28</v>
      </c>
      <c r="G243" s="12">
        <f>ROUND(E243*F243,2)</f>
        <v>2820</v>
      </c>
      <c r="H243" s="50">
        <v>250</v>
      </c>
      <c r="I243" s="53">
        <v>0</v>
      </c>
      <c r="J243" s="51">
        <f>ROUND(H243*I243,2)</f>
        <v>0</v>
      </c>
    </row>
    <row r="244" spans="1:10" ht="22.5" x14ac:dyDescent="0.25">
      <c r="A244" s="13"/>
      <c r="B244" s="13"/>
      <c r="C244" s="13"/>
      <c r="D244" s="14" t="s">
        <v>366</v>
      </c>
      <c r="E244" s="13"/>
      <c r="F244" s="13"/>
      <c r="G244" s="13"/>
      <c r="H244" s="52"/>
      <c r="I244" s="52"/>
      <c r="J244" s="52"/>
    </row>
    <row r="245" spans="1:10" x14ac:dyDescent="0.25">
      <c r="A245" s="13"/>
      <c r="B245" s="13"/>
      <c r="C245" s="13"/>
      <c r="D245" s="21" t="s">
        <v>367</v>
      </c>
      <c r="E245" s="11">
        <v>1</v>
      </c>
      <c r="F245" s="9">
        <f>G235+G237+G239+G241+G243</f>
        <v>20047.2</v>
      </c>
      <c r="G245" s="9">
        <f>ROUND(F245*E245,2)</f>
        <v>20047.2</v>
      </c>
      <c r="H245" s="50">
        <v>1</v>
      </c>
      <c r="I245" s="49">
        <f>J235+J237+J239+J241+J243</f>
        <v>0</v>
      </c>
      <c r="J245" s="49">
        <f>ROUND(I245*H245,2)</f>
        <v>0</v>
      </c>
    </row>
    <row r="246" spans="1:10" ht="0.95" customHeight="1" x14ac:dyDescent="0.25">
      <c r="A246" s="16"/>
      <c r="B246" s="16"/>
      <c r="C246" s="16"/>
      <c r="D246" s="22"/>
      <c r="E246" s="16"/>
      <c r="F246" s="16"/>
      <c r="G246" s="16"/>
      <c r="H246" s="37"/>
      <c r="I246" s="37"/>
      <c r="J246" s="37"/>
    </row>
    <row r="247" spans="1:10" x14ac:dyDescent="0.25">
      <c r="A247" s="17" t="s">
        <v>368</v>
      </c>
      <c r="B247" s="17" t="s">
        <v>11</v>
      </c>
      <c r="C247" s="17" t="s">
        <v>0</v>
      </c>
      <c r="D247" s="23" t="s">
        <v>369</v>
      </c>
      <c r="E247" s="9">
        <f t="shared" ref="E247:J247" si="15">E270</f>
        <v>1</v>
      </c>
      <c r="F247" s="9">
        <f t="shared" si="15"/>
        <v>243389</v>
      </c>
      <c r="G247" s="9">
        <f t="shared" si="15"/>
        <v>243389</v>
      </c>
      <c r="H247" s="49">
        <f t="shared" si="15"/>
        <v>1</v>
      </c>
      <c r="I247" s="49">
        <f t="shared" si="15"/>
        <v>0</v>
      </c>
      <c r="J247" s="49">
        <f t="shared" si="15"/>
        <v>0</v>
      </c>
    </row>
    <row r="248" spans="1:10" x14ac:dyDescent="0.25">
      <c r="A248" s="10" t="s">
        <v>370</v>
      </c>
      <c r="B248" s="10" t="s">
        <v>14</v>
      </c>
      <c r="C248" s="10" t="s">
        <v>79</v>
      </c>
      <c r="D248" s="20" t="s">
        <v>371</v>
      </c>
      <c r="E248" s="11">
        <v>2500</v>
      </c>
      <c r="F248" s="11">
        <v>54.99</v>
      </c>
      <c r="G248" s="12">
        <f>ROUND(E248*F248,2)</f>
        <v>137475</v>
      </c>
      <c r="H248" s="50">
        <v>2500</v>
      </c>
      <c r="I248" s="53">
        <v>0</v>
      </c>
      <c r="J248" s="51">
        <f>ROUND(H248*I248,2)</f>
        <v>0</v>
      </c>
    </row>
    <row r="249" spans="1:10" ht="33.75" x14ac:dyDescent="0.25">
      <c r="A249" s="13"/>
      <c r="B249" s="13"/>
      <c r="C249" s="13"/>
      <c r="D249" s="14" t="s">
        <v>372</v>
      </c>
      <c r="E249" s="13"/>
      <c r="F249" s="13"/>
      <c r="G249" s="13"/>
      <c r="H249" s="52"/>
      <c r="I249" s="52"/>
      <c r="J249" s="52"/>
    </row>
    <row r="250" spans="1:10" x14ac:dyDescent="0.25">
      <c r="A250" s="10" t="s">
        <v>373</v>
      </c>
      <c r="B250" s="10" t="s">
        <v>14</v>
      </c>
      <c r="C250" s="10" t="s">
        <v>79</v>
      </c>
      <c r="D250" s="20" t="s">
        <v>374</v>
      </c>
      <c r="E250" s="11">
        <v>250</v>
      </c>
      <c r="F250" s="11">
        <v>43.58</v>
      </c>
      <c r="G250" s="12">
        <f>ROUND(E250*F250,2)</f>
        <v>10895</v>
      </c>
      <c r="H250" s="50">
        <v>250</v>
      </c>
      <c r="I250" s="53">
        <v>0</v>
      </c>
      <c r="J250" s="51">
        <f>ROUND(H250*I250,2)</f>
        <v>0</v>
      </c>
    </row>
    <row r="251" spans="1:10" ht="33.75" x14ac:dyDescent="0.25">
      <c r="A251" s="13"/>
      <c r="B251" s="13"/>
      <c r="C251" s="13"/>
      <c r="D251" s="14" t="s">
        <v>375</v>
      </c>
      <c r="E251" s="13"/>
      <c r="F251" s="13"/>
      <c r="G251" s="13"/>
      <c r="H251" s="52"/>
      <c r="I251" s="52"/>
      <c r="J251" s="52"/>
    </row>
    <row r="252" spans="1:10" x14ac:dyDescent="0.25">
      <c r="A252" s="10" t="s">
        <v>376</v>
      </c>
      <c r="B252" s="10" t="s">
        <v>14</v>
      </c>
      <c r="C252" s="10" t="s">
        <v>79</v>
      </c>
      <c r="D252" s="20" t="s">
        <v>377</v>
      </c>
      <c r="E252" s="11">
        <v>300</v>
      </c>
      <c r="F252" s="11">
        <v>3.51</v>
      </c>
      <c r="G252" s="12">
        <f>ROUND(E252*F252,2)</f>
        <v>1053</v>
      </c>
      <c r="H252" s="50">
        <v>300</v>
      </c>
      <c r="I252" s="53">
        <v>0</v>
      </c>
      <c r="J252" s="51">
        <f>ROUND(H252*I252,2)</f>
        <v>0</v>
      </c>
    </row>
    <row r="253" spans="1:10" ht="33.75" x14ac:dyDescent="0.25">
      <c r="A253" s="13"/>
      <c r="B253" s="13"/>
      <c r="C253" s="13"/>
      <c r="D253" s="14" t="s">
        <v>378</v>
      </c>
      <c r="E253" s="13"/>
      <c r="F253" s="13"/>
      <c r="G253" s="13"/>
      <c r="H253" s="52"/>
      <c r="I253" s="52"/>
      <c r="J253" s="52"/>
    </row>
    <row r="254" spans="1:10" x14ac:dyDescent="0.25">
      <c r="A254" s="10" t="s">
        <v>379</v>
      </c>
      <c r="B254" s="10" t="s">
        <v>14</v>
      </c>
      <c r="C254" s="10" t="s">
        <v>79</v>
      </c>
      <c r="D254" s="20" t="s">
        <v>380</v>
      </c>
      <c r="E254" s="11">
        <v>300</v>
      </c>
      <c r="F254" s="11">
        <v>4.92</v>
      </c>
      <c r="G254" s="12">
        <f>ROUND(E254*F254,2)</f>
        <v>1476</v>
      </c>
      <c r="H254" s="50">
        <v>300</v>
      </c>
      <c r="I254" s="53">
        <v>0</v>
      </c>
      <c r="J254" s="51">
        <f>ROUND(H254*I254,2)</f>
        <v>0</v>
      </c>
    </row>
    <row r="255" spans="1:10" ht="33.75" x14ac:dyDescent="0.25">
      <c r="A255" s="13"/>
      <c r="B255" s="13"/>
      <c r="C255" s="13"/>
      <c r="D255" s="14" t="s">
        <v>381</v>
      </c>
      <c r="E255" s="13"/>
      <c r="F255" s="13"/>
      <c r="G255" s="13"/>
      <c r="H255" s="52"/>
      <c r="I255" s="52"/>
      <c r="J255" s="52"/>
    </row>
    <row r="256" spans="1:10" x14ac:dyDescent="0.25">
      <c r="A256" s="10" t="s">
        <v>382</v>
      </c>
      <c r="B256" s="10" t="s">
        <v>14</v>
      </c>
      <c r="C256" s="10" t="s">
        <v>79</v>
      </c>
      <c r="D256" s="20" t="s">
        <v>383</v>
      </c>
      <c r="E256" s="11">
        <v>500</v>
      </c>
      <c r="F256" s="11">
        <v>6.63</v>
      </c>
      <c r="G256" s="12">
        <f>ROUND(E256*F256,2)</f>
        <v>3315</v>
      </c>
      <c r="H256" s="50">
        <v>500</v>
      </c>
      <c r="I256" s="53">
        <v>0</v>
      </c>
      <c r="J256" s="51">
        <f>ROUND(H256*I256,2)</f>
        <v>0</v>
      </c>
    </row>
    <row r="257" spans="1:10" ht="33.75" x14ac:dyDescent="0.25">
      <c r="A257" s="13"/>
      <c r="B257" s="13"/>
      <c r="C257" s="13"/>
      <c r="D257" s="14" t="s">
        <v>384</v>
      </c>
      <c r="E257" s="13"/>
      <c r="F257" s="13"/>
      <c r="G257" s="13"/>
      <c r="H257" s="52"/>
      <c r="I257" s="52"/>
      <c r="J257" s="52"/>
    </row>
    <row r="258" spans="1:10" x14ac:dyDescent="0.25">
      <c r="A258" s="10" t="s">
        <v>385</v>
      </c>
      <c r="B258" s="10" t="s">
        <v>14</v>
      </c>
      <c r="C258" s="10" t="s">
        <v>79</v>
      </c>
      <c r="D258" s="20" t="s">
        <v>386</v>
      </c>
      <c r="E258" s="11">
        <v>500</v>
      </c>
      <c r="F258" s="11">
        <v>8.5500000000000007</v>
      </c>
      <c r="G258" s="12">
        <f>ROUND(E258*F258,2)</f>
        <v>4275</v>
      </c>
      <c r="H258" s="50">
        <v>500</v>
      </c>
      <c r="I258" s="53">
        <v>0</v>
      </c>
      <c r="J258" s="51">
        <f>ROUND(H258*I258,2)</f>
        <v>0</v>
      </c>
    </row>
    <row r="259" spans="1:10" ht="33.75" x14ac:dyDescent="0.25">
      <c r="A259" s="13"/>
      <c r="B259" s="13"/>
      <c r="C259" s="13"/>
      <c r="D259" s="14" t="s">
        <v>387</v>
      </c>
      <c r="E259" s="13"/>
      <c r="F259" s="13"/>
      <c r="G259" s="13"/>
      <c r="H259" s="52"/>
      <c r="I259" s="52"/>
      <c r="J259" s="52"/>
    </row>
    <row r="260" spans="1:10" ht="22.5" x14ac:dyDescent="0.25">
      <c r="A260" s="10" t="s">
        <v>388</v>
      </c>
      <c r="B260" s="10" t="s">
        <v>14</v>
      </c>
      <c r="C260" s="10" t="s">
        <v>79</v>
      </c>
      <c r="D260" s="20" t="s">
        <v>389</v>
      </c>
      <c r="E260" s="11">
        <v>1000</v>
      </c>
      <c r="F260" s="11">
        <v>8.59</v>
      </c>
      <c r="G260" s="12">
        <f>ROUND(E260*F260,2)</f>
        <v>8590</v>
      </c>
      <c r="H260" s="50">
        <v>1000</v>
      </c>
      <c r="I260" s="53">
        <v>0</v>
      </c>
      <c r="J260" s="51">
        <f>ROUND(H260*I260,2)</f>
        <v>0</v>
      </c>
    </row>
    <row r="261" spans="1:10" ht="33.75" x14ac:dyDescent="0.25">
      <c r="A261" s="13"/>
      <c r="B261" s="13"/>
      <c r="C261" s="13"/>
      <c r="D261" s="14" t="s">
        <v>390</v>
      </c>
      <c r="E261" s="13"/>
      <c r="F261" s="13"/>
      <c r="G261" s="13"/>
      <c r="H261" s="52"/>
      <c r="I261" s="52"/>
      <c r="J261" s="52"/>
    </row>
    <row r="262" spans="1:10" ht="22.5" x14ac:dyDescent="0.25">
      <c r="A262" s="10" t="s">
        <v>391</v>
      </c>
      <c r="B262" s="10" t="s">
        <v>14</v>
      </c>
      <c r="C262" s="10" t="s">
        <v>79</v>
      </c>
      <c r="D262" s="20" t="s">
        <v>392</v>
      </c>
      <c r="E262" s="11">
        <v>1000</v>
      </c>
      <c r="F262" s="11">
        <v>12.71</v>
      </c>
      <c r="G262" s="12">
        <f>ROUND(E262*F262,2)</f>
        <v>12710</v>
      </c>
      <c r="H262" s="50">
        <v>1000</v>
      </c>
      <c r="I262" s="53">
        <v>0</v>
      </c>
      <c r="J262" s="51">
        <f>ROUND(H262*I262,2)</f>
        <v>0</v>
      </c>
    </row>
    <row r="263" spans="1:10" ht="33.75" x14ac:dyDescent="0.25">
      <c r="A263" s="13"/>
      <c r="B263" s="13"/>
      <c r="C263" s="13"/>
      <c r="D263" s="14" t="s">
        <v>393</v>
      </c>
      <c r="E263" s="13"/>
      <c r="F263" s="13"/>
      <c r="G263" s="13"/>
      <c r="H263" s="52"/>
      <c r="I263" s="52"/>
      <c r="J263" s="52"/>
    </row>
    <row r="264" spans="1:10" ht="22.5" x14ac:dyDescent="0.25">
      <c r="A264" s="10" t="s">
        <v>394</v>
      </c>
      <c r="B264" s="10" t="s">
        <v>14</v>
      </c>
      <c r="C264" s="10" t="s">
        <v>79</v>
      </c>
      <c r="D264" s="20" t="s">
        <v>395</v>
      </c>
      <c r="E264" s="11">
        <v>1000</v>
      </c>
      <c r="F264" s="11">
        <v>16.78</v>
      </c>
      <c r="G264" s="12">
        <f>ROUND(E264*F264,2)</f>
        <v>16780</v>
      </c>
      <c r="H264" s="50">
        <v>1000</v>
      </c>
      <c r="I264" s="53">
        <v>0</v>
      </c>
      <c r="J264" s="51">
        <f>ROUND(H264*I264,2)</f>
        <v>0</v>
      </c>
    </row>
    <row r="265" spans="1:10" ht="33.75" x14ac:dyDescent="0.25">
      <c r="A265" s="13"/>
      <c r="B265" s="13"/>
      <c r="C265" s="13"/>
      <c r="D265" s="14" t="s">
        <v>396</v>
      </c>
      <c r="E265" s="13"/>
      <c r="F265" s="13"/>
      <c r="G265" s="13"/>
      <c r="H265" s="52"/>
      <c r="I265" s="52"/>
      <c r="J265" s="52"/>
    </row>
    <row r="266" spans="1:10" ht="22.5" x14ac:dyDescent="0.25">
      <c r="A266" s="10" t="s">
        <v>397</v>
      </c>
      <c r="B266" s="10" t="s">
        <v>14</v>
      </c>
      <c r="C266" s="10" t="s">
        <v>79</v>
      </c>
      <c r="D266" s="20" t="s">
        <v>398</v>
      </c>
      <c r="E266" s="11">
        <v>1000</v>
      </c>
      <c r="F266" s="11">
        <v>23.18</v>
      </c>
      <c r="G266" s="12">
        <f>ROUND(E266*F266,2)</f>
        <v>23180</v>
      </c>
      <c r="H266" s="50">
        <v>1000</v>
      </c>
      <c r="I266" s="53">
        <v>0</v>
      </c>
      <c r="J266" s="51">
        <f>ROUND(H266*I266,2)</f>
        <v>0</v>
      </c>
    </row>
    <row r="267" spans="1:10" ht="33.75" x14ac:dyDescent="0.25">
      <c r="A267" s="13"/>
      <c r="B267" s="13"/>
      <c r="C267" s="13"/>
      <c r="D267" s="14" t="s">
        <v>399</v>
      </c>
      <c r="E267" s="13"/>
      <c r="F267" s="13"/>
      <c r="G267" s="13"/>
      <c r="H267" s="52"/>
      <c r="I267" s="52"/>
      <c r="J267" s="52"/>
    </row>
    <row r="268" spans="1:10" ht="22.5" x14ac:dyDescent="0.25">
      <c r="A268" s="10" t="s">
        <v>400</v>
      </c>
      <c r="B268" s="10" t="s">
        <v>14</v>
      </c>
      <c r="C268" s="10" t="s">
        <v>79</v>
      </c>
      <c r="D268" s="20" t="s">
        <v>401</v>
      </c>
      <c r="E268" s="11">
        <v>1000</v>
      </c>
      <c r="F268" s="11">
        <v>23.64</v>
      </c>
      <c r="G268" s="12">
        <f>ROUND(E268*F268,2)</f>
        <v>23640</v>
      </c>
      <c r="H268" s="50">
        <v>1000</v>
      </c>
      <c r="I268" s="53">
        <v>0</v>
      </c>
      <c r="J268" s="51">
        <f>ROUND(H268*I268,2)</f>
        <v>0</v>
      </c>
    </row>
    <row r="269" spans="1:10" ht="33.75" x14ac:dyDescent="0.25">
      <c r="A269" s="13"/>
      <c r="B269" s="13"/>
      <c r="C269" s="13"/>
      <c r="D269" s="14" t="s">
        <v>402</v>
      </c>
      <c r="E269" s="13"/>
      <c r="F269" s="13"/>
      <c r="G269" s="13"/>
      <c r="H269" s="52"/>
      <c r="I269" s="52"/>
      <c r="J269" s="52"/>
    </row>
    <row r="270" spans="1:10" x14ac:dyDescent="0.25">
      <c r="A270" s="13"/>
      <c r="B270" s="13"/>
      <c r="C270" s="13"/>
      <c r="D270" s="21" t="s">
        <v>403</v>
      </c>
      <c r="E270" s="11">
        <v>1</v>
      </c>
      <c r="F270" s="9">
        <f>G248+G250+G252+G254+G256+G258+G260+G262+G264+G266+G268</f>
        <v>243389</v>
      </c>
      <c r="G270" s="9">
        <f>ROUND(F270*E270,2)</f>
        <v>243389</v>
      </c>
      <c r="H270" s="50">
        <v>1</v>
      </c>
      <c r="I270" s="49">
        <f>J248+J250+J252+J254+J256+J258+J260+J262+J264+J266+J268</f>
        <v>0</v>
      </c>
      <c r="J270" s="49">
        <f>ROUND(I270*H270,2)</f>
        <v>0</v>
      </c>
    </row>
    <row r="271" spans="1:10" ht="0.95" customHeight="1" x14ac:dyDescent="0.25">
      <c r="A271" s="16"/>
      <c r="B271" s="16"/>
      <c r="C271" s="16"/>
      <c r="D271" s="22"/>
      <c r="E271" s="16"/>
      <c r="F271" s="16"/>
      <c r="G271" s="16"/>
      <c r="H271" s="37"/>
      <c r="I271" s="37"/>
      <c r="J271" s="37"/>
    </row>
    <row r="272" spans="1:10" x14ac:dyDescent="0.25">
      <c r="A272" s="17" t="s">
        <v>404</v>
      </c>
      <c r="B272" s="17" t="s">
        <v>11</v>
      </c>
      <c r="C272" s="17" t="s">
        <v>0</v>
      </c>
      <c r="D272" s="23" t="s">
        <v>405</v>
      </c>
      <c r="E272" s="9">
        <f t="shared" ref="E272:J272" si="16">E275</f>
        <v>1</v>
      </c>
      <c r="F272" s="9">
        <f t="shared" si="16"/>
        <v>40509.97</v>
      </c>
      <c r="G272" s="9">
        <f t="shared" si="16"/>
        <v>40509.97</v>
      </c>
      <c r="H272" s="49">
        <f t="shared" si="16"/>
        <v>1</v>
      </c>
      <c r="I272" s="49">
        <f t="shared" si="16"/>
        <v>0</v>
      </c>
      <c r="J272" s="49">
        <f t="shared" si="16"/>
        <v>0</v>
      </c>
    </row>
    <row r="273" spans="1:10" ht="22.5" x14ac:dyDescent="0.25">
      <c r="A273" s="10" t="s">
        <v>406</v>
      </c>
      <c r="B273" s="10" t="s">
        <v>14</v>
      </c>
      <c r="C273" s="10" t="s">
        <v>329</v>
      </c>
      <c r="D273" s="20" t="s">
        <v>407</v>
      </c>
      <c r="E273" s="11">
        <v>1</v>
      </c>
      <c r="F273" s="11">
        <v>40509.97</v>
      </c>
      <c r="G273" s="12">
        <f>ROUND(E273*F273,2)</f>
        <v>40509.97</v>
      </c>
      <c r="H273" s="50">
        <v>1</v>
      </c>
      <c r="I273" s="53">
        <v>0</v>
      </c>
      <c r="J273" s="51">
        <f>ROUND(H273*I273,2)</f>
        <v>0</v>
      </c>
    </row>
    <row r="274" spans="1:10" ht="409.5" x14ac:dyDescent="0.25">
      <c r="A274" s="13"/>
      <c r="B274" s="13"/>
      <c r="C274" s="13"/>
      <c r="D274" s="14" t="s">
        <v>408</v>
      </c>
      <c r="E274" s="13"/>
      <c r="F274" s="13"/>
      <c r="G274" s="13"/>
      <c r="H274" s="52"/>
      <c r="I274" s="52"/>
      <c r="J274" s="52"/>
    </row>
    <row r="275" spans="1:10" x14ac:dyDescent="0.25">
      <c r="A275" s="13"/>
      <c r="B275" s="13"/>
      <c r="C275" s="13"/>
      <c r="D275" s="21" t="s">
        <v>409</v>
      </c>
      <c r="E275" s="11">
        <v>1</v>
      </c>
      <c r="F275" s="9">
        <f>G273</f>
        <v>40509.97</v>
      </c>
      <c r="G275" s="9">
        <f>ROUND(F275*E275,2)</f>
        <v>40509.97</v>
      </c>
      <c r="H275" s="50">
        <v>1</v>
      </c>
      <c r="I275" s="49">
        <f>J273</f>
        <v>0</v>
      </c>
      <c r="J275" s="49">
        <f>ROUND(I275*H275,2)</f>
        <v>0</v>
      </c>
    </row>
    <row r="276" spans="1:10" ht="0.95" customHeight="1" x14ac:dyDescent="0.25">
      <c r="A276" s="16"/>
      <c r="B276" s="16"/>
      <c r="C276" s="16"/>
      <c r="D276" s="22"/>
      <c r="E276" s="16"/>
      <c r="F276" s="16"/>
      <c r="G276" s="16"/>
      <c r="H276" s="37"/>
      <c r="I276" s="37"/>
      <c r="J276" s="37"/>
    </row>
    <row r="277" spans="1:10" x14ac:dyDescent="0.25">
      <c r="A277" s="17" t="s">
        <v>410</v>
      </c>
      <c r="B277" s="17" t="s">
        <v>11</v>
      </c>
      <c r="C277" s="17" t="s">
        <v>0</v>
      </c>
      <c r="D277" s="23" t="s">
        <v>411</v>
      </c>
      <c r="E277" s="9">
        <f t="shared" ref="E277:J277" si="17">E280</f>
        <v>1</v>
      </c>
      <c r="F277" s="9">
        <f t="shared" si="17"/>
        <v>10512.9</v>
      </c>
      <c r="G277" s="9">
        <f t="shared" si="17"/>
        <v>10512.9</v>
      </c>
      <c r="H277" s="49">
        <f t="shared" si="17"/>
        <v>1</v>
      </c>
      <c r="I277" s="49">
        <f t="shared" si="17"/>
        <v>0</v>
      </c>
      <c r="J277" s="49">
        <f t="shared" si="17"/>
        <v>0</v>
      </c>
    </row>
    <row r="278" spans="1:10" ht="22.5" x14ac:dyDescent="0.25">
      <c r="A278" s="10" t="s">
        <v>412</v>
      </c>
      <c r="B278" s="10" t="s">
        <v>14</v>
      </c>
      <c r="C278" s="10" t="s">
        <v>329</v>
      </c>
      <c r="D278" s="20" t="s">
        <v>413</v>
      </c>
      <c r="E278" s="11">
        <v>15</v>
      </c>
      <c r="F278" s="11">
        <v>700.86</v>
      </c>
      <c r="G278" s="12">
        <f>ROUND(E278*F278,2)</f>
        <v>10512.9</v>
      </c>
      <c r="H278" s="50">
        <v>15</v>
      </c>
      <c r="I278" s="53">
        <v>0</v>
      </c>
      <c r="J278" s="51">
        <f>ROUND(H278*I278,2)</f>
        <v>0</v>
      </c>
    </row>
    <row r="279" spans="1:10" ht="112.5" x14ac:dyDescent="0.25">
      <c r="A279" s="13"/>
      <c r="B279" s="13"/>
      <c r="C279" s="13"/>
      <c r="D279" s="14" t="s">
        <v>414</v>
      </c>
      <c r="E279" s="13"/>
      <c r="F279" s="13"/>
      <c r="G279" s="13"/>
      <c r="H279" s="52"/>
      <c r="I279" s="52"/>
      <c r="J279" s="52"/>
    </row>
    <row r="280" spans="1:10" x14ac:dyDescent="0.25">
      <c r="A280" s="13"/>
      <c r="B280" s="13"/>
      <c r="C280" s="13"/>
      <c r="D280" s="21" t="s">
        <v>415</v>
      </c>
      <c r="E280" s="11">
        <v>1</v>
      </c>
      <c r="F280" s="9">
        <f>G278</f>
        <v>10512.9</v>
      </c>
      <c r="G280" s="9">
        <f>ROUND(F280*E280,2)</f>
        <v>10512.9</v>
      </c>
      <c r="H280" s="50">
        <v>1</v>
      </c>
      <c r="I280" s="49">
        <f>J278</f>
        <v>0</v>
      </c>
      <c r="J280" s="49">
        <f>ROUND(I280*H280,2)</f>
        <v>0</v>
      </c>
    </row>
    <row r="281" spans="1:10" ht="0.95" customHeight="1" x14ac:dyDescent="0.25">
      <c r="A281" s="16"/>
      <c r="B281" s="16"/>
      <c r="C281" s="16"/>
      <c r="D281" s="22"/>
      <c r="E281" s="16"/>
      <c r="F281" s="16"/>
      <c r="G281" s="16"/>
      <c r="H281" s="37"/>
      <c r="I281" s="37"/>
      <c r="J281" s="37"/>
    </row>
    <row r="282" spans="1:10" x14ac:dyDescent="0.25">
      <c r="A282" s="17" t="s">
        <v>416</v>
      </c>
      <c r="B282" s="17" t="s">
        <v>11</v>
      </c>
      <c r="C282" s="17" t="s">
        <v>0</v>
      </c>
      <c r="D282" s="23" t="s">
        <v>417</v>
      </c>
      <c r="E282" s="9">
        <f t="shared" ref="E282:J282" si="18">E285</f>
        <v>1</v>
      </c>
      <c r="F282" s="9">
        <f t="shared" si="18"/>
        <v>532.5</v>
      </c>
      <c r="G282" s="9">
        <f t="shared" si="18"/>
        <v>532.5</v>
      </c>
      <c r="H282" s="49">
        <f t="shared" si="18"/>
        <v>1</v>
      </c>
      <c r="I282" s="49">
        <f t="shared" si="18"/>
        <v>0</v>
      </c>
      <c r="J282" s="49">
        <f t="shared" si="18"/>
        <v>0</v>
      </c>
    </row>
    <row r="283" spans="1:10" ht="22.5" x14ac:dyDescent="0.25">
      <c r="A283" s="10" t="s">
        <v>418</v>
      </c>
      <c r="B283" s="10" t="s">
        <v>14</v>
      </c>
      <c r="C283" s="10" t="s">
        <v>329</v>
      </c>
      <c r="D283" s="20" t="s">
        <v>419</v>
      </c>
      <c r="E283" s="11">
        <v>10</v>
      </c>
      <c r="F283" s="11">
        <v>53.25</v>
      </c>
      <c r="G283" s="12">
        <f>ROUND(E283*F283,2)</f>
        <v>532.5</v>
      </c>
      <c r="H283" s="50">
        <v>10</v>
      </c>
      <c r="I283" s="53">
        <v>0</v>
      </c>
      <c r="J283" s="51">
        <f>ROUND(H283*I283,2)</f>
        <v>0</v>
      </c>
    </row>
    <row r="284" spans="1:10" ht="33.75" x14ac:dyDescent="0.25">
      <c r="A284" s="13"/>
      <c r="B284" s="13"/>
      <c r="C284" s="13"/>
      <c r="D284" s="14" t="s">
        <v>420</v>
      </c>
      <c r="E284" s="13"/>
      <c r="F284" s="13"/>
      <c r="G284" s="13"/>
      <c r="H284" s="52"/>
      <c r="I284" s="52"/>
      <c r="J284" s="52"/>
    </row>
    <row r="285" spans="1:10" x14ac:dyDescent="0.25">
      <c r="A285" s="13"/>
      <c r="B285" s="13"/>
      <c r="C285" s="13"/>
      <c r="D285" s="21" t="s">
        <v>421</v>
      </c>
      <c r="E285" s="11">
        <v>1</v>
      </c>
      <c r="F285" s="9">
        <f>G283</f>
        <v>532.5</v>
      </c>
      <c r="G285" s="9">
        <f>ROUND(F285*E285,2)</f>
        <v>532.5</v>
      </c>
      <c r="H285" s="50">
        <v>1</v>
      </c>
      <c r="I285" s="49">
        <f>J283</f>
        <v>0</v>
      </c>
      <c r="J285" s="49">
        <f>ROUND(I285*H285,2)</f>
        <v>0</v>
      </c>
    </row>
    <row r="286" spans="1:10" ht="0.95" customHeight="1" x14ac:dyDescent="0.25">
      <c r="A286" s="16"/>
      <c r="B286" s="16"/>
      <c r="C286" s="16"/>
      <c r="D286" s="22"/>
      <c r="E286" s="16"/>
      <c r="F286" s="16"/>
      <c r="G286" s="16"/>
      <c r="H286" s="37"/>
      <c r="I286" s="37"/>
      <c r="J286" s="37"/>
    </row>
    <row r="287" spans="1:10" x14ac:dyDescent="0.25">
      <c r="A287" s="17" t="s">
        <v>422</v>
      </c>
      <c r="B287" s="17" t="s">
        <v>11</v>
      </c>
      <c r="C287" s="17" t="s">
        <v>0</v>
      </c>
      <c r="D287" s="23" t="s">
        <v>423</v>
      </c>
      <c r="E287" s="9">
        <f t="shared" ref="E287:J287" si="19">E298</f>
        <v>1</v>
      </c>
      <c r="F287" s="9">
        <f t="shared" si="19"/>
        <v>4360.66</v>
      </c>
      <c r="G287" s="9">
        <f t="shared" si="19"/>
        <v>4360.66</v>
      </c>
      <c r="H287" s="49">
        <f t="shared" si="19"/>
        <v>1</v>
      </c>
      <c r="I287" s="49">
        <f t="shared" si="19"/>
        <v>0</v>
      </c>
      <c r="J287" s="49">
        <f t="shared" si="19"/>
        <v>0</v>
      </c>
    </row>
    <row r="288" spans="1:10" ht="22.5" x14ac:dyDescent="0.25">
      <c r="A288" s="10" t="s">
        <v>424</v>
      </c>
      <c r="B288" s="10" t="s">
        <v>14</v>
      </c>
      <c r="C288" s="10" t="s">
        <v>329</v>
      </c>
      <c r="D288" s="20" t="s">
        <v>425</v>
      </c>
      <c r="E288" s="11">
        <v>1</v>
      </c>
      <c r="F288" s="11">
        <v>584.58000000000004</v>
      </c>
      <c r="G288" s="12">
        <f>ROUND(E288*F288,2)</f>
        <v>584.58000000000004</v>
      </c>
      <c r="H288" s="50">
        <v>1</v>
      </c>
      <c r="I288" s="53">
        <v>0</v>
      </c>
      <c r="J288" s="51">
        <f>ROUND(H288*I288,2)</f>
        <v>0</v>
      </c>
    </row>
    <row r="289" spans="1:10" ht="236.25" x14ac:dyDescent="0.25">
      <c r="A289" s="13"/>
      <c r="B289" s="13"/>
      <c r="C289" s="13"/>
      <c r="D289" s="14" t="s">
        <v>426</v>
      </c>
      <c r="E289" s="13"/>
      <c r="F289" s="13"/>
      <c r="G289" s="13"/>
      <c r="H289" s="52"/>
      <c r="I289" s="52"/>
      <c r="J289" s="52"/>
    </row>
    <row r="290" spans="1:10" ht="22.5" x14ac:dyDescent="0.25">
      <c r="A290" s="10" t="s">
        <v>427</v>
      </c>
      <c r="B290" s="10" t="s">
        <v>14</v>
      </c>
      <c r="C290" s="10" t="s">
        <v>329</v>
      </c>
      <c r="D290" s="20" t="s">
        <v>428</v>
      </c>
      <c r="E290" s="11">
        <v>8</v>
      </c>
      <c r="F290" s="11">
        <v>22.31</v>
      </c>
      <c r="G290" s="12">
        <f>ROUND(E290*F290,2)</f>
        <v>178.48</v>
      </c>
      <c r="H290" s="50">
        <v>8</v>
      </c>
      <c r="I290" s="53">
        <v>0</v>
      </c>
      <c r="J290" s="51">
        <f>ROUND(H290*I290,2)</f>
        <v>0</v>
      </c>
    </row>
    <row r="291" spans="1:10" ht="101.25" x14ac:dyDescent="0.25">
      <c r="A291" s="13"/>
      <c r="B291" s="13"/>
      <c r="C291" s="13"/>
      <c r="D291" s="14" t="s">
        <v>429</v>
      </c>
      <c r="E291" s="13"/>
      <c r="F291" s="13"/>
      <c r="G291" s="13"/>
      <c r="H291" s="52"/>
      <c r="I291" s="52"/>
      <c r="J291" s="52"/>
    </row>
    <row r="292" spans="1:10" ht="22.5" x14ac:dyDescent="0.25">
      <c r="A292" s="10" t="s">
        <v>430</v>
      </c>
      <c r="B292" s="10" t="s">
        <v>14</v>
      </c>
      <c r="C292" s="10" t="s">
        <v>329</v>
      </c>
      <c r="D292" s="20" t="s">
        <v>431</v>
      </c>
      <c r="E292" s="11">
        <v>2</v>
      </c>
      <c r="F292" s="11">
        <v>49.64</v>
      </c>
      <c r="G292" s="12">
        <f>ROUND(E292*F292,2)</f>
        <v>99.28</v>
      </c>
      <c r="H292" s="50">
        <v>2</v>
      </c>
      <c r="I292" s="53">
        <v>0</v>
      </c>
      <c r="J292" s="51">
        <f>ROUND(H292*I292,2)</f>
        <v>0</v>
      </c>
    </row>
    <row r="293" spans="1:10" ht="45" x14ac:dyDescent="0.25">
      <c r="A293" s="13"/>
      <c r="B293" s="13"/>
      <c r="C293" s="13"/>
      <c r="D293" s="14" t="s">
        <v>432</v>
      </c>
      <c r="E293" s="13"/>
      <c r="F293" s="13"/>
      <c r="G293" s="13"/>
      <c r="H293" s="52"/>
      <c r="I293" s="52"/>
      <c r="J293" s="52"/>
    </row>
    <row r="294" spans="1:10" ht="22.5" x14ac:dyDescent="0.25">
      <c r="A294" s="10" t="s">
        <v>433</v>
      </c>
      <c r="B294" s="10" t="s">
        <v>14</v>
      </c>
      <c r="C294" s="10" t="s">
        <v>329</v>
      </c>
      <c r="D294" s="20" t="s">
        <v>434</v>
      </c>
      <c r="E294" s="11">
        <v>4</v>
      </c>
      <c r="F294" s="11">
        <v>85.98</v>
      </c>
      <c r="G294" s="12">
        <f>ROUND(E294*F294,2)</f>
        <v>343.92</v>
      </c>
      <c r="H294" s="50">
        <v>4</v>
      </c>
      <c r="I294" s="53">
        <v>0</v>
      </c>
      <c r="J294" s="51">
        <f>ROUND(H294*I294,2)</f>
        <v>0</v>
      </c>
    </row>
    <row r="295" spans="1:10" ht="101.25" x14ac:dyDescent="0.25">
      <c r="A295" s="13"/>
      <c r="B295" s="13"/>
      <c r="C295" s="13"/>
      <c r="D295" s="14" t="s">
        <v>435</v>
      </c>
      <c r="E295" s="13"/>
      <c r="F295" s="13"/>
      <c r="G295" s="13"/>
      <c r="H295" s="52"/>
      <c r="I295" s="52"/>
      <c r="J295" s="52"/>
    </row>
    <row r="296" spans="1:10" x14ac:dyDescent="0.25">
      <c r="A296" s="10" t="s">
        <v>436</v>
      </c>
      <c r="B296" s="10" t="s">
        <v>14</v>
      </c>
      <c r="C296" s="10" t="s">
        <v>19</v>
      </c>
      <c r="D296" s="20" t="s">
        <v>437</v>
      </c>
      <c r="E296" s="11">
        <v>20</v>
      </c>
      <c r="F296" s="11">
        <v>157.72</v>
      </c>
      <c r="G296" s="12">
        <f>ROUND(E296*F296,2)</f>
        <v>3154.4</v>
      </c>
      <c r="H296" s="50">
        <v>20</v>
      </c>
      <c r="I296" s="53">
        <v>0</v>
      </c>
      <c r="J296" s="51">
        <f>ROUND(H296*I296,2)</f>
        <v>0</v>
      </c>
    </row>
    <row r="297" spans="1:10" ht="146.25" x14ac:dyDescent="0.25">
      <c r="A297" s="13"/>
      <c r="B297" s="13"/>
      <c r="C297" s="13"/>
      <c r="D297" s="14" t="s">
        <v>438</v>
      </c>
      <c r="E297" s="13"/>
      <c r="F297" s="13"/>
      <c r="G297" s="13"/>
      <c r="H297" s="52"/>
      <c r="I297" s="52"/>
      <c r="J297" s="52"/>
    </row>
    <row r="298" spans="1:10" x14ac:dyDescent="0.25">
      <c r="A298" s="13"/>
      <c r="B298" s="13"/>
      <c r="C298" s="13"/>
      <c r="D298" s="21" t="s">
        <v>439</v>
      </c>
      <c r="E298" s="11">
        <v>1</v>
      </c>
      <c r="F298" s="9">
        <f>G288+G290+G292+G294+G296</f>
        <v>4360.66</v>
      </c>
      <c r="G298" s="9">
        <f>ROUND(F298*E298,2)</f>
        <v>4360.66</v>
      </c>
      <c r="H298" s="50">
        <v>1</v>
      </c>
      <c r="I298" s="49">
        <f>J288+J290+J292+J294+J296</f>
        <v>0</v>
      </c>
      <c r="J298" s="49">
        <f>ROUND(I298*H298,2)</f>
        <v>0</v>
      </c>
    </row>
    <row r="299" spans="1:10" ht="0.95" customHeight="1" x14ac:dyDescent="0.25">
      <c r="A299" s="16"/>
      <c r="B299" s="16"/>
      <c r="C299" s="16"/>
      <c r="D299" s="22"/>
      <c r="E299" s="16"/>
      <c r="F299" s="16"/>
      <c r="G299" s="16"/>
      <c r="H299" s="37"/>
      <c r="I299" s="37"/>
      <c r="J299" s="37"/>
    </row>
    <row r="300" spans="1:10" x14ac:dyDescent="0.25">
      <c r="A300" s="17" t="s">
        <v>440</v>
      </c>
      <c r="B300" s="17" t="s">
        <v>11</v>
      </c>
      <c r="C300" s="17" t="s">
        <v>0</v>
      </c>
      <c r="D300" s="23" t="s">
        <v>441</v>
      </c>
      <c r="E300" s="9">
        <f t="shared" ref="E300:J300" si="20">E305</f>
        <v>1</v>
      </c>
      <c r="F300" s="9">
        <f t="shared" si="20"/>
        <v>4237.7299999999996</v>
      </c>
      <c r="G300" s="9">
        <f t="shared" si="20"/>
        <v>4237.7299999999996</v>
      </c>
      <c r="H300" s="49">
        <f t="shared" si="20"/>
        <v>1</v>
      </c>
      <c r="I300" s="49">
        <f t="shared" si="20"/>
        <v>0</v>
      </c>
      <c r="J300" s="49">
        <f t="shared" si="20"/>
        <v>0</v>
      </c>
    </row>
    <row r="301" spans="1:10" ht="22.5" x14ac:dyDescent="0.25">
      <c r="A301" s="10" t="s">
        <v>442</v>
      </c>
      <c r="B301" s="10" t="s">
        <v>14</v>
      </c>
      <c r="C301" s="10" t="s">
        <v>329</v>
      </c>
      <c r="D301" s="20" t="s">
        <v>443</v>
      </c>
      <c r="E301" s="11">
        <v>1</v>
      </c>
      <c r="F301" s="11">
        <v>3959.1</v>
      </c>
      <c r="G301" s="12">
        <f>ROUND(E301*F301,2)</f>
        <v>3959.1</v>
      </c>
      <c r="H301" s="50">
        <v>1</v>
      </c>
      <c r="I301" s="53">
        <v>0</v>
      </c>
      <c r="J301" s="51">
        <f>ROUND(H301*I301,2)</f>
        <v>0</v>
      </c>
    </row>
    <row r="302" spans="1:10" ht="90" x14ac:dyDescent="0.25">
      <c r="A302" s="13"/>
      <c r="B302" s="13"/>
      <c r="C302" s="13"/>
      <c r="D302" s="14" t="s">
        <v>444</v>
      </c>
      <c r="E302" s="13"/>
      <c r="F302" s="13"/>
      <c r="G302" s="13"/>
      <c r="H302" s="52"/>
      <c r="I302" s="52"/>
      <c r="J302" s="52"/>
    </row>
    <row r="303" spans="1:10" ht="22.5" x14ac:dyDescent="0.25">
      <c r="A303" s="10" t="s">
        <v>445</v>
      </c>
      <c r="B303" s="10" t="s">
        <v>14</v>
      </c>
      <c r="C303" s="10" t="s">
        <v>329</v>
      </c>
      <c r="D303" s="20" t="s">
        <v>446</v>
      </c>
      <c r="E303" s="11">
        <v>1</v>
      </c>
      <c r="F303" s="11">
        <v>278.63</v>
      </c>
      <c r="G303" s="12">
        <f>ROUND(E303*F303,2)</f>
        <v>278.63</v>
      </c>
      <c r="H303" s="50">
        <v>1</v>
      </c>
      <c r="I303" s="53">
        <v>0</v>
      </c>
      <c r="J303" s="51">
        <f>ROUND(H303*I303,2)</f>
        <v>0</v>
      </c>
    </row>
    <row r="304" spans="1:10" ht="247.5" x14ac:dyDescent="0.25">
      <c r="A304" s="13"/>
      <c r="B304" s="13"/>
      <c r="C304" s="13"/>
      <c r="D304" s="14" t="s">
        <v>447</v>
      </c>
      <c r="E304" s="13"/>
      <c r="F304" s="13"/>
      <c r="G304" s="13"/>
      <c r="H304" s="52"/>
      <c r="I304" s="52"/>
      <c r="J304" s="52"/>
    </row>
    <row r="305" spans="1:10" x14ac:dyDescent="0.25">
      <c r="A305" s="13"/>
      <c r="B305" s="13"/>
      <c r="C305" s="13"/>
      <c r="D305" s="21" t="s">
        <v>448</v>
      </c>
      <c r="E305" s="11">
        <v>1</v>
      </c>
      <c r="F305" s="9">
        <f>G301+G303</f>
        <v>4237.7299999999996</v>
      </c>
      <c r="G305" s="9">
        <f>ROUND(F305*E305,2)</f>
        <v>4237.7299999999996</v>
      </c>
      <c r="H305" s="50">
        <v>1</v>
      </c>
      <c r="I305" s="49">
        <f>J301+J303</f>
        <v>0</v>
      </c>
      <c r="J305" s="49">
        <f>ROUND(I305*H305,2)</f>
        <v>0</v>
      </c>
    </row>
    <row r="306" spans="1:10" ht="0.95" customHeight="1" x14ac:dyDescent="0.25">
      <c r="A306" s="16"/>
      <c r="B306" s="16"/>
      <c r="C306" s="16"/>
      <c r="D306" s="22"/>
      <c r="E306" s="16"/>
      <c r="F306" s="16"/>
      <c r="G306" s="16"/>
      <c r="H306" s="37"/>
      <c r="I306" s="37"/>
      <c r="J306" s="37"/>
    </row>
    <row r="307" spans="1:10" x14ac:dyDescent="0.25">
      <c r="A307" s="13"/>
      <c r="B307" s="13"/>
      <c r="C307" s="13"/>
      <c r="D307" s="21" t="s">
        <v>449</v>
      </c>
      <c r="E307" s="15">
        <v>1</v>
      </c>
      <c r="F307" s="9">
        <f>G217+G222+G227+G232+G245+G270+G275+G280+G285+G298+G305</f>
        <v>344075.69</v>
      </c>
      <c r="G307" s="9">
        <f>ROUND(F307*E307,2)</f>
        <v>344075.69</v>
      </c>
      <c r="H307" s="47">
        <v>1</v>
      </c>
      <c r="I307" s="49">
        <f>J217+J222+J227+J232+J245+J270+J275+J280+J285+J298+J305</f>
        <v>0</v>
      </c>
      <c r="J307" s="49">
        <f>ROUND(I307*H307,2)</f>
        <v>0</v>
      </c>
    </row>
    <row r="308" spans="1:10" ht="0.95" customHeight="1" x14ac:dyDescent="0.25">
      <c r="A308" s="16"/>
      <c r="B308" s="16"/>
      <c r="C308" s="16"/>
      <c r="D308" s="22"/>
      <c r="E308" s="16"/>
      <c r="F308" s="16"/>
      <c r="G308" s="16"/>
      <c r="H308" s="37"/>
      <c r="I308" s="37"/>
      <c r="J308" s="37"/>
    </row>
    <row r="309" spans="1:10" x14ac:dyDescent="0.25">
      <c r="A309" s="7" t="s">
        <v>450</v>
      </c>
      <c r="B309" s="7" t="s">
        <v>11</v>
      </c>
      <c r="C309" s="7" t="s">
        <v>0</v>
      </c>
      <c r="D309" s="19" t="s">
        <v>451</v>
      </c>
      <c r="E309" s="8">
        <f t="shared" ref="E309:J309" si="21">E420</f>
        <v>1</v>
      </c>
      <c r="F309" s="9">
        <f t="shared" si="21"/>
        <v>86070.77</v>
      </c>
      <c r="G309" s="9">
        <f t="shared" si="21"/>
        <v>86070.77</v>
      </c>
      <c r="H309" s="40">
        <f t="shared" si="21"/>
        <v>1</v>
      </c>
      <c r="I309" s="49">
        <f t="shared" si="21"/>
        <v>0</v>
      </c>
      <c r="J309" s="49">
        <f t="shared" si="21"/>
        <v>0</v>
      </c>
    </row>
    <row r="310" spans="1:10" x14ac:dyDescent="0.25">
      <c r="A310" s="17" t="s">
        <v>452</v>
      </c>
      <c r="B310" s="17" t="s">
        <v>11</v>
      </c>
      <c r="C310" s="17" t="s">
        <v>19</v>
      </c>
      <c r="D310" s="23" t="s">
        <v>453</v>
      </c>
      <c r="E310" s="9">
        <f t="shared" ref="E310:J310" si="22">E345</f>
        <v>1</v>
      </c>
      <c r="F310" s="9">
        <f t="shared" si="22"/>
        <v>28019.45</v>
      </c>
      <c r="G310" s="9">
        <f t="shared" si="22"/>
        <v>28019.45</v>
      </c>
      <c r="H310" s="49">
        <f t="shared" si="22"/>
        <v>1</v>
      </c>
      <c r="I310" s="49">
        <f t="shared" si="22"/>
        <v>0</v>
      </c>
      <c r="J310" s="49">
        <f t="shared" si="22"/>
        <v>0</v>
      </c>
    </row>
    <row r="311" spans="1:10" ht="22.5" x14ac:dyDescent="0.25">
      <c r="A311" s="10" t="s">
        <v>454</v>
      </c>
      <c r="B311" s="10" t="s">
        <v>14</v>
      </c>
      <c r="C311" s="10" t="s">
        <v>19</v>
      </c>
      <c r="D311" s="20" t="s">
        <v>455</v>
      </c>
      <c r="E311" s="11">
        <v>2</v>
      </c>
      <c r="F311" s="11">
        <v>1908</v>
      </c>
      <c r="G311" s="12">
        <f>ROUND(E311*F311,2)</f>
        <v>3816</v>
      </c>
      <c r="H311" s="50">
        <v>2</v>
      </c>
      <c r="I311" s="53">
        <v>0</v>
      </c>
      <c r="J311" s="51">
        <f>ROUND(H311*I311,2)</f>
        <v>0</v>
      </c>
    </row>
    <row r="312" spans="1:10" ht="78.75" x14ac:dyDescent="0.25">
      <c r="A312" s="13"/>
      <c r="B312" s="13"/>
      <c r="C312" s="13"/>
      <c r="D312" s="14" t="s">
        <v>456</v>
      </c>
      <c r="E312" s="13"/>
      <c r="F312" s="13"/>
      <c r="G312" s="13"/>
      <c r="H312" s="52"/>
      <c r="I312" s="52"/>
      <c r="J312" s="52"/>
    </row>
    <row r="313" spans="1:10" ht="22.5" x14ac:dyDescent="0.25">
      <c r="A313" s="10" t="s">
        <v>457</v>
      </c>
      <c r="B313" s="10" t="s">
        <v>14</v>
      </c>
      <c r="C313" s="10" t="s">
        <v>19</v>
      </c>
      <c r="D313" s="20" t="s">
        <v>458</v>
      </c>
      <c r="E313" s="11">
        <v>1</v>
      </c>
      <c r="F313" s="11">
        <v>2542.94</v>
      </c>
      <c r="G313" s="12">
        <f>ROUND(E313*F313,2)</f>
        <v>2542.94</v>
      </c>
      <c r="H313" s="50">
        <v>1</v>
      </c>
      <c r="I313" s="53">
        <v>0</v>
      </c>
      <c r="J313" s="51">
        <f>ROUND(H313*I313,2)</f>
        <v>0</v>
      </c>
    </row>
    <row r="314" spans="1:10" ht="123.75" x14ac:dyDescent="0.25">
      <c r="A314" s="13"/>
      <c r="B314" s="13"/>
      <c r="C314" s="13"/>
      <c r="D314" s="14" t="s">
        <v>459</v>
      </c>
      <c r="E314" s="13"/>
      <c r="F314" s="13"/>
      <c r="G314" s="13"/>
      <c r="H314" s="52"/>
      <c r="I314" s="52"/>
      <c r="J314" s="52"/>
    </row>
    <row r="315" spans="1:10" ht="22.5" x14ac:dyDescent="0.25">
      <c r="A315" s="10" t="s">
        <v>460</v>
      </c>
      <c r="B315" s="10" t="s">
        <v>14</v>
      </c>
      <c r="C315" s="10" t="s">
        <v>19</v>
      </c>
      <c r="D315" s="20" t="s">
        <v>461</v>
      </c>
      <c r="E315" s="11">
        <v>1</v>
      </c>
      <c r="F315" s="11">
        <v>955.12</v>
      </c>
      <c r="G315" s="12">
        <f>ROUND(E315*F315,2)</f>
        <v>955.12</v>
      </c>
      <c r="H315" s="50">
        <v>1</v>
      </c>
      <c r="I315" s="53">
        <v>0</v>
      </c>
      <c r="J315" s="51">
        <f>ROUND(H315*I315,2)</f>
        <v>0</v>
      </c>
    </row>
    <row r="316" spans="1:10" ht="281.25" x14ac:dyDescent="0.25">
      <c r="A316" s="13"/>
      <c r="B316" s="13"/>
      <c r="C316" s="13"/>
      <c r="D316" s="14" t="s">
        <v>462</v>
      </c>
      <c r="E316" s="13"/>
      <c r="F316" s="13"/>
      <c r="G316" s="13"/>
      <c r="H316" s="52"/>
      <c r="I316" s="52"/>
      <c r="J316" s="52"/>
    </row>
    <row r="317" spans="1:10" ht="22.5" x14ac:dyDescent="0.25">
      <c r="A317" s="10" t="s">
        <v>463</v>
      </c>
      <c r="B317" s="10" t="s">
        <v>14</v>
      </c>
      <c r="C317" s="10" t="s">
        <v>19</v>
      </c>
      <c r="D317" s="20" t="s">
        <v>464</v>
      </c>
      <c r="E317" s="11">
        <v>1</v>
      </c>
      <c r="F317" s="11">
        <v>109.99</v>
      </c>
      <c r="G317" s="12">
        <f>ROUND(E317*F317,2)</f>
        <v>109.99</v>
      </c>
      <c r="H317" s="50">
        <v>1</v>
      </c>
      <c r="I317" s="53">
        <v>0</v>
      </c>
      <c r="J317" s="51">
        <f>ROUND(H317*I317,2)</f>
        <v>0</v>
      </c>
    </row>
    <row r="318" spans="1:10" ht="33.75" x14ac:dyDescent="0.25">
      <c r="A318" s="13"/>
      <c r="B318" s="13"/>
      <c r="C318" s="13"/>
      <c r="D318" s="14" t="s">
        <v>465</v>
      </c>
      <c r="E318" s="13"/>
      <c r="F318" s="13"/>
      <c r="G318" s="13"/>
      <c r="H318" s="52"/>
      <c r="I318" s="52"/>
      <c r="J318" s="52"/>
    </row>
    <row r="319" spans="1:10" ht="22.5" x14ac:dyDescent="0.25">
      <c r="A319" s="10" t="s">
        <v>466</v>
      </c>
      <c r="B319" s="10" t="s">
        <v>14</v>
      </c>
      <c r="C319" s="10" t="s">
        <v>79</v>
      </c>
      <c r="D319" s="20" t="s">
        <v>467</v>
      </c>
      <c r="E319" s="11">
        <v>100</v>
      </c>
      <c r="F319" s="11">
        <v>11.85</v>
      </c>
      <c r="G319" s="12">
        <f>ROUND(E319*F319,2)</f>
        <v>1185</v>
      </c>
      <c r="H319" s="50">
        <v>100</v>
      </c>
      <c r="I319" s="53">
        <v>0</v>
      </c>
      <c r="J319" s="51">
        <f>ROUND(H319*I319,2)</f>
        <v>0</v>
      </c>
    </row>
    <row r="320" spans="1:10" ht="78.75" x14ac:dyDescent="0.25">
      <c r="A320" s="13"/>
      <c r="B320" s="13"/>
      <c r="C320" s="13"/>
      <c r="D320" s="14" t="s">
        <v>468</v>
      </c>
      <c r="E320" s="13"/>
      <c r="F320" s="13"/>
      <c r="G320" s="13"/>
      <c r="H320" s="52"/>
      <c r="I320" s="52"/>
      <c r="J320" s="52"/>
    </row>
    <row r="321" spans="1:10" x14ac:dyDescent="0.25">
      <c r="A321" s="10" t="s">
        <v>469</v>
      </c>
      <c r="B321" s="10" t="s">
        <v>14</v>
      </c>
      <c r="C321" s="10" t="s">
        <v>19</v>
      </c>
      <c r="D321" s="20" t="s">
        <v>470</v>
      </c>
      <c r="E321" s="11">
        <v>1</v>
      </c>
      <c r="F321" s="11">
        <v>932.55</v>
      </c>
      <c r="G321" s="12">
        <f>ROUND(E321*F321,2)</f>
        <v>932.55</v>
      </c>
      <c r="H321" s="50">
        <v>1</v>
      </c>
      <c r="I321" s="53">
        <v>0</v>
      </c>
      <c r="J321" s="51">
        <f>ROUND(H321*I321,2)</f>
        <v>0</v>
      </c>
    </row>
    <row r="322" spans="1:10" ht="292.5" x14ac:dyDescent="0.25">
      <c r="A322" s="13"/>
      <c r="B322" s="13"/>
      <c r="C322" s="13"/>
      <c r="D322" s="14" t="s">
        <v>471</v>
      </c>
      <c r="E322" s="13"/>
      <c r="F322" s="13"/>
      <c r="G322" s="13"/>
      <c r="H322" s="52"/>
      <c r="I322" s="52"/>
      <c r="J322" s="52"/>
    </row>
    <row r="323" spans="1:10" x14ac:dyDescent="0.25">
      <c r="A323" s="10" t="s">
        <v>472</v>
      </c>
      <c r="B323" s="10" t="s">
        <v>14</v>
      </c>
      <c r="C323" s="10" t="s">
        <v>79</v>
      </c>
      <c r="D323" s="20" t="s">
        <v>473</v>
      </c>
      <c r="E323" s="11">
        <v>100</v>
      </c>
      <c r="F323" s="11">
        <v>20.04</v>
      </c>
      <c r="G323" s="12">
        <f>ROUND(E323*F323,2)</f>
        <v>2004</v>
      </c>
      <c r="H323" s="50">
        <v>100</v>
      </c>
      <c r="I323" s="53">
        <v>0</v>
      </c>
      <c r="J323" s="51">
        <f>ROUND(H323*I323,2)</f>
        <v>0</v>
      </c>
    </row>
    <row r="324" spans="1:10" ht="146.25" x14ac:dyDescent="0.25">
      <c r="A324" s="13"/>
      <c r="B324" s="13"/>
      <c r="C324" s="13"/>
      <c r="D324" s="14" t="s">
        <v>474</v>
      </c>
      <c r="E324" s="13"/>
      <c r="F324" s="13"/>
      <c r="G324" s="13"/>
      <c r="H324" s="52"/>
      <c r="I324" s="52"/>
      <c r="J324" s="52"/>
    </row>
    <row r="325" spans="1:10" ht="22.5" x14ac:dyDescent="0.25">
      <c r="A325" s="10" t="s">
        <v>475</v>
      </c>
      <c r="B325" s="10" t="s">
        <v>14</v>
      </c>
      <c r="C325" s="10" t="s">
        <v>19</v>
      </c>
      <c r="D325" s="20" t="s">
        <v>476</v>
      </c>
      <c r="E325" s="11">
        <v>50</v>
      </c>
      <c r="F325" s="11">
        <v>96.12</v>
      </c>
      <c r="G325" s="12">
        <f>ROUND(E325*F325,2)</f>
        <v>4806</v>
      </c>
      <c r="H325" s="50">
        <v>50</v>
      </c>
      <c r="I325" s="53">
        <v>0</v>
      </c>
      <c r="J325" s="51">
        <f>ROUND(H325*I325,2)</f>
        <v>0</v>
      </c>
    </row>
    <row r="326" spans="1:10" ht="135" x14ac:dyDescent="0.25">
      <c r="A326" s="13"/>
      <c r="B326" s="13"/>
      <c r="C326" s="13"/>
      <c r="D326" s="14" t="s">
        <v>477</v>
      </c>
      <c r="E326" s="13"/>
      <c r="F326" s="13"/>
      <c r="G326" s="13"/>
      <c r="H326" s="52"/>
      <c r="I326" s="52"/>
      <c r="J326" s="52"/>
    </row>
    <row r="327" spans="1:10" x14ac:dyDescent="0.25">
      <c r="A327" s="10" t="s">
        <v>478</v>
      </c>
      <c r="B327" s="10" t="s">
        <v>14</v>
      </c>
      <c r="C327" s="10" t="s">
        <v>19</v>
      </c>
      <c r="D327" s="20" t="s">
        <v>479</v>
      </c>
      <c r="E327" s="11">
        <v>2</v>
      </c>
      <c r="F327" s="11">
        <v>172.1</v>
      </c>
      <c r="G327" s="12">
        <f>ROUND(E327*F327,2)</f>
        <v>344.2</v>
      </c>
      <c r="H327" s="50">
        <v>2</v>
      </c>
      <c r="I327" s="53">
        <v>0</v>
      </c>
      <c r="J327" s="51">
        <f>ROUND(H327*I327,2)</f>
        <v>0</v>
      </c>
    </row>
    <row r="328" spans="1:10" ht="157.5" x14ac:dyDescent="0.25">
      <c r="A328" s="13"/>
      <c r="B328" s="13"/>
      <c r="C328" s="13"/>
      <c r="D328" s="14" t="s">
        <v>480</v>
      </c>
      <c r="E328" s="13"/>
      <c r="F328" s="13"/>
      <c r="G328" s="13"/>
      <c r="H328" s="52"/>
      <c r="I328" s="52"/>
      <c r="J328" s="52"/>
    </row>
    <row r="329" spans="1:10" ht="22.5" x14ac:dyDescent="0.25">
      <c r="A329" s="10" t="s">
        <v>481</v>
      </c>
      <c r="B329" s="10" t="s">
        <v>14</v>
      </c>
      <c r="C329" s="10" t="s">
        <v>19</v>
      </c>
      <c r="D329" s="20" t="s">
        <v>482</v>
      </c>
      <c r="E329" s="11">
        <v>100</v>
      </c>
      <c r="F329" s="11">
        <v>14.01</v>
      </c>
      <c r="G329" s="12">
        <f>ROUND(E329*F329,2)</f>
        <v>1401</v>
      </c>
      <c r="H329" s="50">
        <v>100</v>
      </c>
      <c r="I329" s="53">
        <v>0</v>
      </c>
      <c r="J329" s="51">
        <f>ROUND(H329*I329,2)</f>
        <v>0</v>
      </c>
    </row>
    <row r="330" spans="1:10" ht="112.5" x14ac:dyDescent="0.25">
      <c r="A330" s="13"/>
      <c r="B330" s="13"/>
      <c r="C330" s="13"/>
      <c r="D330" s="14" t="s">
        <v>483</v>
      </c>
      <c r="E330" s="13"/>
      <c r="F330" s="13"/>
      <c r="G330" s="13"/>
      <c r="H330" s="52"/>
      <c r="I330" s="52"/>
      <c r="J330" s="52"/>
    </row>
    <row r="331" spans="1:10" ht="22.5" x14ac:dyDescent="0.25">
      <c r="A331" s="10" t="s">
        <v>484</v>
      </c>
      <c r="B331" s="10" t="s">
        <v>14</v>
      </c>
      <c r="C331" s="10" t="s">
        <v>19</v>
      </c>
      <c r="D331" s="20" t="s">
        <v>485</v>
      </c>
      <c r="E331" s="11">
        <v>50</v>
      </c>
      <c r="F331" s="11">
        <v>10.31</v>
      </c>
      <c r="G331" s="12">
        <f>ROUND(E331*F331,2)</f>
        <v>515.5</v>
      </c>
      <c r="H331" s="50">
        <v>50</v>
      </c>
      <c r="I331" s="53">
        <v>0</v>
      </c>
      <c r="J331" s="51">
        <f>ROUND(H331*I331,2)</f>
        <v>0</v>
      </c>
    </row>
    <row r="332" spans="1:10" ht="123.75" x14ac:dyDescent="0.25">
      <c r="A332" s="13"/>
      <c r="B332" s="13"/>
      <c r="C332" s="13"/>
      <c r="D332" s="14" t="s">
        <v>486</v>
      </c>
      <c r="E332" s="13"/>
      <c r="F332" s="13"/>
      <c r="G332" s="13"/>
      <c r="H332" s="52"/>
      <c r="I332" s="52"/>
      <c r="J332" s="52"/>
    </row>
    <row r="333" spans="1:10" ht="22.5" x14ac:dyDescent="0.25">
      <c r="A333" s="10" t="s">
        <v>487</v>
      </c>
      <c r="B333" s="10" t="s">
        <v>14</v>
      </c>
      <c r="C333" s="10" t="s">
        <v>19</v>
      </c>
      <c r="D333" s="20" t="s">
        <v>488</v>
      </c>
      <c r="E333" s="11">
        <v>1</v>
      </c>
      <c r="F333" s="11">
        <v>972.23</v>
      </c>
      <c r="G333" s="12">
        <f>ROUND(E333*F333,2)</f>
        <v>972.23</v>
      </c>
      <c r="H333" s="50">
        <v>1</v>
      </c>
      <c r="I333" s="53">
        <v>0</v>
      </c>
      <c r="J333" s="51">
        <f>ROUND(H333*I333,2)</f>
        <v>0</v>
      </c>
    </row>
    <row r="334" spans="1:10" ht="56.25" x14ac:dyDescent="0.25">
      <c r="A334" s="13"/>
      <c r="B334" s="13"/>
      <c r="C334" s="13"/>
      <c r="D334" s="14" t="s">
        <v>489</v>
      </c>
      <c r="E334" s="13"/>
      <c r="F334" s="13"/>
      <c r="G334" s="13"/>
      <c r="H334" s="52"/>
      <c r="I334" s="52"/>
      <c r="J334" s="52"/>
    </row>
    <row r="335" spans="1:10" ht="22.5" x14ac:dyDescent="0.25">
      <c r="A335" s="10" t="s">
        <v>490</v>
      </c>
      <c r="B335" s="10" t="s">
        <v>14</v>
      </c>
      <c r="C335" s="10" t="s">
        <v>19</v>
      </c>
      <c r="D335" s="20" t="s">
        <v>491</v>
      </c>
      <c r="E335" s="11">
        <v>3</v>
      </c>
      <c r="F335" s="11">
        <v>79.03</v>
      </c>
      <c r="G335" s="12">
        <f>ROUND(E335*F335,2)</f>
        <v>237.09</v>
      </c>
      <c r="H335" s="50">
        <v>3</v>
      </c>
      <c r="I335" s="53">
        <v>0</v>
      </c>
      <c r="J335" s="51">
        <f>ROUND(H335*I335,2)</f>
        <v>0</v>
      </c>
    </row>
    <row r="336" spans="1:10" ht="101.25" x14ac:dyDescent="0.25">
      <c r="A336" s="13"/>
      <c r="B336" s="13"/>
      <c r="C336" s="13"/>
      <c r="D336" s="14" t="s">
        <v>492</v>
      </c>
      <c r="E336" s="13"/>
      <c r="F336" s="13"/>
      <c r="G336" s="13"/>
      <c r="H336" s="52"/>
      <c r="I336" s="52"/>
      <c r="J336" s="52"/>
    </row>
    <row r="337" spans="1:10" x14ac:dyDescent="0.25">
      <c r="A337" s="10" t="s">
        <v>493</v>
      </c>
      <c r="B337" s="10" t="s">
        <v>14</v>
      </c>
      <c r="C337" s="10" t="s">
        <v>19</v>
      </c>
      <c r="D337" s="20" t="s">
        <v>494</v>
      </c>
      <c r="E337" s="11">
        <v>2</v>
      </c>
      <c r="F337" s="11">
        <v>112.85</v>
      </c>
      <c r="G337" s="12">
        <f>ROUND(E337*F337,2)</f>
        <v>225.7</v>
      </c>
      <c r="H337" s="50">
        <v>2</v>
      </c>
      <c r="I337" s="53">
        <v>0</v>
      </c>
      <c r="J337" s="51">
        <f>ROUND(H337*I337,2)</f>
        <v>0</v>
      </c>
    </row>
    <row r="338" spans="1:10" ht="168.75" x14ac:dyDescent="0.25">
      <c r="A338" s="13"/>
      <c r="B338" s="13"/>
      <c r="C338" s="13"/>
      <c r="D338" s="14" t="s">
        <v>495</v>
      </c>
      <c r="E338" s="13"/>
      <c r="F338" s="13"/>
      <c r="G338" s="13"/>
      <c r="H338" s="52"/>
      <c r="I338" s="52"/>
      <c r="J338" s="52"/>
    </row>
    <row r="339" spans="1:10" x14ac:dyDescent="0.25">
      <c r="A339" s="10" t="s">
        <v>496</v>
      </c>
      <c r="B339" s="10" t="s">
        <v>14</v>
      </c>
      <c r="C339" s="10" t="s">
        <v>19</v>
      </c>
      <c r="D339" s="20" t="s">
        <v>497</v>
      </c>
      <c r="E339" s="11">
        <v>1</v>
      </c>
      <c r="F339" s="11">
        <v>2894.73</v>
      </c>
      <c r="G339" s="12">
        <f>ROUND(E339*F339,2)</f>
        <v>2894.73</v>
      </c>
      <c r="H339" s="50">
        <v>1</v>
      </c>
      <c r="I339" s="53">
        <v>0</v>
      </c>
      <c r="J339" s="51">
        <f>ROUND(H339*I339,2)</f>
        <v>0</v>
      </c>
    </row>
    <row r="340" spans="1:10" ht="101.25" x14ac:dyDescent="0.25">
      <c r="A340" s="13"/>
      <c r="B340" s="13"/>
      <c r="C340" s="13"/>
      <c r="D340" s="14" t="s">
        <v>498</v>
      </c>
      <c r="E340" s="13"/>
      <c r="F340" s="13"/>
      <c r="G340" s="13"/>
      <c r="H340" s="52"/>
      <c r="I340" s="52"/>
      <c r="J340" s="52"/>
    </row>
    <row r="341" spans="1:10" ht="22.5" x14ac:dyDescent="0.25">
      <c r="A341" s="10" t="s">
        <v>499</v>
      </c>
      <c r="B341" s="10" t="s">
        <v>14</v>
      </c>
      <c r="C341" s="10" t="s">
        <v>19</v>
      </c>
      <c r="D341" s="20" t="s">
        <v>500</v>
      </c>
      <c r="E341" s="11">
        <v>1</v>
      </c>
      <c r="F341" s="11">
        <v>2851.4</v>
      </c>
      <c r="G341" s="12">
        <f>ROUND(E341*F341,2)</f>
        <v>2851.4</v>
      </c>
      <c r="H341" s="50">
        <v>1</v>
      </c>
      <c r="I341" s="53">
        <v>0</v>
      </c>
      <c r="J341" s="51">
        <f>ROUND(H341*I341,2)</f>
        <v>0</v>
      </c>
    </row>
    <row r="342" spans="1:10" ht="22.5" x14ac:dyDescent="0.25">
      <c r="A342" s="13"/>
      <c r="B342" s="13"/>
      <c r="C342" s="13"/>
      <c r="D342" s="14" t="s">
        <v>501</v>
      </c>
      <c r="E342" s="13"/>
      <c r="F342" s="13"/>
      <c r="G342" s="13"/>
      <c r="H342" s="52"/>
      <c r="I342" s="52"/>
      <c r="J342" s="52"/>
    </row>
    <row r="343" spans="1:10" ht="22.5" x14ac:dyDescent="0.25">
      <c r="A343" s="10" t="s">
        <v>502</v>
      </c>
      <c r="B343" s="10" t="s">
        <v>14</v>
      </c>
      <c r="C343" s="10" t="s">
        <v>19</v>
      </c>
      <c r="D343" s="20" t="s">
        <v>503</v>
      </c>
      <c r="E343" s="11">
        <v>1</v>
      </c>
      <c r="F343" s="11">
        <v>2226</v>
      </c>
      <c r="G343" s="12">
        <f>ROUND(E343*F343,2)</f>
        <v>2226</v>
      </c>
      <c r="H343" s="50">
        <v>1</v>
      </c>
      <c r="I343" s="53">
        <v>0</v>
      </c>
      <c r="J343" s="51">
        <f>ROUND(H343*I343,2)</f>
        <v>0</v>
      </c>
    </row>
    <row r="344" spans="1:10" ht="123.75" x14ac:dyDescent="0.25">
      <c r="A344" s="13"/>
      <c r="B344" s="13"/>
      <c r="C344" s="13"/>
      <c r="D344" s="14" t="s">
        <v>504</v>
      </c>
      <c r="E344" s="13"/>
      <c r="F344" s="13"/>
      <c r="G344" s="13"/>
      <c r="H344" s="52"/>
      <c r="I344" s="52"/>
      <c r="J344" s="52"/>
    </row>
    <row r="345" spans="1:10" x14ac:dyDescent="0.25">
      <c r="A345" s="13"/>
      <c r="B345" s="13"/>
      <c r="C345" s="13"/>
      <c r="D345" s="21" t="s">
        <v>505</v>
      </c>
      <c r="E345" s="11">
        <v>1</v>
      </c>
      <c r="F345" s="9">
        <f>G311+G313+G315+G317+G319+G321+G323+G325+G327+G329+G331+G333+G335+G337+G339+G341+G343</f>
        <v>28019.45</v>
      </c>
      <c r="G345" s="9">
        <f>ROUND(F345*E345,2)</f>
        <v>28019.45</v>
      </c>
      <c r="H345" s="50">
        <v>1</v>
      </c>
      <c r="I345" s="49">
        <f>J311+J313+J315+J317+J319+J321+J323+J325+J327+J329+J331+J333+J335+J337+J339+J341+J343</f>
        <v>0</v>
      </c>
      <c r="J345" s="49">
        <f>ROUND(I345*H345,2)</f>
        <v>0</v>
      </c>
    </row>
    <row r="346" spans="1:10" ht="0.95" customHeight="1" x14ac:dyDescent="0.25">
      <c r="A346" s="16"/>
      <c r="B346" s="16"/>
      <c r="C346" s="16"/>
      <c r="D346" s="22"/>
      <c r="E346" s="16"/>
      <c r="F346" s="16"/>
      <c r="G346" s="16"/>
      <c r="H346" s="37"/>
      <c r="I346" s="37"/>
      <c r="J346" s="37"/>
    </row>
    <row r="347" spans="1:10" x14ac:dyDescent="0.25">
      <c r="A347" s="17" t="s">
        <v>506</v>
      </c>
      <c r="B347" s="17" t="s">
        <v>11</v>
      </c>
      <c r="C347" s="17" t="s">
        <v>19</v>
      </c>
      <c r="D347" s="23" t="s">
        <v>507</v>
      </c>
      <c r="E347" s="9">
        <f t="shared" ref="E347:J347" si="23">E357</f>
        <v>1</v>
      </c>
      <c r="F347" s="9">
        <f t="shared" si="23"/>
        <v>1079.26</v>
      </c>
      <c r="G347" s="9">
        <f t="shared" si="23"/>
        <v>1079.26</v>
      </c>
      <c r="H347" s="49">
        <f t="shared" si="23"/>
        <v>1</v>
      </c>
      <c r="I347" s="49">
        <f t="shared" si="23"/>
        <v>0</v>
      </c>
      <c r="J347" s="49">
        <f t="shared" si="23"/>
        <v>0</v>
      </c>
    </row>
    <row r="348" spans="1:10" ht="22.5" x14ac:dyDescent="0.25">
      <c r="A348" s="10" t="s">
        <v>508</v>
      </c>
      <c r="B348" s="10" t="s">
        <v>14</v>
      </c>
      <c r="C348" s="10" t="s">
        <v>19</v>
      </c>
      <c r="D348" s="20" t="s">
        <v>509</v>
      </c>
      <c r="E348" s="11">
        <v>1</v>
      </c>
      <c r="F348" s="11">
        <v>371</v>
      </c>
      <c r="G348" s="12">
        <f>ROUND(E348*F348,2)</f>
        <v>371</v>
      </c>
      <c r="H348" s="50">
        <v>1</v>
      </c>
      <c r="I348" s="53">
        <v>0</v>
      </c>
      <c r="J348" s="51">
        <f>ROUND(H348*I348,2)</f>
        <v>0</v>
      </c>
    </row>
    <row r="349" spans="1:10" ht="45" x14ac:dyDescent="0.25">
      <c r="A349" s="13"/>
      <c r="B349" s="13"/>
      <c r="C349" s="13"/>
      <c r="D349" s="14" t="s">
        <v>510</v>
      </c>
      <c r="E349" s="13"/>
      <c r="F349" s="13"/>
      <c r="G349" s="13"/>
      <c r="H349" s="52"/>
      <c r="I349" s="52"/>
      <c r="J349" s="52"/>
    </row>
    <row r="350" spans="1:10" s="24" customFormat="1" ht="45" x14ac:dyDescent="0.25">
      <c r="A350" s="29"/>
      <c r="B350" s="29"/>
      <c r="C350" s="29"/>
      <c r="D350" s="30" t="s">
        <v>510</v>
      </c>
      <c r="E350" s="29"/>
      <c r="F350" s="29"/>
      <c r="G350" s="29"/>
      <c r="H350" s="52"/>
      <c r="I350" s="52"/>
      <c r="J350" s="52"/>
    </row>
    <row r="351" spans="1:10" s="24" customFormat="1" ht="22.5" x14ac:dyDescent="0.25">
      <c r="A351" s="26" t="s">
        <v>696</v>
      </c>
      <c r="B351" s="26" t="s">
        <v>14</v>
      </c>
      <c r="C351" s="26" t="s">
        <v>19</v>
      </c>
      <c r="D351" s="31" t="s">
        <v>697</v>
      </c>
      <c r="E351" s="27">
        <v>7</v>
      </c>
      <c r="F351" s="32">
        <v>61.63</v>
      </c>
      <c r="G351" s="28">
        <f>E351*F351</f>
        <v>431.41</v>
      </c>
      <c r="H351" s="50">
        <v>7</v>
      </c>
      <c r="I351" s="53">
        <v>0</v>
      </c>
      <c r="J351" s="51">
        <f>H351*I351</f>
        <v>0</v>
      </c>
    </row>
    <row r="352" spans="1:10" s="24" customFormat="1" ht="101.25" x14ac:dyDescent="0.25">
      <c r="A352" s="29"/>
      <c r="B352" s="29"/>
      <c r="C352" s="29"/>
      <c r="D352" s="30" t="s">
        <v>698</v>
      </c>
      <c r="E352" s="29"/>
      <c r="F352" s="34"/>
      <c r="G352" s="34"/>
      <c r="H352" s="52"/>
      <c r="I352" s="52"/>
      <c r="J352" s="52"/>
    </row>
    <row r="353" spans="1:10" s="24" customFormat="1" ht="22.5" x14ac:dyDescent="0.25">
      <c r="A353" s="26" t="s">
        <v>699</v>
      </c>
      <c r="B353" s="26" t="s">
        <v>14</v>
      </c>
      <c r="C353" s="26" t="s">
        <v>19</v>
      </c>
      <c r="D353" s="31" t="s">
        <v>700</v>
      </c>
      <c r="E353" s="27">
        <v>5</v>
      </c>
      <c r="F353" s="32">
        <v>25.48</v>
      </c>
      <c r="G353" s="33">
        <f t="shared" ref="G353" si="24">E353*F353</f>
        <v>127.4</v>
      </c>
      <c r="H353" s="50">
        <v>5</v>
      </c>
      <c r="I353" s="53">
        <v>0</v>
      </c>
      <c r="J353" s="51">
        <f t="shared" ref="J353" si="25">H353*I353</f>
        <v>0</v>
      </c>
    </row>
    <row r="354" spans="1:10" s="24" customFormat="1" ht="101.25" x14ac:dyDescent="0.25">
      <c r="A354" s="29"/>
      <c r="B354" s="29"/>
      <c r="C354" s="29"/>
      <c r="D354" s="30" t="s">
        <v>701</v>
      </c>
      <c r="E354" s="29"/>
      <c r="F354" s="34"/>
      <c r="G354" s="34"/>
      <c r="H354" s="52"/>
      <c r="I354" s="52"/>
      <c r="J354" s="52"/>
    </row>
    <row r="355" spans="1:10" s="25" customFormat="1" ht="22.5" x14ac:dyDescent="0.25">
      <c r="A355" s="26" t="s">
        <v>702</v>
      </c>
      <c r="B355" s="26" t="s">
        <v>14</v>
      </c>
      <c r="C355" s="26" t="s">
        <v>19</v>
      </c>
      <c r="D355" s="31" t="s">
        <v>703</v>
      </c>
      <c r="E355" s="27">
        <v>5</v>
      </c>
      <c r="F355" s="32">
        <v>29.89</v>
      </c>
      <c r="G355" s="33">
        <f t="shared" ref="G355" si="26">E355*F355</f>
        <v>149.44999999999999</v>
      </c>
      <c r="H355" s="50">
        <v>5</v>
      </c>
      <c r="I355" s="53">
        <v>0</v>
      </c>
      <c r="J355" s="51">
        <f t="shared" ref="J355" si="27">H355*I355</f>
        <v>0</v>
      </c>
    </row>
    <row r="356" spans="1:10" s="24" customFormat="1" ht="101.25" x14ac:dyDescent="0.25">
      <c r="A356" s="29"/>
      <c r="B356" s="29"/>
      <c r="C356" s="29"/>
      <c r="D356" s="30" t="s">
        <v>704</v>
      </c>
      <c r="E356" s="29"/>
      <c r="F356" s="34"/>
      <c r="G356" s="29"/>
      <c r="H356" s="52"/>
      <c r="I356" s="52"/>
      <c r="J356" s="52"/>
    </row>
    <row r="357" spans="1:10" x14ac:dyDescent="0.25">
      <c r="A357" s="13"/>
      <c r="B357" s="13"/>
      <c r="C357" s="13"/>
      <c r="D357" s="21" t="s">
        <v>511</v>
      </c>
      <c r="E357" s="11">
        <v>1</v>
      </c>
      <c r="F357" s="9">
        <f>G348+G351+G353+G355</f>
        <v>1079.26</v>
      </c>
      <c r="G357" s="9">
        <f>ROUND(F357*E357,2)</f>
        <v>1079.26</v>
      </c>
      <c r="H357" s="50">
        <v>1</v>
      </c>
      <c r="I357" s="49">
        <f>J348+J351+J353+J355</f>
        <v>0</v>
      </c>
      <c r="J357" s="49">
        <f>ROUND(I357*H357,2)</f>
        <v>0</v>
      </c>
    </row>
    <row r="358" spans="1:10" ht="0.95" customHeight="1" x14ac:dyDescent="0.25">
      <c r="A358" s="16"/>
      <c r="B358" s="16"/>
      <c r="C358" s="16"/>
      <c r="D358" s="22"/>
      <c r="E358" s="16"/>
      <c r="F358" s="16"/>
      <c r="G358" s="16"/>
      <c r="H358" s="37"/>
      <c r="I358" s="37"/>
      <c r="J358" s="37"/>
    </row>
    <row r="359" spans="1:10" x14ac:dyDescent="0.25">
      <c r="A359" s="17" t="s">
        <v>512</v>
      </c>
      <c r="B359" s="17" t="s">
        <v>11</v>
      </c>
      <c r="C359" s="17" t="s">
        <v>19</v>
      </c>
      <c r="D359" s="23" t="s">
        <v>513</v>
      </c>
      <c r="E359" s="9">
        <f t="shared" ref="E359:J359" si="28">E368</f>
        <v>1</v>
      </c>
      <c r="F359" s="9">
        <f t="shared" si="28"/>
        <v>13607.84</v>
      </c>
      <c r="G359" s="9">
        <f t="shared" si="28"/>
        <v>13607.84</v>
      </c>
      <c r="H359" s="49">
        <f t="shared" si="28"/>
        <v>1</v>
      </c>
      <c r="I359" s="49">
        <f t="shared" si="28"/>
        <v>0</v>
      </c>
      <c r="J359" s="49">
        <f t="shared" si="28"/>
        <v>0</v>
      </c>
    </row>
    <row r="360" spans="1:10" ht="22.5" x14ac:dyDescent="0.25">
      <c r="A360" s="10" t="s">
        <v>514</v>
      </c>
      <c r="B360" s="10" t="s">
        <v>14</v>
      </c>
      <c r="C360" s="10" t="s">
        <v>19</v>
      </c>
      <c r="D360" s="20" t="s">
        <v>515</v>
      </c>
      <c r="E360" s="11">
        <v>1</v>
      </c>
      <c r="F360" s="11">
        <v>583.34</v>
      </c>
      <c r="G360" s="12">
        <f>ROUND(E360*F360,2)</f>
        <v>583.34</v>
      </c>
      <c r="H360" s="50">
        <v>1</v>
      </c>
      <c r="I360" s="53">
        <v>0</v>
      </c>
      <c r="J360" s="51">
        <f>ROUND(H360*I360,2)</f>
        <v>0</v>
      </c>
    </row>
    <row r="361" spans="1:10" ht="45" x14ac:dyDescent="0.25">
      <c r="A361" s="13"/>
      <c r="B361" s="13"/>
      <c r="C361" s="13"/>
      <c r="D361" s="14" t="s">
        <v>516</v>
      </c>
      <c r="E361" s="13"/>
      <c r="F361" s="13"/>
      <c r="G361" s="13"/>
      <c r="H361" s="52"/>
      <c r="I361" s="52"/>
      <c r="J361" s="52"/>
    </row>
    <row r="362" spans="1:10" ht="22.5" x14ac:dyDescent="0.25">
      <c r="A362" s="10" t="s">
        <v>517</v>
      </c>
      <c r="B362" s="10" t="s">
        <v>14</v>
      </c>
      <c r="C362" s="10" t="s">
        <v>79</v>
      </c>
      <c r="D362" s="20" t="s">
        <v>518</v>
      </c>
      <c r="E362" s="11">
        <v>400</v>
      </c>
      <c r="F362" s="11">
        <v>16.61</v>
      </c>
      <c r="G362" s="12">
        <f>ROUND(E362*F362,2)</f>
        <v>6644</v>
      </c>
      <c r="H362" s="50">
        <v>400</v>
      </c>
      <c r="I362" s="53">
        <v>0</v>
      </c>
      <c r="J362" s="51">
        <f>ROUND(H362*I362,2)</f>
        <v>0</v>
      </c>
    </row>
    <row r="363" spans="1:10" ht="101.25" x14ac:dyDescent="0.25">
      <c r="A363" s="13"/>
      <c r="B363" s="13"/>
      <c r="C363" s="13"/>
      <c r="D363" s="14" t="s">
        <v>519</v>
      </c>
      <c r="E363" s="13"/>
      <c r="F363" s="13"/>
      <c r="G363" s="13"/>
      <c r="H363" s="52"/>
      <c r="I363" s="52"/>
      <c r="J363" s="52"/>
    </row>
    <row r="364" spans="1:10" ht="22.5" x14ac:dyDescent="0.25">
      <c r="A364" s="10" t="s">
        <v>520</v>
      </c>
      <c r="B364" s="10" t="s">
        <v>14</v>
      </c>
      <c r="C364" s="10" t="s">
        <v>19</v>
      </c>
      <c r="D364" s="20" t="s">
        <v>521</v>
      </c>
      <c r="E364" s="11">
        <v>70</v>
      </c>
      <c r="F364" s="11">
        <v>20.53</v>
      </c>
      <c r="G364" s="12">
        <f>ROUND(E364*F364,2)</f>
        <v>1437.1</v>
      </c>
      <c r="H364" s="50">
        <v>70</v>
      </c>
      <c r="I364" s="53">
        <v>0</v>
      </c>
      <c r="J364" s="51">
        <f>ROUND(H364*I364,2)</f>
        <v>0</v>
      </c>
    </row>
    <row r="365" spans="1:10" ht="90" x14ac:dyDescent="0.25">
      <c r="A365" s="13"/>
      <c r="B365" s="13"/>
      <c r="C365" s="13"/>
      <c r="D365" s="14" t="s">
        <v>522</v>
      </c>
      <c r="E365" s="13"/>
      <c r="F365" s="13"/>
      <c r="G365" s="13"/>
      <c r="H365" s="52"/>
      <c r="I365" s="52"/>
      <c r="J365" s="52"/>
    </row>
    <row r="366" spans="1:10" ht="22.5" x14ac:dyDescent="0.25">
      <c r="A366" s="10" t="s">
        <v>523</v>
      </c>
      <c r="B366" s="10" t="s">
        <v>14</v>
      </c>
      <c r="C366" s="10" t="s">
        <v>19</v>
      </c>
      <c r="D366" s="20" t="s">
        <v>524</v>
      </c>
      <c r="E366" s="11">
        <v>70</v>
      </c>
      <c r="F366" s="11">
        <v>70.62</v>
      </c>
      <c r="G366" s="12">
        <f>ROUND(E366*F366,2)</f>
        <v>4943.3999999999996</v>
      </c>
      <c r="H366" s="50">
        <v>70</v>
      </c>
      <c r="I366" s="53">
        <v>0</v>
      </c>
      <c r="J366" s="51">
        <f>ROUND(H366*I366,2)</f>
        <v>0</v>
      </c>
    </row>
    <row r="367" spans="1:10" ht="78.75" x14ac:dyDescent="0.25">
      <c r="A367" s="13"/>
      <c r="B367" s="13"/>
      <c r="C367" s="13"/>
      <c r="D367" s="14" t="s">
        <v>525</v>
      </c>
      <c r="E367" s="13"/>
      <c r="F367" s="13"/>
      <c r="G367" s="13"/>
      <c r="H367" s="52"/>
      <c r="I367" s="52"/>
      <c r="J367" s="52"/>
    </row>
    <row r="368" spans="1:10" x14ac:dyDescent="0.25">
      <c r="A368" s="13"/>
      <c r="B368" s="13"/>
      <c r="C368" s="13"/>
      <c r="D368" s="21" t="s">
        <v>526</v>
      </c>
      <c r="E368" s="11">
        <v>1</v>
      </c>
      <c r="F368" s="9">
        <f>G360+G362+G364+G366</f>
        <v>13607.84</v>
      </c>
      <c r="G368" s="9">
        <f>ROUND(F368*E368,2)</f>
        <v>13607.84</v>
      </c>
      <c r="H368" s="50">
        <v>1</v>
      </c>
      <c r="I368" s="49">
        <f>J360+J362+J364+J366</f>
        <v>0</v>
      </c>
      <c r="J368" s="49">
        <f>ROUND(I368*H368,2)</f>
        <v>0</v>
      </c>
    </row>
    <row r="369" spans="1:10" ht="0.95" customHeight="1" x14ac:dyDescent="0.25">
      <c r="A369" s="16"/>
      <c r="B369" s="16"/>
      <c r="C369" s="16"/>
      <c r="D369" s="22"/>
      <c r="E369" s="16"/>
      <c r="F369" s="16"/>
      <c r="G369" s="16"/>
      <c r="H369" s="37"/>
      <c r="I369" s="37"/>
      <c r="J369" s="37"/>
    </row>
    <row r="370" spans="1:10" x14ac:dyDescent="0.25">
      <c r="A370" s="17" t="s">
        <v>527</v>
      </c>
      <c r="B370" s="17" t="s">
        <v>11</v>
      </c>
      <c r="C370" s="17" t="s">
        <v>19</v>
      </c>
      <c r="D370" s="23" t="s">
        <v>528</v>
      </c>
      <c r="E370" s="9">
        <f t="shared" ref="E370:J370" si="29">E379</f>
        <v>1</v>
      </c>
      <c r="F370" s="9">
        <f t="shared" si="29"/>
        <v>5561.8899999999994</v>
      </c>
      <c r="G370" s="9">
        <f t="shared" si="29"/>
        <v>5561.89</v>
      </c>
      <c r="H370" s="49">
        <f t="shared" si="29"/>
        <v>1</v>
      </c>
      <c r="I370" s="49">
        <f t="shared" si="29"/>
        <v>0</v>
      </c>
      <c r="J370" s="49">
        <f t="shared" si="29"/>
        <v>0</v>
      </c>
    </row>
    <row r="371" spans="1:10" ht="22.5" x14ac:dyDescent="0.25">
      <c r="A371" s="10" t="s">
        <v>529</v>
      </c>
      <c r="B371" s="10" t="s">
        <v>14</v>
      </c>
      <c r="C371" s="10" t="s">
        <v>19</v>
      </c>
      <c r="D371" s="20" t="s">
        <v>530</v>
      </c>
      <c r="E371" s="11">
        <v>1</v>
      </c>
      <c r="F371" s="11">
        <v>388.89</v>
      </c>
      <c r="G371" s="12">
        <f>ROUND(E371*F371,2)</f>
        <v>388.89</v>
      </c>
      <c r="H371" s="50">
        <v>1</v>
      </c>
      <c r="I371" s="53">
        <v>0</v>
      </c>
      <c r="J371" s="51">
        <f>ROUND(H371*I371,2)</f>
        <v>0</v>
      </c>
    </row>
    <row r="372" spans="1:10" ht="67.5" x14ac:dyDescent="0.25">
      <c r="A372" s="13"/>
      <c r="B372" s="13"/>
      <c r="C372" s="13"/>
      <c r="D372" s="14" t="s">
        <v>531</v>
      </c>
      <c r="E372" s="13"/>
      <c r="F372" s="13"/>
      <c r="G372" s="13"/>
      <c r="H372" s="52"/>
      <c r="I372" s="52"/>
      <c r="J372" s="52"/>
    </row>
    <row r="373" spans="1:10" ht="22.5" x14ac:dyDescent="0.25">
      <c r="A373" s="10" t="s">
        <v>532</v>
      </c>
      <c r="B373" s="10" t="s">
        <v>14</v>
      </c>
      <c r="C373" s="10" t="s">
        <v>79</v>
      </c>
      <c r="D373" s="20" t="s">
        <v>533</v>
      </c>
      <c r="E373" s="11">
        <v>100</v>
      </c>
      <c r="F373" s="11">
        <v>4.9800000000000004</v>
      </c>
      <c r="G373" s="12">
        <f>ROUND(E373*F373,2)</f>
        <v>498</v>
      </c>
      <c r="H373" s="50">
        <v>100</v>
      </c>
      <c r="I373" s="53">
        <v>0</v>
      </c>
      <c r="J373" s="51">
        <f>ROUND(H373*I373,2)</f>
        <v>0</v>
      </c>
    </row>
    <row r="374" spans="1:10" ht="45" x14ac:dyDescent="0.25">
      <c r="A374" s="13"/>
      <c r="B374" s="13"/>
      <c r="C374" s="13"/>
      <c r="D374" s="14" t="s">
        <v>534</v>
      </c>
      <c r="E374" s="13"/>
      <c r="F374" s="13"/>
      <c r="G374" s="13"/>
      <c r="H374" s="52"/>
      <c r="I374" s="52"/>
      <c r="J374" s="52"/>
    </row>
    <row r="375" spans="1:10" ht="22.5" x14ac:dyDescent="0.25">
      <c r="A375" s="10" t="s">
        <v>535</v>
      </c>
      <c r="B375" s="10" t="s">
        <v>14</v>
      </c>
      <c r="C375" s="10" t="s">
        <v>79</v>
      </c>
      <c r="D375" s="20" t="s">
        <v>536</v>
      </c>
      <c r="E375" s="11">
        <v>100</v>
      </c>
      <c r="F375" s="11">
        <v>31.91</v>
      </c>
      <c r="G375" s="12">
        <f>ROUND(E375*F375,2)</f>
        <v>3191</v>
      </c>
      <c r="H375" s="50">
        <v>100</v>
      </c>
      <c r="I375" s="53">
        <v>0</v>
      </c>
      <c r="J375" s="51">
        <f>ROUND(H375*I375,2)</f>
        <v>0</v>
      </c>
    </row>
    <row r="376" spans="1:10" ht="101.25" x14ac:dyDescent="0.25">
      <c r="A376" s="13"/>
      <c r="B376" s="13"/>
      <c r="C376" s="13"/>
      <c r="D376" s="14" t="s">
        <v>537</v>
      </c>
      <c r="E376" s="13"/>
      <c r="F376" s="13"/>
      <c r="G376" s="13"/>
      <c r="H376" s="52"/>
      <c r="I376" s="52"/>
      <c r="J376" s="52"/>
    </row>
    <row r="377" spans="1:10" ht="22.5" x14ac:dyDescent="0.25">
      <c r="A377" s="10" t="s">
        <v>538</v>
      </c>
      <c r="B377" s="10" t="s">
        <v>14</v>
      </c>
      <c r="C377" s="10" t="s">
        <v>19</v>
      </c>
      <c r="D377" s="20" t="s">
        <v>539</v>
      </c>
      <c r="E377" s="11">
        <v>5</v>
      </c>
      <c r="F377" s="11">
        <v>296.8</v>
      </c>
      <c r="G377" s="12">
        <f>ROUND(E377*F377,2)</f>
        <v>1484</v>
      </c>
      <c r="H377" s="50">
        <v>5</v>
      </c>
      <c r="I377" s="53">
        <v>0</v>
      </c>
      <c r="J377" s="51">
        <f>ROUND(H377*I377,2)</f>
        <v>0</v>
      </c>
    </row>
    <row r="378" spans="1:10" ht="78.75" x14ac:dyDescent="0.25">
      <c r="A378" s="13"/>
      <c r="B378" s="13"/>
      <c r="C378" s="13"/>
      <c r="D378" s="14" t="s">
        <v>540</v>
      </c>
      <c r="E378" s="13"/>
      <c r="F378" s="13"/>
      <c r="G378" s="13"/>
      <c r="H378" s="52"/>
      <c r="I378" s="52"/>
      <c r="J378" s="52"/>
    </row>
    <row r="379" spans="1:10" x14ac:dyDescent="0.25">
      <c r="A379" s="13"/>
      <c r="B379" s="13"/>
      <c r="C379" s="13"/>
      <c r="D379" s="21" t="s">
        <v>541</v>
      </c>
      <c r="E379" s="11">
        <v>1</v>
      </c>
      <c r="F379" s="9">
        <f>G371+G373+G375+G377</f>
        <v>5561.8899999999994</v>
      </c>
      <c r="G379" s="9">
        <f>ROUND(F379*E379,2)</f>
        <v>5561.89</v>
      </c>
      <c r="H379" s="50">
        <v>1</v>
      </c>
      <c r="I379" s="49">
        <f>J371+J373+J375+J377</f>
        <v>0</v>
      </c>
      <c r="J379" s="49">
        <f>ROUND(I379*H379,2)</f>
        <v>0</v>
      </c>
    </row>
    <row r="380" spans="1:10" ht="0.95" customHeight="1" x14ac:dyDescent="0.25">
      <c r="A380" s="16"/>
      <c r="B380" s="16"/>
      <c r="C380" s="16"/>
      <c r="D380" s="22"/>
      <c r="E380" s="16"/>
      <c r="F380" s="16"/>
      <c r="G380" s="16"/>
      <c r="H380" s="37"/>
      <c r="I380" s="37"/>
      <c r="J380" s="37"/>
    </row>
    <row r="381" spans="1:10" x14ac:dyDescent="0.25">
      <c r="A381" s="17" t="s">
        <v>542</v>
      </c>
      <c r="B381" s="17" t="s">
        <v>11</v>
      </c>
      <c r="C381" s="17" t="s">
        <v>19</v>
      </c>
      <c r="D381" s="23" t="s">
        <v>543</v>
      </c>
      <c r="E381" s="9">
        <f t="shared" ref="E381:J381" si="30">E398</f>
        <v>1</v>
      </c>
      <c r="F381" s="9">
        <f t="shared" si="30"/>
        <v>8978.7900000000009</v>
      </c>
      <c r="G381" s="9">
        <f t="shared" si="30"/>
        <v>8978.7900000000009</v>
      </c>
      <c r="H381" s="49">
        <f t="shared" si="30"/>
        <v>1</v>
      </c>
      <c r="I381" s="49">
        <f t="shared" si="30"/>
        <v>0</v>
      </c>
      <c r="J381" s="49">
        <f t="shared" si="30"/>
        <v>0</v>
      </c>
    </row>
    <row r="382" spans="1:10" ht="22.5" x14ac:dyDescent="0.25">
      <c r="A382" s="10" t="s">
        <v>544</v>
      </c>
      <c r="B382" s="10" t="s">
        <v>14</v>
      </c>
      <c r="C382" s="10" t="s">
        <v>19</v>
      </c>
      <c r="D382" s="20" t="s">
        <v>545</v>
      </c>
      <c r="E382" s="11">
        <v>1</v>
      </c>
      <c r="F382" s="11">
        <v>583</v>
      </c>
      <c r="G382" s="12">
        <f>ROUND(E382*F382,2)</f>
        <v>583</v>
      </c>
      <c r="H382" s="50">
        <v>1</v>
      </c>
      <c r="I382" s="53">
        <v>0</v>
      </c>
      <c r="J382" s="51">
        <f>ROUND(H382*I382,2)</f>
        <v>0</v>
      </c>
    </row>
    <row r="383" spans="1:10" ht="67.5" x14ac:dyDescent="0.25">
      <c r="A383" s="13"/>
      <c r="B383" s="13"/>
      <c r="C383" s="13"/>
      <c r="D383" s="14" t="s">
        <v>546</v>
      </c>
      <c r="E383" s="13"/>
      <c r="F383" s="13"/>
      <c r="G383" s="13"/>
      <c r="H383" s="52"/>
      <c r="I383" s="52"/>
      <c r="J383" s="52"/>
    </row>
    <row r="384" spans="1:10" x14ac:dyDescent="0.25">
      <c r="A384" s="10" t="s">
        <v>547</v>
      </c>
      <c r="B384" s="10" t="s">
        <v>14</v>
      </c>
      <c r="C384" s="10" t="s">
        <v>19</v>
      </c>
      <c r="D384" s="20" t="s">
        <v>548</v>
      </c>
      <c r="E384" s="11">
        <v>2</v>
      </c>
      <c r="F384" s="11">
        <v>371</v>
      </c>
      <c r="G384" s="12">
        <f>ROUND(E384*F384,2)</f>
        <v>742</v>
      </c>
      <c r="H384" s="50">
        <v>2</v>
      </c>
      <c r="I384" s="53">
        <v>0</v>
      </c>
      <c r="J384" s="51">
        <f>ROUND(H384*I384,2)</f>
        <v>0</v>
      </c>
    </row>
    <row r="385" spans="1:10" ht="78.75" x14ac:dyDescent="0.25">
      <c r="A385" s="13"/>
      <c r="B385" s="13"/>
      <c r="C385" s="13"/>
      <c r="D385" s="14" t="s">
        <v>549</v>
      </c>
      <c r="E385" s="13"/>
      <c r="F385" s="13"/>
      <c r="G385" s="13"/>
      <c r="H385" s="52"/>
      <c r="I385" s="52"/>
      <c r="J385" s="52"/>
    </row>
    <row r="386" spans="1:10" x14ac:dyDescent="0.25">
      <c r="A386" s="10" t="s">
        <v>550</v>
      </c>
      <c r="B386" s="10" t="s">
        <v>14</v>
      </c>
      <c r="C386" s="10" t="s">
        <v>19</v>
      </c>
      <c r="D386" s="20" t="s">
        <v>551</v>
      </c>
      <c r="E386" s="11">
        <v>2</v>
      </c>
      <c r="F386" s="11">
        <v>1007</v>
      </c>
      <c r="G386" s="12">
        <f>ROUND(E386*F386,2)</f>
        <v>2014</v>
      </c>
      <c r="H386" s="50">
        <v>2</v>
      </c>
      <c r="I386" s="53">
        <v>0</v>
      </c>
      <c r="J386" s="51">
        <f>ROUND(H386*I386,2)</f>
        <v>0</v>
      </c>
    </row>
    <row r="387" spans="1:10" ht="101.25" x14ac:dyDescent="0.25">
      <c r="A387" s="13"/>
      <c r="B387" s="13"/>
      <c r="C387" s="13"/>
      <c r="D387" s="14" t="s">
        <v>552</v>
      </c>
      <c r="E387" s="13"/>
      <c r="F387" s="13"/>
      <c r="G387" s="13"/>
      <c r="H387" s="52"/>
      <c r="I387" s="52"/>
      <c r="J387" s="52"/>
    </row>
    <row r="388" spans="1:10" x14ac:dyDescent="0.25">
      <c r="A388" s="10" t="s">
        <v>553</v>
      </c>
      <c r="B388" s="10" t="s">
        <v>14</v>
      </c>
      <c r="C388" s="10" t="s">
        <v>19</v>
      </c>
      <c r="D388" s="20" t="s">
        <v>554</v>
      </c>
      <c r="E388" s="11">
        <v>4</v>
      </c>
      <c r="F388" s="11">
        <v>377.36</v>
      </c>
      <c r="G388" s="12">
        <f>ROUND(E388*F388,2)</f>
        <v>1509.44</v>
      </c>
      <c r="H388" s="50">
        <v>4</v>
      </c>
      <c r="I388" s="53">
        <v>0</v>
      </c>
      <c r="J388" s="51">
        <f>ROUND(H388*I388,2)</f>
        <v>0</v>
      </c>
    </row>
    <row r="389" spans="1:10" ht="101.25" x14ac:dyDescent="0.25">
      <c r="A389" s="13"/>
      <c r="B389" s="13"/>
      <c r="C389" s="13"/>
      <c r="D389" s="14" t="s">
        <v>555</v>
      </c>
      <c r="E389" s="13"/>
      <c r="F389" s="13"/>
      <c r="G389" s="13"/>
      <c r="H389" s="52"/>
      <c r="I389" s="52"/>
      <c r="J389" s="52"/>
    </row>
    <row r="390" spans="1:10" x14ac:dyDescent="0.25">
      <c r="A390" s="10" t="s">
        <v>556</v>
      </c>
      <c r="B390" s="10" t="s">
        <v>14</v>
      </c>
      <c r="C390" s="10" t="s">
        <v>79</v>
      </c>
      <c r="D390" s="20" t="s">
        <v>557</v>
      </c>
      <c r="E390" s="11">
        <v>16</v>
      </c>
      <c r="F390" s="11">
        <v>87.97</v>
      </c>
      <c r="G390" s="12">
        <f>ROUND(E390*F390,2)</f>
        <v>1407.52</v>
      </c>
      <c r="H390" s="50">
        <v>16</v>
      </c>
      <c r="I390" s="53">
        <v>0</v>
      </c>
      <c r="J390" s="51">
        <f>ROUND(H390*I390,2)</f>
        <v>0</v>
      </c>
    </row>
    <row r="391" spans="1:10" ht="78.75" x14ac:dyDescent="0.25">
      <c r="A391" s="13"/>
      <c r="B391" s="13"/>
      <c r="C391" s="13"/>
      <c r="D391" s="14" t="s">
        <v>558</v>
      </c>
      <c r="E391" s="13"/>
      <c r="F391" s="13"/>
      <c r="G391" s="13"/>
      <c r="H391" s="52"/>
      <c r="I391" s="52"/>
      <c r="J391" s="52"/>
    </row>
    <row r="392" spans="1:10" x14ac:dyDescent="0.25">
      <c r="A392" s="10" t="s">
        <v>559</v>
      </c>
      <c r="B392" s="10" t="s">
        <v>14</v>
      </c>
      <c r="C392" s="10" t="s">
        <v>79</v>
      </c>
      <c r="D392" s="20" t="s">
        <v>560</v>
      </c>
      <c r="E392" s="11">
        <v>16</v>
      </c>
      <c r="F392" s="11">
        <v>60.27</v>
      </c>
      <c r="G392" s="12">
        <f>ROUND(E392*F392,2)</f>
        <v>964.32</v>
      </c>
      <c r="H392" s="50">
        <v>16</v>
      </c>
      <c r="I392" s="53">
        <v>0</v>
      </c>
      <c r="J392" s="51">
        <f>ROUND(H392*I392,2)</f>
        <v>0</v>
      </c>
    </row>
    <row r="393" spans="1:10" ht="67.5" x14ac:dyDescent="0.25">
      <c r="A393" s="13"/>
      <c r="B393" s="13"/>
      <c r="C393" s="13"/>
      <c r="D393" s="14" t="s">
        <v>561</v>
      </c>
      <c r="E393" s="13"/>
      <c r="F393" s="13"/>
      <c r="G393" s="13"/>
      <c r="H393" s="52"/>
      <c r="I393" s="52"/>
      <c r="J393" s="52"/>
    </row>
    <row r="394" spans="1:10" x14ac:dyDescent="0.25">
      <c r="A394" s="10" t="s">
        <v>562</v>
      </c>
      <c r="B394" s="10" t="s">
        <v>14</v>
      </c>
      <c r="C394" s="10" t="s">
        <v>19</v>
      </c>
      <c r="D394" s="20" t="s">
        <v>563</v>
      </c>
      <c r="E394" s="11">
        <v>2</v>
      </c>
      <c r="F394" s="11">
        <v>782.03</v>
      </c>
      <c r="G394" s="12">
        <f>ROUND(E394*F394,2)</f>
        <v>1564.06</v>
      </c>
      <c r="H394" s="50">
        <v>2</v>
      </c>
      <c r="I394" s="53">
        <v>0</v>
      </c>
      <c r="J394" s="51">
        <f>ROUND(H394*I394,2)</f>
        <v>0</v>
      </c>
    </row>
    <row r="395" spans="1:10" ht="56.25" x14ac:dyDescent="0.25">
      <c r="A395" s="13"/>
      <c r="B395" s="13"/>
      <c r="C395" s="13"/>
      <c r="D395" s="14" t="s">
        <v>564</v>
      </c>
      <c r="E395" s="13"/>
      <c r="F395" s="13"/>
      <c r="G395" s="13"/>
      <c r="H395" s="52"/>
      <c r="I395" s="52"/>
      <c r="J395" s="52"/>
    </row>
    <row r="396" spans="1:10" ht="22.5" x14ac:dyDescent="0.25">
      <c r="A396" s="10" t="s">
        <v>565</v>
      </c>
      <c r="B396" s="10" t="s">
        <v>14</v>
      </c>
      <c r="C396" s="10" t="s">
        <v>19</v>
      </c>
      <c r="D396" s="20" t="s">
        <v>566</v>
      </c>
      <c r="E396" s="11">
        <v>1</v>
      </c>
      <c r="F396" s="11">
        <v>194.45</v>
      </c>
      <c r="G396" s="12">
        <f>ROUND(E396*F396,2)</f>
        <v>194.45</v>
      </c>
      <c r="H396" s="50">
        <v>1</v>
      </c>
      <c r="I396" s="53">
        <v>0</v>
      </c>
      <c r="J396" s="51">
        <f>ROUND(H396*I396,2)</f>
        <v>0</v>
      </c>
    </row>
    <row r="397" spans="1:10" ht="45" x14ac:dyDescent="0.25">
      <c r="A397" s="13"/>
      <c r="B397" s="13"/>
      <c r="C397" s="13"/>
      <c r="D397" s="14" t="s">
        <v>567</v>
      </c>
      <c r="E397" s="13"/>
      <c r="F397" s="13"/>
      <c r="G397" s="13"/>
      <c r="H397" s="52"/>
      <c r="I397" s="52"/>
      <c r="J397" s="52"/>
    </row>
    <row r="398" spans="1:10" x14ac:dyDescent="0.25">
      <c r="A398" s="13"/>
      <c r="B398" s="13"/>
      <c r="C398" s="13"/>
      <c r="D398" s="21" t="s">
        <v>568</v>
      </c>
      <c r="E398" s="11">
        <v>1</v>
      </c>
      <c r="F398" s="9">
        <f>G382+G384+G386+G388+G390+G392+G394+G396</f>
        <v>8978.7900000000009</v>
      </c>
      <c r="G398" s="9">
        <f>ROUND(F398*E398,2)</f>
        <v>8978.7900000000009</v>
      </c>
      <c r="H398" s="50">
        <v>1</v>
      </c>
      <c r="I398" s="49">
        <f>J382+J384+J386+J388+J390+J392+J394+J396</f>
        <v>0</v>
      </c>
      <c r="J398" s="49">
        <f>ROUND(I398*H398,2)</f>
        <v>0</v>
      </c>
    </row>
    <row r="399" spans="1:10" ht="0.95" customHeight="1" x14ac:dyDescent="0.25">
      <c r="A399" s="16"/>
      <c r="B399" s="16"/>
      <c r="C399" s="16"/>
      <c r="D399" s="22"/>
      <c r="E399" s="16"/>
      <c r="F399" s="16"/>
      <c r="G399" s="16"/>
      <c r="H399" s="37"/>
      <c r="I399" s="37"/>
      <c r="J399" s="37"/>
    </row>
    <row r="400" spans="1:10" x14ac:dyDescent="0.25">
      <c r="A400" s="17" t="s">
        <v>569</v>
      </c>
      <c r="B400" s="17" t="s">
        <v>11</v>
      </c>
      <c r="C400" s="17" t="s">
        <v>19</v>
      </c>
      <c r="D400" s="23" t="s">
        <v>570</v>
      </c>
      <c r="E400" s="9">
        <f t="shared" ref="E400:J400" si="31">E405</f>
        <v>1</v>
      </c>
      <c r="F400" s="9">
        <f t="shared" si="31"/>
        <v>5353</v>
      </c>
      <c r="G400" s="9">
        <f t="shared" si="31"/>
        <v>5353</v>
      </c>
      <c r="H400" s="49">
        <f t="shared" si="31"/>
        <v>1</v>
      </c>
      <c r="I400" s="49">
        <f t="shared" si="31"/>
        <v>0</v>
      </c>
      <c r="J400" s="49">
        <f t="shared" si="31"/>
        <v>0</v>
      </c>
    </row>
    <row r="401" spans="1:10" x14ac:dyDescent="0.25">
      <c r="A401" s="10" t="s">
        <v>571</v>
      </c>
      <c r="B401" s="10" t="s">
        <v>14</v>
      </c>
      <c r="C401" s="10" t="s">
        <v>19</v>
      </c>
      <c r="D401" s="20" t="s">
        <v>572</v>
      </c>
      <c r="E401" s="11">
        <v>1</v>
      </c>
      <c r="F401" s="11">
        <v>477</v>
      </c>
      <c r="G401" s="12">
        <f>ROUND(E401*F401,2)</f>
        <v>477</v>
      </c>
      <c r="H401" s="50">
        <v>1</v>
      </c>
      <c r="I401" s="53">
        <v>0</v>
      </c>
      <c r="J401" s="51">
        <f>ROUND(H401*I401,2)</f>
        <v>0</v>
      </c>
    </row>
    <row r="402" spans="1:10" ht="78.75" x14ac:dyDescent="0.25">
      <c r="A402" s="13"/>
      <c r="B402" s="13"/>
      <c r="C402" s="13"/>
      <c r="D402" s="14" t="s">
        <v>573</v>
      </c>
      <c r="E402" s="13"/>
      <c r="F402" s="13"/>
      <c r="G402" s="13"/>
      <c r="H402" s="52"/>
      <c r="I402" s="52"/>
      <c r="J402" s="52"/>
    </row>
    <row r="403" spans="1:10" x14ac:dyDescent="0.25">
      <c r="A403" s="10" t="s">
        <v>574</v>
      </c>
      <c r="B403" s="10" t="s">
        <v>14</v>
      </c>
      <c r="C403" s="10" t="s">
        <v>19</v>
      </c>
      <c r="D403" s="20" t="s">
        <v>575</v>
      </c>
      <c r="E403" s="11">
        <v>1</v>
      </c>
      <c r="F403" s="11">
        <v>4876</v>
      </c>
      <c r="G403" s="12">
        <f>ROUND(E403*F403,2)</f>
        <v>4876</v>
      </c>
      <c r="H403" s="50">
        <v>1</v>
      </c>
      <c r="I403" s="53">
        <v>0</v>
      </c>
      <c r="J403" s="51">
        <f>ROUND(H403*I403,2)</f>
        <v>0</v>
      </c>
    </row>
    <row r="404" spans="1:10" ht="45" x14ac:dyDescent="0.25">
      <c r="A404" s="13"/>
      <c r="B404" s="13"/>
      <c r="C404" s="13"/>
      <c r="D404" s="14" t="s">
        <v>576</v>
      </c>
      <c r="E404" s="13"/>
      <c r="F404" s="13"/>
      <c r="G404" s="13"/>
      <c r="H404" s="52"/>
      <c r="I404" s="52"/>
      <c r="J404" s="52"/>
    </row>
    <row r="405" spans="1:10" x14ac:dyDescent="0.25">
      <c r="A405" s="13"/>
      <c r="B405" s="13"/>
      <c r="C405" s="13"/>
      <c r="D405" s="21" t="s">
        <v>577</v>
      </c>
      <c r="E405" s="11">
        <v>1</v>
      </c>
      <c r="F405" s="9">
        <f>G401+G403</f>
        <v>5353</v>
      </c>
      <c r="G405" s="9">
        <f>ROUND(F405*E405,2)</f>
        <v>5353</v>
      </c>
      <c r="H405" s="50">
        <v>1</v>
      </c>
      <c r="I405" s="49">
        <f>J401+J403</f>
        <v>0</v>
      </c>
      <c r="J405" s="49">
        <f>ROUND(I405*H405,2)</f>
        <v>0</v>
      </c>
    </row>
    <row r="406" spans="1:10" ht="0.95" customHeight="1" x14ac:dyDescent="0.25">
      <c r="A406" s="16"/>
      <c r="B406" s="16"/>
      <c r="C406" s="16"/>
      <c r="D406" s="22"/>
      <c r="E406" s="16"/>
      <c r="F406" s="16"/>
      <c r="G406" s="16"/>
      <c r="H406" s="37"/>
      <c r="I406" s="37"/>
      <c r="J406" s="37"/>
    </row>
    <row r="407" spans="1:10" x14ac:dyDescent="0.25">
      <c r="A407" s="17" t="s">
        <v>578</v>
      </c>
      <c r="B407" s="17" t="s">
        <v>11</v>
      </c>
      <c r="C407" s="17" t="s">
        <v>19</v>
      </c>
      <c r="D407" s="23" t="s">
        <v>579</v>
      </c>
      <c r="E407" s="93">
        <f>E410</f>
        <v>1</v>
      </c>
      <c r="F407" s="93">
        <f t="shared" ref="F407:G407" si="32">F410</f>
        <v>20405</v>
      </c>
      <c r="G407" s="93">
        <f t="shared" si="32"/>
        <v>20405</v>
      </c>
      <c r="H407" s="93">
        <v>1</v>
      </c>
      <c r="I407" s="93">
        <f>I410</f>
        <v>0</v>
      </c>
      <c r="J407" s="93">
        <f>J410</f>
        <v>0</v>
      </c>
    </row>
    <row r="408" spans="1:10" s="35" customFormat="1" x14ac:dyDescent="0.25">
      <c r="A408" s="94" t="s">
        <v>725</v>
      </c>
      <c r="B408" s="94" t="s">
        <v>14</v>
      </c>
      <c r="C408" s="94" t="s">
        <v>0</v>
      </c>
      <c r="D408" s="99" t="s">
        <v>726</v>
      </c>
      <c r="E408" s="95">
        <v>1</v>
      </c>
      <c r="F408" s="95">
        <v>20405</v>
      </c>
      <c r="G408" s="96">
        <f>ROUND(E408*F408,2)</f>
        <v>20405</v>
      </c>
      <c r="H408" s="50">
        <v>300</v>
      </c>
      <c r="I408" s="53">
        <v>0</v>
      </c>
      <c r="J408" s="51">
        <f>ROUND(H408*I408,2)</f>
        <v>0</v>
      </c>
    </row>
    <row r="409" spans="1:10" s="35" customFormat="1" ht="67.5" x14ac:dyDescent="0.25">
      <c r="A409" s="97"/>
      <c r="B409" s="97"/>
      <c r="C409" s="97"/>
      <c r="D409" s="98" t="s">
        <v>727</v>
      </c>
      <c r="E409" s="97"/>
      <c r="F409" s="97"/>
      <c r="G409" s="97"/>
      <c r="H409" s="52"/>
      <c r="I409" s="52"/>
      <c r="J409" s="52"/>
    </row>
    <row r="410" spans="1:10" s="35" customFormat="1" x14ac:dyDescent="0.25">
      <c r="A410" s="97"/>
      <c r="B410" s="97"/>
      <c r="C410" s="97"/>
      <c r="D410" s="100" t="s">
        <v>728</v>
      </c>
      <c r="E410" s="95">
        <v>1</v>
      </c>
      <c r="F410" s="93">
        <f>F408</f>
        <v>20405</v>
      </c>
      <c r="G410" s="93">
        <f>ROUND(F410*E410,2)</f>
        <v>20405</v>
      </c>
      <c r="H410" s="50">
        <v>1</v>
      </c>
      <c r="I410" s="49">
        <f>J408</f>
        <v>0</v>
      </c>
      <c r="J410" s="49">
        <f>ROUND(I410*H410,2)</f>
        <v>0</v>
      </c>
    </row>
    <row r="411" spans="1:10" x14ac:dyDescent="0.25">
      <c r="A411" s="17" t="s">
        <v>580</v>
      </c>
      <c r="B411" s="17" t="s">
        <v>11</v>
      </c>
      <c r="C411" s="17" t="s">
        <v>19</v>
      </c>
      <c r="D411" s="23" t="s">
        <v>581</v>
      </c>
      <c r="E411" s="9">
        <f t="shared" ref="E411:J411" si="33">E418</f>
        <v>1</v>
      </c>
      <c r="F411" s="9">
        <f t="shared" si="33"/>
        <v>3065.54</v>
      </c>
      <c r="G411" s="9">
        <f t="shared" si="33"/>
        <v>3065.54</v>
      </c>
      <c r="H411" s="49">
        <f t="shared" si="33"/>
        <v>1</v>
      </c>
      <c r="I411" s="49">
        <f t="shared" si="33"/>
        <v>0</v>
      </c>
      <c r="J411" s="49">
        <f t="shared" si="33"/>
        <v>0</v>
      </c>
    </row>
    <row r="412" spans="1:10" ht="22.5" x14ac:dyDescent="0.25">
      <c r="A412" s="10" t="s">
        <v>514</v>
      </c>
      <c r="B412" s="10" t="s">
        <v>14</v>
      </c>
      <c r="C412" s="10" t="s">
        <v>19</v>
      </c>
      <c r="D412" s="20" t="s">
        <v>515</v>
      </c>
      <c r="E412" s="11">
        <v>1</v>
      </c>
      <c r="F412" s="11">
        <v>583.34</v>
      </c>
      <c r="G412" s="12">
        <f>ROUND(E412*F412,2)</f>
        <v>583.34</v>
      </c>
      <c r="H412" s="50">
        <v>1</v>
      </c>
      <c r="I412" s="53">
        <v>0</v>
      </c>
      <c r="J412" s="51">
        <f>ROUND(H412*I412,2)</f>
        <v>0</v>
      </c>
    </row>
    <row r="413" spans="1:10" ht="45" x14ac:dyDescent="0.25">
      <c r="A413" s="13"/>
      <c r="B413" s="13"/>
      <c r="C413" s="13"/>
      <c r="D413" s="14" t="s">
        <v>516</v>
      </c>
      <c r="E413" s="13"/>
      <c r="F413" s="13"/>
      <c r="G413" s="13"/>
      <c r="H413" s="52"/>
      <c r="I413" s="52"/>
      <c r="J413" s="52"/>
    </row>
    <row r="414" spans="1:10" ht="22.5" x14ac:dyDescent="0.25">
      <c r="A414" s="10" t="s">
        <v>517</v>
      </c>
      <c r="B414" s="10" t="s">
        <v>14</v>
      </c>
      <c r="C414" s="10" t="s">
        <v>79</v>
      </c>
      <c r="D414" s="20" t="s">
        <v>518</v>
      </c>
      <c r="E414" s="11">
        <v>100</v>
      </c>
      <c r="F414" s="11">
        <v>16.61</v>
      </c>
      <c r="G414" s="12">
        <f>ROUND(E414*F414,2)</f>
        <v>1661</v>
      </c>
      <c r="H414" s="50">
        <v>100</v>
      </c>
      <c r="I414" s="53">
        <v>0</v>
      </c>
      <c r="J414" s="51">
        <f>ROUND(H414*I414,2)</f>
        <v>0</v>
      </c>
    </row>
    <row r="415" spans="1:10" ht="101.25" x14ac:dyDescent="0.25">
      <c r="A415" s="13"/>
      <c r="B415" s="13"/>
      <c r="C415" s="13"/>
      <c r="D415" s="14" t="s">
        <v>519</v>
      </c>
      <c r="E415" s="13"/>
      <c r="F415" s="13"/>
      <c r="G415" s="13"/>
      <c r="H415" s="52"/>
      <c r="I415" s="52"/>
      <c r="J415" s="52"/>
    </row>
    <row r="416" spans="1:10" ht="22.5" x14ac:dyDescent="0.25">
      <c r="A416" s="10" t="s">
        <v>520</v>
      </c>
      <c r="B416" s="10" t="s">
        <v>14</v>
      </c>
      <c r="C416" s="10" t="s">
        <v>19</v>
      </c>
      <c r="D416" s="20" t="s">
        <v>521</v>
      </c>
      <c r="E416" s="11">
        <v>40</v>
      </c>
      <c r="F416" s="11">
        <v>20.53</v>
      </c>
      <c r="G416" s="12">
        <f>ROUND(E416*F416,2)</f>
        <v>821.2</v>
      </c>
      <c r="H416" s="50">
        <v>40</v>
      </c>
      <c r="I416" s="53">
        <v>0</v>
      </c>
      <c r="J416" s="51">
        <f>ROUND(H416*I416,2)</f>
        <v>0</v>
      </c>
    </row>
    <row r="417" spans="1:10" ht="90" x14ac:dyDescent="0.25">
      <c r="A417" s="13"/>
      <c r="B417" s="13"/>
      <c r="C417" s="13"/>
      <c r="D417" s="14" t="s">
        <v>522</v>
      </c>
      <c r="E417" s="13"/>
      <c r="F417" s="13"/>
      <c r="G417" s="13"/>
      <c r="H417" s="52"/>
      <c r="I417" s="52"/>
      <c r="J417" s="52"/>
    </row>
    <row r="418" spans="1:10" x14ac:dyDescent="0.25">
      <c r="A418" s="13"/>
      <c r="B418" s="13"/>
      <c r="C418" s="13"/>
      <c r="D418" s="21" t="s">
        <v>582</v>
      </c>
      <c r="E418" s="11">
        <v>1</v>
      </c>
      <c r="F418" s="9">
        <f>G412+G414+G416</f>
        <v>3065.54</v>
      </c>
      <c r="G418" s="9">
        <f>ROUND(F418*E418,2)</f>
        <v>3065.54</v>
      </c>
      <c r="H418" s="50">
        <v>1</v>
      </c>
      <c r="I418" s="49">
        <f>J412+J414+J416</f>
        <v>0</v>
      </c>
      <c r="J418" s="49">
        <f>ROUND(I418*H418,2)</f>
        <v>0</v>
      </c>
    </row>
    <row r="419" spans="1:10" ht="0.95" customHeight="1" x14ac:dyDescent="0.25">
      <c r="A419" s="16"/>
      <c r="B419" s="16"/>
      <c r="C419" s="16"/>
      <c r="D419" s="22"/>
      <c r="E419" s="16"/>
      <c r="F419" s="16"/>
      <c r="G419" s="16"/>
      <c r="H419" s="37"/>
      <c r="I419" s="37"/>
      <c r="J419" s="37"/>
    </row>
    <row r="420" spans="1:10" x14ac:dyDescent="0.25">
      <c r="A420" s="13"/>
      <c r="B420" s="13"/>
      <c r="C420" s="13"/>
      <c r="D420" s="21" t="s">
        <v>583</v>
      </c>
      <c r="E420" s="15">
        <v>1</v>
      </c>
      <c r="F420" s="9">
        <f>G345+G357+G368+G379+G398+G405+G407+G418</f>
        <v>86070.77</v>
      </c>
      <c r="G420" s="9">
        <f>ROUND(F420*E420,2)</f>
        <v>86070.77</v>
      </c>
      <c r="H420" s="47">
        <v>1</v>
      </c>
      <c r="I420" s="49">
        <f>J345+J357+J368+J379+J398+J405+J407+J418</f>
        <v>0</v>
      </c>
      <c r="J420" s="49">
        <f>ROUND(I420*H420,2)</f>
        <v>0</v>
      </c>
    </row>
    <row r="421" spans="1:10" ht="0.95" customHeight="1" x14ac:dyDescent="0.25">
      <c r="A421" s="16"/>
      <c r="B421" s="16"/>
      <c r="C421" s="16"/>
      <c r="D421" s="22"/>
      <c r="E421" s="16"/>
      <c r="F421" s="16"/>
      <c r="G421" s="16"/>
      <c r="H421" s="37"/>
      <c r="I421" s="37"/>
      <c r="J421" s="37"/>
    </row>
    <row r="422" spans="1:10" x14ac:dyDescent="0.25">
      <c r="A422" s="7" t="s">
        <v>584</v>
      </c>
      <c r="B422" s="7" t="s">
        <v>11</v>
      </c>
      <c r="C422" s="7" t="s">
        <v>0</v>
      </c>
      <c r="D422" s="19" t="s">
        <v>585</v>
      </c>
      <c r="E422" s="8">
        <f t="shared" ref="E422:J422" si="34">E432</f>
        <v>1</v>
      </c>
      <c r="F422" s="9">
        <f t="shared" si="34"/>
        <v>31505.66</v>
      </c>
      <c r="G422" s="9">
        <f t="shared" si="34"/>
        <v>31505.66</v>
      </c>
      <c r="H422" s="40">
        <f t="shared" si="34"/>
        <v>1</v>
      </c>
      <c r="I422" s="49">
        <f t="shared" si="34"/>
        <v>0</v>
      </c>
      <c r="J422" s="49">
        <f t="shared" si="34"/>
        <v>0</v>
      </c>
    </row>
    <row r="423" spans="1:10" x14ac:dyDescent="0.25">
      <c r="A423" s="10" t="s">
        <v>586</v>
      </c>
      <c r="B423" s="10" t="s">
        <v>14</v>
      </c>
      <c r="C423" s="10" t="s">
        <v>19</v>
      </c>
      <c r="D423" s="20" t="s">
        <v>587</v>
      </c>
      <c r="E423" s="11">
        <v>30</v>
      </c>
      <c r="F423" s="11">
        <v>298.92</v>
      </c>
      <c r="G423" s="12">
        <f>ROUND(E423*F423,2)</f>
        <v>8967.6</v>
      </c>
      <c r="H423" s="50">
        <v>30</v>
      </c>
      <c r="I423" s="53">
        <v>0</v>
      </c>
      <c r="J423" s="51">
        <f>ROUND(H423*I423,2)</f>
        <v>0</v>
      </c>
    </row>
    <row r="424" spans="1:10" ht="67.5" x14ac:dyDescent="0.25">
      <c r="A424" s="13"/>
      <c r="B424" s="13"/>
      <c r="C424" s="13"/>
      <c r="D424" s="14" t="s">
        <v>588</v>
      </c>
      <c r="E424" s="13"/>
      <c r="F424" s="13"/>
      <c r="G424" s="13"/>
      <c r="H424" s="52"/>
      <c r="I424" s="52"/>
      <c r="J424" s="52"/>
    </row>
    <row r="425" spans="1:10" x14ac:dyDescent="0.25">
      <c r="A425" s="10" t="s">
        <v>589</v>
      </c>
      <c r="B425" s="10" t="s">
        <v>14</v>
      </c>
      <c r="C425" s="10" t="s">
        <v>245</v>
      </c>
      <c r="D425" s="20" t="s">
        <v>590</v>
      </c>
      <c r="E425" s="11">
        <v>163</v>
      </c>
      <c r="F425" s="11">
        <v>44.52</v>
      </c>
      <c r="G425" s="12">
        <f>ROUND(E425*F425,2)</f>
        <v>7256.76</v>
      </c>
      <c r="H425" s="50">
        <v>163</v>
      </c>
      <c r="I425" s="53">
        <v>0</v>
      </c>
      <c r="J425" s="51">
        <f>ROUND(H425*I425,2)</f>
        <v>0</v>
      </c>
    </row>
    <row r="426" spans="1:10" ht="90" x14ac:dyDescent="0.25">
      <c r="A426" s="13"/>
      <c r="B426" s="13"/>
      <c r="C426" s="13"/>
      <c r="D426" s="14" t="s">
        <v>591</v>
      </c>
      <c r="E426" s="13"/>
      <c r="F426" s="13"/>
      <c r="G426" s="13"/>
      <c r="H426" s="52"/>
      <c r="I426" s="52"/>
      <c r="J426" s="52"/>
    </row>
    <row r="427" spans="1:10" x14ac:dyDescent="0.25">
      <c r="A427" s="10" t="s">
        <v>592</v>
      </c>
      <c r="B427" s="10" t="s">
        <v>14</v>
      </c>
      <c r="C427" s="10" t="s">
        <v>245</v>
      </c>
      <c r="D427" s="20" t="s">
        <v>593</v>
      </c>
      <c r="E427" s="11">
        <v>174</v>
      </c>
      <c r="F427" s="11">
        <v>56.45</v>
      </c>
      <c r="G427" s="12">
        <f>ROUND(E427*F427,2)</f>
        <v>9822.2999999999993</v>
      </c>
      <c r="H427" s="50">
        <v>174</v>
      </c>
      <c r="I427" s="53">
        <v>0</v>
      </c>
      <c r="J427" s="51">
        <f>ROUND(H427*I427,2)</f>
        <v>0</v>
      </c>
    </row>
    <row r="428" spans="1:10" ht="90" x14ac:dyDescent="0.25">
      <c r="A428" s="13"/>
      <c r="B428" s="13"/>
      <c r="C428" s="13"/>
      <c r="D428" s="14" t="s">
        <v>594</v>
      </c>
      <c r="E428" s="13"/>
      <c r="F428" s="13"/>
      <c r="G428" s="13"/>
      <c r="H428" s="52"/>
      <c r="I428" s="52"/>
      <c r="J428" s="52"/>
    </row>
    <row r="429" spans="1:10" x14ac:dyDescent="0.25">
      <c r="A429" s="10" t="s">
        <v>595</v>
      </c>
      <c r="B429" s="10" t="s">
        <v>14</v>
      </c>
      <c r="C429" s="10" t="s">
        <v>19</v>
      </c>
      <c r="D429" s="20" t="s">
        <v>596</v>
      </c>
      <c r="E429" s="11">
        <v>1</v>
      </c>
      <c r="F429" s="11">
        <v>1749</v>
      </c>
      <c r="G429" s="12">
        <f>ROUND(E429*F429,2)</f>
        <v>1749</v>
      </c>
      <c r="H429" s="50">
        <v>1</v>
      </c>
      <c r="I429" s="53">
        <v>0</v>
      </c>
      <c r="J429" s="51">
        <f>ROUND(H429*I429,2)</f>
        <v>0</v>
      </c>
    </row>
    <row r="430" spans="1:10" x14ac:dyDescent="0.25">
      <c r="A430" s="10" t="s">
        <v>597</v>
      </c>
      <c r="B430" s="10" t="s">
        <v>14</v>
      </c>
      <c r="C430" s="10" t="s">
        <v>19</v>
      </c>
      <c r="D430" s="20" t="s">
        <v>598</v>
      </c>
      <c r="E430" s="11">
        <v>1</v>
      </c>
      <c r="F430" s="11">
        <v>3710</v>
      </c>
      <c r="G430" s="12">
        <f>ROUND(E430*F430,2)</f>
        <v>3710</v>
      </c>
      <c r="H430" s="50">
        <v>1</v>
      </c>
      <c r="I430" s="53">
        <v>0</v>
      </c>
      <c r="J430" s="51">
        <f>ROUND(H430*I430,2)</f>
        <v>0</v>
      </c>
    </row>
    <row r="431" spans="1:10" ht="78.75" x14ac:dyDescent="0.25">
      <c r="A431" s="13"/>
      <c r="B431" s="13"/>
      <c r="C431" s="13"/>
      <c r="D431" s="14" t="s">
        <v>599</v>
      </c>
      <c r="E431" s="13"/>
      <c r="F431" s="13"/>
      <c r="G431" s="13"/>
      <c r="H431" s="52"/>
      <c r="I431" s="52"/>
      <c r="J431" s="52"/>
    </row>
    <row r="432" spans="1:10" x14ac:dyDescent="0.25">
      <c r="A432" s="13"/>
      <c r="B432" s="13"/>
      <c r="C432" s="13"/>
      <c r="D432" s="21" t="s">
        <v>600</v>
      </c>
      <c r="E432" s="15">
        <v>1</v>
      </c>
      <c r="F432" s="9">
        <f>G423+G425+G427+SUM(G429:G430)</f>
        <v>31505.66</v>
      </c>
      <c r="G432" s="9">
        <f>ROUND(F432*E432,2)</f>
        <v>31505.66</v>
      </c>
      <c r="H432" s="47">
        <v>1</v>
      </c>
      <c r="I432" s="49">
        <f>J423+J425+J427+SUM(J429:J430)</f>
        <v>0</v>
      </c>
      <c r="J432" s="49">
        <f>ROUND(I432*H432,2)</f>
        <v>0</v>
      </c>
    </row>
    <row r="433" spans="1:10" ht="0.95" customHeight="1" x14ac:dyDescent="0.25">
      <c r="A433" s="16"/>
      <c r="B433" s="16"/>
      <c r="C433" s="16"/>
      <c r="D433" s="22"/>
      <c r="E433" s="16"/>
      <c r="F433" s="16"/>
      <c r="G433" s="16"/>
      <c r="H433" s="37"/>
      <c r="I433" s="37"/>
      <c r="J433" s="37"/>
    </row>
    <row r="434" spans="1:10" x14ac:dyDescent="0.25">
      <c r="A434" s="7" t="s">
        <v>601</v>
      </c>
      <c r="B434" s="7" t="s">
        <v>11</v>
      </c>
      <c r="C434" s="7" t="s">
        <v>0</v>
      </c>
      <c r="D434" s="19" t="s">
        <v>602</v>
      </c>
      <c r="E434" s="8">
        <f t="shared" ref="E434:J434" si="35">E468</f>
        <v>1</v>
      </c>
      <c r="F434" s="9">
        <f t="shared" si="35"/>
        <v>17743.25</v>
      </c>
      <c r="G434" s="9">
        <f t="shared" si="35"/>
        <v>17743.25</v>
      </c>
      <c r="H434" s="40">
        <f t="shared" si="35"/>
        <v>1</v>
      </c>
      <c r="I434" s="49">
        <f t="shared" si="35"/>
        <v>0</v>
      </c>
      <c r="J434" s="49">
        <f t="shared" si="35"/>
        <v>0</v>
      </c>
    </row>
    <row r="435" spans="1:10" x14ac:dyDescent="0.25">
      <c r="A435" s="17" t="s">
        <v>603</v>
      </c>
      <c r="B435" s="17" t="s">
        <v>11</v>
      </c>
      <c r="C435" s="17" t="s">
        <v>0</v>
      </c>
      <c r="D435" s="23" t="s">
        <v>604</v>
      </c>
      <c r="E435" s="9">
        <f t="shared" ref="E435:J435" si="36">E454</f>
        <v>1</v>
      </c>
      <c r="F435" s="9">
        <f t="shared" si="36"/>
        <v>15499.23</v>
      </c>
      <c r="G435" s="9">
        <f t="shared" si="36"/>
        <v>15499.23</v>
      </c>
      <c r="H435" s="49">
        <f t="shared" si="36"/>
        <v>1</v>
      </c>
      <c r="I435" s="49">
        <f t="shared" si="36"/>
        <v>0</v>
      </c>
      <c r="J435" s="49">
        <f t="shared" si="36"/>
        <v>0</v>
      </c>
    </row>
    <row r="436" spans="1:10" ht="22.5" x14ac:dyDescent="0.25">
      <c r="A436" s="10" t="s">
        <v>605</v>
      </c>
      <c r="B436" s="10" t="s">
        <v>14</v>
      </c>
      <c r="C436" s="10" t="s">
        <v>329</v>
      </c>
      <c r="D436" s="20" t="s">
        <v>606</v>
      </c>
      <c r="E436" s="11">
        <v>20</v>
      </c>
      <c r="F436" s="11">
        <v>13.68</v>
      </c>
      <c r="G436" s="12">
        <f>ROUND(E436*F436,2)</f>
        <v>273.60000000000002</v>
      </c>
      <c r="H436" s="50">
        <v>20</v>
      </c>
      <c r="I436" s="53">
        <v>0</v>
      </c>
      <c r="J436" s="51">
        <f>ROUND(H436*I436,2)</f>
        <v>0</v>
      </c>
    </row>
    <row r="437" spans="1:10" ht="90" x14ac:dyDescent="0.25">
      <c r="A437" s="13"/>
      <c r="B437" s="13"/>
      <c r="C437" s="13"/>
      <c r="D437" s="14" t="s">
        <v>607</v>
      </c>
      <c r="E437" s="13"/>
      <c r="F437" s="13"/>
      <c r="G437" s="13"/>
      <c r="H437" s="52"/>
      <c r="I437" s="52"/>
      <c r="J437" s="52"/>
    </row>
    <row r="438" spans="1:10" ht="22.5" x14ac:dyDescent="0.25">
      <c r="A438" s="10" t="s">
        <v>608</v>
      </c>
      <c r="B438" s="10" t="s">
        <v>14</v>
      </c>
      <c r="C438" s="10" t="s">
        <v>329</v>
      </c>
      <c r="D438" s="20" t="s">
        <v>609</v>
      </c>
      <c r="E438" s="11">
        <v>20</v>
      </c>
      <c r="F438" s="11">
        <v>9.02</v>
      </c>
      <c r="G438" s="12">
        <f>ROUND(E438*F438,2)</f>
        <v>180.4</v>
      </c>
      <c r="H438" s="50">
        <v>20</v>
      </c>
      <c r="I438" s="53">
        <v>0</v>
      </c>
      <c r="J438" s="51">
        <f>ROUND(H438*I438,2)</f>
        <v>0</v>
      </c>
    </row>
    <row r="439" spans="1:10" ht="33.75" x14ac:dyDescent="0.25">
      <c r="A439" s="13"/>
      <c r="B439" s="13"/>
      <c r="C439" s="13"/>
      <c r="D439" s="14" t="s">
        <v>610</v>
      </c>
      <c r="E439" s="13"/>
      <c r="F439" s="13"/>
      <c r="G439" s="13"/>
      <c r="H439" s="52"/>
      <c r="I439" s="52"/>
      <c r="J439" s="52"/>
    </row>
    <row r="440" spans="1:10" x14ac:dyDescent="0.25">
      <c r="A440" s="10" t="s">
        <v>611</v>
      </c>
      <c r="B440" s="10" t="s">
        <v>14</v>
      </c>
      <c r="C440" s="10" t="s">
        <v>79</v>
      </c>
      <c r="D440" s="20" t="s">
        <v>612</v>
      </c>
      <c r="E440" s="11">
        <v>400</v>
      </c>
      <c r="F440" s="11">
        <v>6.72</v>
      </c>
      <c r="G440" s="12">
        <f>ROUND(E440*F440,2)</f>
        <v>2688</v>
      </c>
      <c r="H440" s="50">
        <v>400</v>
      </c>
      <c r="I440" s="53">
        <v>0</v>
      </c>
      <c r="J440" s="51">
        <f>ROUND(H440*I440,2)</f>
        <v>0</v>
      </c>
    </row>
    <row r="441" spans="1:10" ht="56.25" x14ac:dyDescent="0.25">
      <c r="A441" s="13"/>
      <c r="B441" s="13"/>
      <c r="C441" s="13"/>
      <c r="D441" s="14" t="s">
        <v>613</v>
      </c>
      <c r="E441" s="13"/>
      <c r="F441" s="13"/>
      <c r="G441" s="13"/>
      <c r="H441" s="52"/>
      <c r="I441" s="52"/>
      <c r="J441" s="52"/>
    </row>
    <row r="442" spans="1:10" ht="22.5" x14ac:dyDescent="0.25">
      <c r="A442" s="10" t="s">
        <v>614</v>
      </c>
      <c r="B442" s="10" t="s">
        <v>14</v>
      </c>
      <c r="C442" s="10" t="s">
        <v>329</v>
      </c>
      <c r="D442" s="20" t="s">
        <v>615</v>
      </c>
      <c r="E442" s="11">
        <v>20</v>
      </c>
      <c r="F442" s="11">
        <v>4.92</v>
      </c>
      <c r="G442" s="12">
        <f>ROUND(E442*F442,2)</f>
        <v>98.4</v>
      </c>
      <c r="H442" s="50">
        <v>20</v>
      </c>
      <c r="I442" s="53">
        <v>0</v>
      </c>
      <c r="J442" s="51">
        <f>ROUND(H442*I442,2)</f>
        <v>0</v>
      </c>
    </row>
    <row r="443" spans="1:10" ht="45" x14ac:dyDescent="0.25">
      <c r="A443" s="13"/>
      <c r="B443" s="13"/>
      <c r="C443" s="13"/>
      <c r="D443" s="14" t="s">
        <v>616</v>
      </c>
      <c r="E443" s="13"/>
      <c r="F443" s="13"/>
      <c r="G443" s="13"/>
      <c r="H443" s="52"/>
      <c r="I443" s="52"/>
      <c r="J443" s="52"/>
    </row>
    <row r="444" spans="1:10" ht="22.5" x14ac:dyDescent="0.25">
      <c r="A444" s="10" t="s">
        <v>617</v>
      </c>
      <c r="B444" s="10" t="s">
        <v>14</v>
      </c>
      <c r="C444" s="10" t="s">
        <v>329</v>
      </c>
      <c r="D444" s="20" t="s">
        <v>618</v>
      </c>
      <c r="E444" s="11">
        <v>20</v>
      </c>
      <c r="F444" s="11">
        <v>1.22</v>
      </c>
      <c r="G444" s="12">
        <f>ROUND(E444*F444,2)</f>
        <v>24.4</v>
      </c>
      <c r="H444" s="50">
        <v>20</v>
      </c>
      <c r="I444" s="53">
        <v>0</v>
      </c>
      <c r="J444" s="51">
        <f>ROUND(H444*I444,2)</f>
        <v>0</v>
      </c>
    </row>
    <row r="445" spans="1:10" ht="101.25" x14ac:dyDescent="0.25">
      <c r="A445" s="13"/>
      <c r="B445" s="13"/>
      <c r="C445" s="13"/>
      <c r="D445" s="14" t="s">
        <v>619</v>
      </c>
      <c r="E445" s="13"/>
      <c r="F445" s="13"/>
      <c r="G445" s="13"/>
      <c r="H445" s="52"/>
      <c r="I445" s="52"/>
      <c r="J445" s="52"/>
    </row>
    <row r="446" spans="1:10" x14ac:dyDescent="0.25">
      <c r="A446" s="10" t="s">
        <v>620</v>
      </c>
      <c r="B446" s="10" t="s">
        <v>14</v>
      </c>
      <c r="C446" s="10" t="s">
        <v>79</v>
      </c>
      <c r="D446" s="20" t="s">
        <v>621</v>
      </c>
      <c r="E446" s="11">
        <v>1000</v>
      </c>
      <c r="F446" s="11">
        <v>11.62</v>
      </c>
      <c r="G446" s="12">
        <f>ROUND(E446*F446,2)</f>
        <v>11620</v>
      </c>
      <c r="H446" s="50">
        <v>1000</v>
      </c>
      <c r="I446" s="53">
        <v>0</v>
      </c>
      <c r="J446" s="51">
        <f>ROUND(H446*I446,2)</f>
        <v>0</v>
      </c>
    </row>
    <row r="447" spans="1:10" ht="123.75" x14ac:dyDescent="0.25">
      <c r="A447" s="13"/>
      <c r="B447" s="13"/>
      <c r="C447" s="13"/>
      <c r="D447" s="14" t="s">
        <v>622</v>
      </c>
      <c r="E447" s="13"/>
      <c r="F447" s="13"/>
      <c r="G447" s="13"/>
      <c r="H447" s="52"/>
      <c r="I447" s="52"/>
      <c r="J447" s="52"/>
    </row>
    <row r="448" spans="1:10" x14ac:dyDescent="0.25">
      <c r="A448" s="10" t="s">
        <v>623</v>
      </c>
      <c r="B448" s="10" t="s">
        <v>14</v>
      </c>
      <c r="C448" s="10" t="s">
        <v>329</v>
      </c>
      <c r="D448" s="20" t="s">
        <v>624</v>
      </c>
      <c r="E448" s="11">
        <v>4</v>
      </c>
      <c r="F448" s="11">
        <v>22.78</v>
      </c>
      <c r="G448" s="12">
        <f>ROUND(E448*F448,2)</f>
        <v>91.12</v>
      </c>
      <c r="H448" s="50">
        <v>4</v>
      </c>
      <c r="I448" s="53">
        <v>0</v>
      </c>
      <c r="J448" s="51">
        <f>ROUND(H448*I448,2)</f>
        <v>0</v>
      </c>
    </row>
    <row r="449" spans="1:10" ht="67.5" x14ac:dyDescent="0.25">
      <c r="A449" s="13"/>
      <c r="B449" s="13"/>
      <c r="C449" s="13"/>
      <c r="D449" s="14" t="s">
        <v>625</v>
      </c>
      <c r="E449" s="13"/>
      <c r="F449" s="13"/>
      <c r="G449" s="13"/>
      <c r="H449" s="52"/>
      <c r="I449" s="52"/>
      <c r="J449" s="52"/>
    </row>
    <row r="450" spans="1:10" x14ac:dyDescent="0.25">
      <c r="A450" s="10" t="s">
        <v>626</v>
      </c>
      <c r="B450" s="10" t="s">
        <v>14</v>
      </c>
      <c r="C450" s="10" t="s">
        <v>329</v>
      </c>
      <c r="D450" s="20" t="s">
        <v>627</v>
      </c>
      <c r="E450" s="11">
        <v>1</v>
      </c>
      <c r="F450" s="11">
        <v>132.5</v>
      </c>
      <c r="G450" s="12">
        <f>ROUND(E450*F450,2)</f>
        <v>132.5</v>
      </c>
      <c r="H450" s="50">
        <v>1</v>
      </c>
      <c r="I450" s="53">
        <v>0</v>
      </c>
      <c r="J450" s="51">
        <f>ROUND(H450*I450,2)</f>
        <v>0</v>
      </c>
    </row>
    <row r="451" spans="1:10" x14ac:dyDescent="0.25">
      <c r="A451" s="10" t="s">
        <v>628</v>
      </c>
      <c r="B451" s="10" t="s">
        <v>14</v>
      </c>
      <c r="C451" s="10" t="s">
        <v>329</v>
      </c>
      <c r="D451" s="20" t="s">
        <v>629</v>
      </c>
      <c r="E451" s="11">
        <v>1</v>
      </c>
      <c r="F451" s="11">
        <v>263.61</v>
      </c>
      <c r="G451" s="12">
        <f>ROUND(E451*F451,2)</f>
        <v>263.61</v>
      </c>
      <c r="H451" s="50">
        <v>1</v>
      </c>
      <c r="I451" s="53">
        <v>0</v>
      </c>
      <c r="J451" s="51">
        <f>ROUND(H451*I451,2)</f>
        <v>0</v>
      </c>
    </row>
    <row r="452" spans="1:10" x14ac:dyDescent="0.25">
      <c r="A452" s="10" t="s">
        <v>630</v>
      </c>
      <c r="B452" s="10" t="s">
        <v>14</v>
      </c>
      <c r="C452" s="10" t="s">
        <v>329</v>
      </c>
      <c r="D452" s="20" t="s">
        <v>631</v>
      </c>
      <c r="E452" s="11">
        <v>1</v>
      </c>
      <c r="F452" s="11">
        <v>127.2</v>
      </c>
      <c r="G452" s="12">
        <f>ROUND(E452*F452,2)</f>
        <v>127.2</v>
      </c>
      <c r="H452" s="50">
        <v>1</v>
      </c>
      <c r="I452" s="53">
        <v>0</v>
      </c>
      <c r="J452" s="51">
        <f>ROUND(H452*I452,2)</f>
        <v>0</v>
      </c>
    </row>
    <row r="453" spans="1:10" ht="56.25" x14ac:dyDescent="0.25">
      <c r="A453" s="13"/>
      <c r="B453" s="13"/>
      <c r="C453" s="13"/>
      <c r="D453" s="14" t="s">
        <v>632</v>
      </c>
      <c r="E453" s="13"/>
      <c r="F453" s="13"/>
      <c r="G453" s="13"/>
      <c r="H453" s="52"/>
      <c r="I453" s="52"/>
      <c r="J453" s="52"/>
    </row>
    <row r="454" spans="1:10" x14ac:dyDescent="0.25">
      <c r="A454" s="13"/>
      <c r="B454" s="13"/>
      <c r="C454" s="13"/>
      <c r="D454" s="21" t="s">
        <v>633</v>
      </c>
      <c r="E454" s="11">
        <v>1</v>
      </c>
      <c r="F454" s="9">
        <f>G436+G438+G440+G442+G444+G446+G448+SUM(G450:G452)</f>
        <v>15499.23</v>
      </c>
      <c r="G454" s="9">
        <f>ROUND(F454*E454,2)</f>
        <v>15499.23</v>
      </c>
      <c r="H454" s="50">
        <v>1</v>
      </c>
      <c r="I454" s="49">
        <f>J436+J438+J440+J442+J444+J446+J448+SUM(J450:J452)</f>
        <v>0</v>
      </c>
      <c r="J454" s="49">
        <f>ROUND(I454*H454,2)</f>
        <v>0</v>
      </c>
    </row>
    <row r="455" spans="1:10" ht="0.95" customHeight="1" x14ac:dyDescent="0.25">
      <c r="A455" s="16"/>
      <c r="B455" s="16"/>
      <c r="C455" s="16"/>
      <c r="D455" s="22"/>
      <c r="E455" s="16"/>
      <c r="F455" s="16"/>
      <c r="G455" s="16"/>
      <c r="H455" s="37"/>
      <c r="I455" s="37"/>
      <c r="J455" s="37"/>
    </row>
    <row r="456" spans="1:10" x14ac:dyDescent="0.25">
      <c r="A456" s="17" t="s">
        <v>634</v>
      </c>
      <c r="B456" s="17" t="s">
        <v>11</v>
      </c>
      <c r="C456" s="17" t="s">
        <v>0</v>
      </c>
      <c r="D456" s="23" t="s">
        <v>635</v>
      </c>
      <c r="E456" s="9">
        <f t="shared" ref="E456:J456" si="37">E459</f>
        <v>1</v>
      </c>
      <c r="F456" s="9">
        <f t="shared" si="37"/>
        <v>954</v>
      </c>
      <c r="G456" s="9">
        <f t="shared" si="37"/>
        <v>954</v>
      </c>
      <c r="H456" s="49">
        <f t="shared" si="37"/>
        <v>1</v>
      </c>
      <c r="I456" s="49">
        <f t="shared" si="37"/>
        <v>0</v>
      </c>
      <c r="J456" s="49">
        <f t="shared" si="37"/>
        <v>0</v>
      </c>
    </row>
    <row r="457" spans="1:10" x14ac:dyDescent="0.25">
      <c r="A457" s="10" t="s">
        <v>636</v>
      </c>
      <c r="B457" s="10" t="s">
        <v>14</v>
      </c>
      <c r="C457" s="10" t="s">
        <v>329</v>
      </c>
      <c r="D457" s="20" t="s">
        <v>637</v>
      </c>
      <c r="E457" s="11">
        <v>4</v>
      </c>
      <c r="F457" s="11">
        <v>238.5</v>
      </c>
      <c r="G457" s="12">
        <f>ROUND(E457*F457,2)</f>
        <v>954</v>
      </c>
      <c r="H457" s="50">
        <v>4</v>
      </c>
      <c r="I457" s="53">
        <v>0</v>
      </c>
      <c r="J457" s="51">
        <f>ROUND(H457*I457,2)</f>
        <v>0</v>
      </c>
    </row>
    <row r="458" spans="1:10" ht="56.25" x14ac:dyDescent="0.25">
      <c r="A458" s="13"/>
      <c r="B458" s="13"/>
      <c r="C458" s="13"/>
      <c r="D458" s="14" t="s">
        <v>638</v>
      </c>
      <c r="E458" s="13"/>
      <c r="F458" s="13"/>
      <c r="G458" s="13"/>
      <c r="H458" s="52"/>
      <c r="I458" s="52"/>
      <c r="J458" s="52"/>
    </row>
    <row r="459" spans="1:10" x14ac:dyDescent="0.25">
      <c r="A459" s="13"/>
      <c r="B459" s="13"/>
      <c r="C459" s="13"/>
      <c r="D459" s="21" t="s">
        <v>639</v>
      </c>
      <c r="E459" s="11">
        <v>1</v>
      </c>
      <c r="F459" s="9">
        <f>G457</f>
        <v>954</v>
      </c>
      <c r="G459" s="9">
        <f>ROUND(F459*E459,2)</f>
        <v>954</v>
      </c>
      <c r="H459" s="50">
        <v>1</v>
      </c>
      <c r="I459" s="49">
        <f>J457</f>
        <v>0</v>
      </c>
      <c r="J459" s="49">
        <f>ROUND(I459*H459,2)</f>
        <v>0</v>
      </c>
    </row>
    <row r="460" spans="1:10" ht="0.95" customHeight="1" x14ac:dyDescent="0.25">
      <c r="A460" s="16"/>
      <c r="B460" s="16"/>
      <c r="C460" s="16"/>
      <c r="D460" s="22"/>
      <c r="E460" s="16"/>
      <c r="F460" s="16"/>
      <c r="G460" s="16"/>
      <c r="H460" s="37"/>
      <c r="I460" s="37"/>
      <c r="J460" s="37"/>
    </row>
    <row r="461" spans="1:10" x14ac:dyDescent="0.25">
      <c r="A461" s="17" t="s">
        <v>640</v>
      </c>
      <c r="B461" s="17" t="s">
        <v>11</v>
      </c>
      <c r="C461" s="17" t="s">
        <v>0</v>
      </c>
      <c r="D461" s="23" t="s">
        <v>641</v>
      </c>
      <c r="E461" s="9">
        <f t="shared" ref="E461:J461" si="38">E466</f>
        <v>1</v>
      </c>
      <c r="F461" s="9">
        <f t="shared" si="38"/>
        <v>1290.02</v>
      </c>
      <c r="G461" s="9">
        <f t="shared" si="38"/>
        <v>1290.02</v>
      </c>
      <c r="H461" s="49">
        <f t="shared" si="38"/>
        <v>1</v>
      </c>
      <c r="I461" s="49">
        <f t="shared" si="38"/>
        <v>0</v>
      </c>
      <c r="J461" s="49">
        <f t="shared" si="38"/>
        <v>0</v>
      </c>
    </row>
    <row r="462" spans="1:10" x14ac:dyDescent="0.25">
      <c r="A462" s="10" t="s">
        <v>642</v>
      </c>
      <c r="B462" s="10" t="s">
        <v>14</v>
      </c>
      <c r="C462" s="10" t="s">
        <v>329</v>
      </c>
      <c r="D462" s="20" t="s">
        <v>643</v>
      </c>
      <c r="E462" s="11">
        <v>1</v>
      </c>
      <c r="F462" s="11">
        <v>548.02</v>
      </c>
      <c r="G462" s="12">
        <f>ROUND(E462*F462,2)</f>
        <v>548.02</v>
      </c>
      <c r="H462" s="50">
        <v>1</v>
      </c>
      <c r="I462" s="53">
        <v>0</v>
      </c>
      <c r="J462" s="51">
        <f>ROUND(H462*I462,2)</f>
        <v>0</v>
      </c>
    </row>
    <row r="463" spans="1:10" ht="101.25" x14ac:dyDescent="0.25">
      <c r="A463" s="13"/>
      <c r="B463" s="13"/>
      <c r="C463" s="13"/>
      <c r="D463" s="14" t="s">
        <v>644</v>
      </c>
      <c r="E463" s="13"/>
      <c r="F463" s="13"/>
      <c r="G463" s="13"/>
      <c r="H463" s="52"/>
      <c r="I463" s="52"/>
      <c r="J463" s="52"/>
    </row>
    <row r="464" spans="1:10" x14ac:dyDescent="0.25">
      <c r="A464" s="10" t="s">
        <v>645</v>
      </c>
      <c r="B464" s="10" t="s">
        <v>14</v>
      </c>
      <c r="C464" s="10" t="s">
        <v>329</v>
      </c>
      <c r="D464" s="20" t="s">
        <v>646</v>
      </c>
      <c r="E464" s="11">
        <v>1</v>
      </c>
      <c r="F464" s="11">
        <v>742</v>
      </c>
      <c r="G464" s="12">
        <f>ROUND(E464*F464,2)</f>
        <v>742</v>
      </c>
      <c r="H464" s="50">
        <v>1</v>
      </c>
      <c r="I464" s="53">
        <v>0</v>
      </c>
      <c r="J464" s="51">
        <f>ROUND(H464*I464,2)</f>
        <v>0</v>
      </c>
    </row>
    <row r="465" spans="1:10" ht="33.75" x14ac:dyDescent="0.25">
      <c r="A465" s="13"/>
      <c r="B465" s="13"/>
      <c r="C465" s="13"/>
      <c r="D465" s="14" t="s">
        <v>647</v>
      </c>
      <c r="E465" s="13"/>
      <c r="F465" s="13"/>
      <c r="G465" s="13"/>
      <c r="H465" s="52"/>
      <c r="I465" s="52"/>
      <c r="J465" s="52"/>
    </row>
    <row r="466" spans="1:10" x14ac:dyDescent="0.25">
      <c r="A466" s="13"/>
      <c r="B466" s="13"/>
      <c r="C466" s="13"/>
      <c r="D466" s="21" t="s">
        <v>648</v>
      </c>
      <c r="E466" s="11">
        <v>1</v>
      </c>
      <c r="F466" s="9">
        <f>G462+G464</f>
        <v>1290.02</v>
      </c>
      <c r="G466" s="9">
        <f>ROUND(F466*E466,2)</f>
        <v>1290.02</v>
      </c>
      <c r="H466" s="50">
        <v>1</v>
      </c>
      <c r="I466" s="49">
        <f>J462+J464</f>
        <v>0</v>
      </c>
      <c r="J466" s="49">
        <f>ROUND(I466*H466,2)</f>
        <v>0</v>
      </c>
    </row>
    <row r="467" spans="1:10" ht="0.95" customHeight="1" x14ac:dyDescent="0.25">
      <c r="A467" s="16"/>
      <c r="B467" s="16"/>
      <c r="C467" s="16"/>
      <c r="D467" s="22"/>
      <c r="E467" s="16"/>
      <c r="F467" s="16"/>
      <c r="G467" s="16"/>
      <c r="H467" s="37"/>
      <c r="I467" s="37"/>
      <c r="J467" s="37"/>
    </row>
    <row r="468" spans="1:10" x14ac:dyDescent="0.25">
      <c r="A468" s="13"/>
      <c r="B468" s="13"/>
      <c r="C468" s="13"/>
      <c r="D468" s="21" t="s">
        <v>649</v>
      </c>
      <c r="E468" s="15">
        <v>1</v>
      </c>
      <c r="F468" s="9">
        <f>G454+G459+G466</f>
        <v>17743.25</v>
      </c>
      <c r="G468" s="9">
        <f>ROUND(F468*E468,2)</f>
        <v>17743.25</v>
      </c>
      <c r="H468" s="47">
        <v>1</v>
      </c>
      <c r="I468" s="49">
        <f>J454+J459+J466</f>
        <v>0</v>
      </c>
      <c r="J468" s="49">
        <f>ROUND(I468*H468,2)</f>
        <v>0</v>
      </c>
    </row>
    <row r="469" spans="1:10" ht="0.95" customHeight="1" x14ac:dyDescent="0.25">
      <c r="A469" s="16"/>
      <c r="B469" s="16"/>
      <c r="C469" s="16"/>
      <c r="D469" s="22"/>
      <c r="E469" s="16"/>
      <c r="F469" s="16"/>
      <c r="G469" s="16"/>
      <c r="H469" s="37"/>
      <c r="I469" s="37"/>
      <c r="J469" s="37"/>
    </row>
    <row r="470" spans="1:10" x14ac:dyDescent="0.25">
      <c r="A470" s="7" t="s">
        <v>650</v>
      </c>
      <c r="B470" s="7" t="s">
        <v>11</v>
      </c>
      <c r="C470" s="7" t="s">
        <v>0</v>
      </c>
      <c r="D470" s="19" t="s">
        <v>651</v>
      </c>
      <c r="E470" s="8">
        <f t="shared" ref="E470:J470" si="39">E487</f>
        <v>1</v>
      </c>
      <c r="F470" s="9">
        <f t="shared" si="39"/>
        <v>27719.379999999997</v>
      </c>
      <c r="G470" s="9">
        <f t="shared" si="39"/>
        <v>27719.38</v>
      </c>
      <c r="H470" s="40">
        <f t="shared" si="39"/>
        <v>1</v>
      </c>
      <c r="I470" s="49">
        <f t="shared" si="39"/>
        <v>0</v>
      </c>
      <c r="J470" s="49">
        <f t="shared" si="39"/>
        <v>0</v>
      </c>
    </row>
    <row r="471" spans="1:10" ht="22.5" x14ac:dyDescent="0.25">
      <c r="A471" s="10" t="s">
        <v>652</v>
      </c>
      <c r="B471" s="10" t="s">
        <v>14</v>
      </c>
      <c r="C471" s="10" t="s">
        <v>19</v>
      </c>
      <c r="D471" s="20" t="s">
        <v>653</v>
      </c>
      <c r="E471" s="11">
        <v>2</v>
      </c>
      <c r="F471" s="11">
        <v>4536.5</v>
      </c>
      <c r="G471" s="12">
        <f>ROUND(E471*F471,2)</f>
        <v>9073</v>
      </c>
      <c r="H471" s="50">
        <v>2</v>
      </c>
      <c r="I471" s="53">
        <v>0</v>
      </c>
      <c r="J471" s="51">
        <f>ROUND(H471*I471,2)</f>
        <v>0</v>
      </c>
    </row>
    <row r="472" spans="1:10" ht="337.5" x14ac:dyDescent="0.25">
      <c r="A472" s="13"/>
      <c r="B472" s="13"/>
      <c r="C472" s="13"/>
      <c r="D472" s="14" t="s">
        <v>654</v>
      </c>
      <c r="E472" s="13"/>
      <c r="F472" s="13"/>
      <c r="G472" s="13"/>
      <c r="H472" s="52"/>
      <c r="I472" s="52"/>
      <c r="J472" s="52"/>
    </row>
    <row r="473" spans="1:10" x14ac:dyDescent="0.25">
      <c r="A473" s="10" t="s">
        <v>655</v>
      </c>
      <c r="B473" s="10" t="s">
        <v>14</v>
      </c>
      <c r="C473" s="10" t="s">
        <v>79</v>
      </c>
      <c r="D473" s="20" t="s">
        <v>656</v>
      </c>
      <c r="E473" s="11">
        <v>110</v>
      </c>
      <c r="F473" s="11">
        <v>28.74</v>
      </c>
      <c r="G473" s="12">
        <f>ROUND(E473*F473,2)</f>
        <v>3161.4</v>
      </c>
      <c r="H473" s="50">
        <v>110</v>
      </c>
      <c r="I473" s="53">
        <v>0</v>
      </c>
      <c r="J473" s="51">
        <f>ROUND(H473*I473,2)</f>
        <v>0</v>
      </c>
    </row>
    <row r="474" spans="1:10" ht="112.5" x14ac:dyDescent="0.25">
      <c r="A474" s="13"/>
      <c r="B474" s="13"/>
      <c r="C474" s="13"/>
      <c r="D474" s="14" t="s">
        <v>657</v>
      </c>
      <c r="E474" s="13"/>
      <c r="F474" s="13"/>
      <c r="G474" s="13"/>
      <c r="H474" s="52"/>
      <c r="I474" s="52"/>
      <c r="J474" s="52"/>
    </row>
    <row r="475" spans="1:10" x14ac:dyDescent="0.25">
      <c r="A475" s="10" t="s">
        <v>658</v>
      </c>
      <c r="B475" s="10" t="s">
        <v>14</v>
      </c>
      <c r="C475" s="10" t="s">
        <v>79</v>
      </c>
      <c r="D475" s="20" t="s">
        <v>659</v>
      </c>
      <c r="E475" s="11">
        <v>140</v>
      </c>
      <c r="F475" s="11">
        <v>31.59</v>
      </c>
      <c r="G475" s="12">
        <f>ROUND(E475*F475,2)</f>
        <v>4422.6000000000004</v>
      </c>
      <c r="H475" s="50">
        <v>140</v>
      </c>
      <c r="I475" s="53">
        <v>0</v>
      </c>
      <c r="J475" s="51">
        <f>ROUND(H475*I475,2)</f>
        <v>0</v>
      </c>
    </row>
    <row r="476" spans="1:10" ht="112.5" x14ac:dyDescent="0.25">
      <c r="A476" s="13"/>
      <c r="B476" s="13"/>
      <c r="C476" s="13"/>
      <c r="D476" s="14" t="s">
        <v>660</v>
      </c>
      <c r="E476" s="13"/>
      <c r="F476" s="13"/>
      <c r="G476" s="13"/>
      <c r="H476" s="52"/>
      <c r="I476" s="52"/>
      <c r="J476" s="52"/>
    </row>
    <row r="477" spans="1:10" x14ac:dyDescent="0.25">
      <c r="A477" s="10" t="s">
        <v>661</v>
      </c>
      <c r="B477" s="10" t="s">
        <v>14</v>
      </c>
      <c r="C477" s="10" t="s">
        <v>79</v>
      </c>
      <c r="D477" s="20" t="s">
        <v>662</v>
      </c>
      <c r="E477" s="11">
        <v>20</v>
      </c>
      <c r="F477" s="11">
        <v>69.290000000000006</v>
      </c>
      <c r="G477" s="12">
        <f>ROUND(E477*F477,2)</f>
        <v>1385.8</v>
      </c>
      <c r="H477" s="50">
        <v>20</v>
      </c>
      <c r="I477" s="53">
        <v>0</v>
      </c>
      <c r="J477" s="51">
        <f>ROUND(H477*I477,2)</f>
        <v>0</v>
      </c>
    </row>
    <row r="478" spans="1:10" ht="112.5" x14ac:dyDescent="0.25">
      <c r="A478" s="13"/>
      <c r="B478" s="13"/>
      <c r="C478" s="13"/>
      <c r="D478" s="14" t="s">
        <v>663</v>
      </c>
      <c r="E478" s="13"/>
      <c r="F478" s="13"/>
      <c r="G478" s="13"/>
      <c r="H478" s="52"/>
      <c r="I478" s="52"/>
      <c r="J478" s="52"/>
    </row>
    <row r="479" spans="1:10" ht="22.5" x14ac:dyDescent="0.25">
      <c r="A479" s="10" t="s">
        <v>664</v>
      </c>
      <c r="B479" s="10" t="s">
        <v>14</v>
      </c>
      <c r="C479" s="10" t="s">
        <v>19</v>
      </c>
      <c r="D479" s="20" t="s">
        <v>665</v>
      </c>
      <c r="E479" s="11">
        <v>10</v>
      </c>
      <c r="F479" s="11">
        <v>145.36000000000001</v>
      </c>
      <c r="G479" s="12">
        <f>ROUND(E479*F479,2)</f>
        <v>1453.6</v>
      </c>
      <c r="H479" s="50">
        <v>10</v>
      </c>
      <c r="I479" s="53">
        <v>0</v>
      </c>
      <c r="J479" s="51">
        <f>ROUND(H479*I479,2)</f>
        <v>0</v>
      </c>
    </row>
    <row r="480" spans="1:10" ht="123.75" x14ac:dyDescent="0.25">
      <c r="A480" s="13"/>
      <c r="B480" s="13"/>
      <c r="C480" s="13"/>
      <c r="D480" s="14" t="s">
        <v>666</v>
      </c>
      <c r="E480" s="13"/>
      <c r="F480" s="13"/>
      <c r="G480" s="13"/>
      <c r="H480" s="52"/>
      <c r="I480" s="52"/>
      <c r="J480" s="52"/>
    </row>
    <row r="481" spans="1:10" x14ac:dyDescent="0.25">
      <c r="A481" s="10" t="s">
        <v>667</v>
      </c>
      <c r="B481" s="10" t="s">
        <v>14</v>
      </c>
      <c r="C481" s="10" t="s">
        <v>19</v>
      </c>
      <c r="D481" s="20" t="s">
        <v>668</v>
      </c>
      <c r="E481" s="11">
        <v>1</v>
      </c>
      <c r="F481" s="11">
        <v>2857.84</v>
      </c>
      <c r="G481" s="12">
        <f>ROUND(E481*F481,2)</f>
        <v>2857.84</v>
      </c>
      <c r="H481" s="50">
        <v>1</v>
      </c>
      <c r="I481" s="53">
        <v>0</v>
      </c>
      <c r="J481" s="51">
        <f>ROUND(H481*I481,2)</f>
        <v>0</v>
      </c>
    </row>
    <row r="482" spans="1:10" ht="409.5" x14ac:dyDescent="0.25">
      <c r="A482" s="13"/>
      <c r="B482" s="13"/>
      <c r="C482" s="13"/>
      <c r="D482" s="14" t="s">
        <v>669</v>
      </c>
      <c r="E482" s="13"/>
      <c r="F482" s="13"/>
      <c r="G482" s="13"/>
      <c r="H482" s="52"/>
      <c r="I482" s="52"/>
      <c r="J482" s="52"/>
    </row>
    <row r="483" spans="1:10" ht="22.5" x14ac:dyDescent="0.25">
      <c r="A483" s="10" t="s">
        <v>670</v>
      </c>
      <c r="B483" s="10" t="s">
        <v>14</v>
      </c>
      <c r="C483" s="10" t="s">
        <v>19</v>
      </c>
      <c r="D483" s="20" t="s">
        <v>671</v>
      </c>
      <c r="E483" s="11">
        <v>2</v>
      </c>
      <c r="F483" s="11">
        <v>670.8</v>
      </c>
      <c r="G483" s="12">
        <f>ROUND(E483*F483,2)</f>
        <v>1341.6</v>
      </c>
      <c r="H483" s="50">
        <v>2</v>
      </c>
      <c r="I483" s="53">
        <v>0</v>
      </c>
      <c r="J483" s="51">
        <f>ROUND(H483*I483,2)</f>
        <v>0</v>
      </c>
    </row>
    <row r="484" spans="1:10" ht="135" x14ac:dyDescent="0.25">
      <c r="A484" s="13"/>
      <c r="B484" s="13"/>
      <c r="C484" s="13"/>
      <c r="D484" s="14" t="s">
        <v>672</v>
      </c>
      <c r="E484" s="13"/>
      <c r="F484" s="13"/>
      <c r="G484" s="13"/>
      <c r="H484" s="52"/>
      <c r="I484" s="52"/>
      <c r="J484" s="52"/>
    </row>
    <row r="485" spans="1:10" x14ac:dyDescent="0.25">
      <c r="A485" s="10" t="s">
        <v>673</v>
      </c>
      <c r="B485" s="10" t="s">
        <v>14</v>
      </c>
      <c r="C485" s="10" t="s">
        <v>19</v>
      </c>
      <c r="D485" s="20" t="s">
        <v>674</v>
      </c>
      <c r="E485" s="11">
        <v>2</v>
      </c>
      <c r="F485" s="11">
        <v>2011.77</v>
      </c>
      <c r="G485" s="12">
        <f>ROUND(E485*F485,2)</f>
        <v>4023.54</v>
      </c>
      <c r="H485" s="50">
        <v>2</v>
      </c>
      <c r="I485" s="53">
        <v>0</v>
      </c>
      <c r="J485" s="51">
        <f>ROUND(H485*I485,2)</f>
        <v>0</v>
      </c>
    </row>
    <row r="486" spans="1:10" ht="135" x14ac:dyDescent="0.25">
      <c r="A486" s="13"/>
      <c r="B486" s="13"/>
      <c r="C486" s="13"/>
      <c r="D486" s="14" t="s">
        <v>675</v>
      </c>
      <c r="E486" s="13"/>
      <c r="F486" s="13"/>
      <c r="G486" s="13"/>
      <c r="H486" s="52"/>
      <c r="I486" s="52"/>
      <c r="J486" s="52"/>
    </row>
    <row r="487" spans="1:10" x14ac:dyDescent="0.25">
      <c r="A487" s="13"/>
      <c r="B487" s="13"/>
      <c r="C487" s="13"/>
      <c r="D487" s="21" t="s">
        <v>676</v>
      </c>
      <c r="E487" s="15">
        <v>1</v>
      </c>
      <c r="F487" s="9">
        <f>G471+G473+G475+G477+G479+G481+G483+G485</f>
        <v>27719.379999999997</v>
      </c>
      <c r="G487" s="9">
        <f>ROUND(F487*E487,2)</f>
        <v>27719.38</v>
      </c>
      <c r="H487" s="47">
        <v>1</v>
      </c>
      <c r="I487" s="49">
        <f>J471+J473+J475+J477+J479+J481+J483+J485</f>
        <v>0</v>
      </c>
      <c r="J487" s="49">
        <f>ROUND(I487*H487,2)</f>
        <v>0</v>
      </c>
    </row>
    <row r="488" spans="1:10" ht="0.95" customHeight="1" x14ac:dyDescent="0.25">
      <c r="A488" s="16"/>
      <c r="B488" s="16"/>
      <c r="C488" s="16"/>
      <c r="D488" s="22"/>
      <c r="E488" s="16"/>
      <c r="F488" s="16"/>
      <c r="G488" s="16"/>
      <c r="H488" s="37"/>
      <c r="I488" s="37"/>
      <c r="J488" s="37"/>
    </row>
    <row r="489" spans="1:10" x14ac:dyDescent="0.25">
      <c r="A489" s="7" t="s">
        <v>677</v>
      </c>
      <c r="B489" s="7" t="s">
        <v>11</v>
      </c>
      <c r="C489" s="7" t="s">
        <v>0</v>
      </c>
      <c r="D489" s="19" t="s">
        <v>678</v>
      </c>
      <c r="E489" s="8">
        <f t="shared" ref="E489:J489" si="40">E494</f>
        <v>1</v>
      </c>
      <c r="F489" s="9">
        <f t="shared" si="40"/>
        <v>23108</v>
      </c>
      <c r="G489" s="9">
        <f t="shared" si="40"/>
        <v>23108</v>
      </c>
      <c r="H489" s="40">
        <f t="shared" si="40"/>
        <v>1</v>
      </c>
      <c r="I489" s="49">
        <f t="shared" si="40"/>
        <v>0</v>
      </c>
      <c r="J489" s="49">
        <f t="shared" si="40"/>
        <v>0</v>
      </c>
    </row>
    <row r="490" spans="1:10" x14ac:dyDescent="0.25">
      <c r="A490" s="10" t="s">
        <v>679</v>
      </c>
      <c r="B490" s="10" t="s">
        <v>14</v>
      </c>
      <c r="C490" s="10" t="s">
        <v>19</v>
      </c>
      <c r="D490" s="20" t="s">
        <v>680</v>
      </c>
      <c r="E490" s="11">
        <v>1</v>
      </c>
      <c r="F490" s="11">
        <v>21200</v>
      </c>
      <c r="G490" s="12">
        <f>ROUND(E490*F490,2)</f>
        <v>21200</v>
      </c>
      <c r="H490" s="50">
        <v>1</v>
      </c>
      <c r="I490" s="53">
        <v>0</v>
      </c>
      <c r="J490" s="51">
        <f>ROUND(H490*I490,2)</f>
        <v>0</v>
      </c>
    </row>
    <row r="491" spans="1:10" ht="101.25" x14ac:dyDescent="0.25">
      <c r="A491" s="13"/>
      <c r="B491" s="13"/>
      <c r="C491" s="13"/>
      <c r="D491" s="14" t="s">
        <v>681</v>
      </c>
      <c r="E491" s="13"/>
      <c r="F491" s="13"/>
      <c r="G491" s="13"/>
      <c r="H491" s="52"/>
      <c r="I491" s="52"/>
      <c r="J491" s="52"/>
    </row>
    <row r="492" spans="1:10" x14ac:dyDescent="0.25">
      <c r="A492" s="10" t="s">
        <v>682</v>
      </c>
      <c r="B492" s="10" t="s">
        <v>14</v>
      </c>
      <c r="C492" s="10" t="s">
        <v>19</v>
      </c>
      <c r="D492" s="20" t="s">
        <v>683</v>
      </c>
      <c r="E492" s="11">
        <v>1</v>
      </c>
      <c r="F492" s="11">
        <v>1908</v>
      </c>
      <c r="G492" s="12">
        <f>ROUND(E492*F492,2)</f>
        <v>1908</v>
      </c>
      <c r="H492" s="50">
        <v>1</v>
      </c>
      <c r="I492" s="53">
        <v>0</v>
      </c>
      <c r="J492" s="51">
        <f>ROUND(H492*I492,2)</f>
        <v>0</v>
      </c>
    </row>
    <row r="493" spans="1:10" ht="157.5" x14ac:dyDescent="0.25">
      <c r="A493" s="13"/>
      <c r="B493" s="13"/>
      <c r="C493" s="13"/>
      <c r="D493" s="14" t="s">
        <v>684</v>
      </c>
      <c r="E493" s="13"/>
      <c r="F493" s="13"/>
      <c r="G493" s="13"/>
      <c r="H493" s="52"/>
      <c r="I493" s="52"/>
      <c r="J493" s="52"/>
    </row>
    <row r="494" spans="1:10" ht="19.5" customHeight="1" x14ac:dyDescent="0.25">
      <c r="A494" s="13"/>
      <c r="B494" s="13"/>
      <c r="C494" s="13"/>
      <c r="D494" s="21" t="s">
        <v>685</v>
      </c>
      <c r="E494" s="15">
        <v>1</v>
      </c>
      <c r="F494" s="9">
        <f>G490+G492</f>
        <v>23108</v>
      </c>
      <c r="G494" s="9">
        <f>ROUND(F494*E494,2)</f>
        <v>23108</v>
      </c>
      <c r="H494" s="47">
        <v>1</v>
      </c>
      <c r="I494" s="49">
        <f>J490+J492</f>
        <v>0</v>
      </c>
      <c r="J494" s="49">
        <f>ROUND(I494*H494,2)</f>
        <v>0</v>
      </c>
    </row>
    <row r="495" spans="1:10" ht="1.5" customHeight="1" x14ac:dyDescent="0.25">
      <c r="A495" s="16"/>
      <c r="B495" s="16"/>
      <c r="C495" s="16"/>
      <c r="D495" s="22"/>
      <c r="E495" s="16"/>
      <c r="F495" s="16"/>
      <c r="G495" s="16"/>
      <c r="H495" s="37"/>
      <c r="I495" s="37"/>
      <c r="J495" s="37"/>
    </row>
    <row r="496" spans="1:10" x14ac:dyDescent="0.25">
      <c r="A496" s="7" t="s">
        <v>686</v>
      </c>
      <c r="B496" s="7" t="s">
        <v>11</v>
      </c>
      <c r="C496" s="7" t="s">
        <v>0</v>
      </c>
      <c r="D496" s="19" t="s">
        <v>687</v>
      </c>
      <c r="E496" s="8">
        <f t="shared" ref="E496:J496" si="41">E501</f>
        <v>1</v>
      </c>
      <c r="F496" s="9">
        <f t="shared" si="41"/>
        <v>34787.29</v>
      </c>
      <c r="G496" s="9">
        <f t="shared" si="41"/>
        <v>34787.29</v>
      </c>
      <c r="H496" s="40">
        <f t="shared" si="41"/>
        <v>1</v>
      </c>
      <c r="I496" s="49">
        <f t="shared" si="41"/>
        <v>0</v>
      </c>
      <c r="J496" s="49">
        <f t="shared" si="41"/>
        <v>0</v>
      </c>
    </row>
    <row r="497" spans="1:14" x14ac:dyDescent="0.25">
      <c r="A497" s="10" t="s">
        <v>688</v>
      </c>
      <c r="B497" s="10" t="s">
        <v>14</v>
      </c>
      <c r="C497" s="10" t="s">
        <v>689</v>
      </c>
      <c r="D497" s="20" t="s">
        <v>687</v>
      </c>
      <c r="E497" s="11">
        <v>1</v>
      </c>
      <c r="F497" s="11">
        <v>15929.25</v>
      </c>
      <c r="G497" s="12">
        <f>ROUND(E497*F497,2)</f>
        <v>15929.25</v>
      </c>
      <c r="H497" s="50">
        <v>1</v>
      </c>
      <c r="I497" s="53">
        <v>0</v>
      </c>
      <c r="J497" s="51">
        <f>ROUND(H497*I497,2)</f>
        <v>0</v>
      </c>
    </row>
    <row r="498" spans="1:14" ht="213.75" x14ac:dyDescent="0.25">
      <c r="A498" s="13"/>
      <c r="B498" s="13"/>
      <c r="C498" s="13"/>
      <c r="D498" s="14" t="s">
        <v>690</v>
      </c>
      <c r="E498" s="13"/>
      <c r="F498" s="13"/>
      <c r="G498" s="13"/>
      <c r="H498" s="52"/>
      <c r="I498" s="52"/>
      <c r="J498" s="52"/>
    </row>
    <row r="499" spans="1:14" x14ac:dyDescent="0.25">
      <c r="A499" s="10" t="s">
        <v>691</v>
      </c>
      <c r="B499" s="10" t="s">
        <v>14</v>
      </c>
      <c r="C499" s="10" t="s">
        <v>36</v>
      </c>
      <c r="D499" s="20" t="s">
        <v>692</v>
      </c>
      <c r="E499" s="11">
        <v>1186.04</v>
      </c>
      <c r="F499" s="11">
        <v>15.9</v>
      </c>
      <c r="G499" s="12">
        <f>ROUND(E499*F499,2)</f>
        <v>18858.04</v>
      </c>
      <c r="H499" s="50">
        <v>1186.04</v>
      </c>
      <c r="I499" s="53">
        <v>0</v>
      </c>
      <c r="J499" s="51">
        <f>ROUND(H499*I499,2)</f>
        <v>0</v>
      </c>
    </row>
    <row r="500" spans="1:14" ht="45" x14ac:dyDescent="0.25">
      <c r="A500" s="13"/>
      <c r="B500" s="13"/>
      <c r="C500" s="13"/>
      <c r="D500" s="14" t="s">
        <v>693</v>
      </c>
      <c r="E500" s="13"/>
      <c r="F500" s="13"/>
      <c r="G500" s="13"/>
      <c r="H500" s="52"/>
      <c r="I500" s="52"/>
      <c r="J500" s="52"/>
    </row>
    <row r="501" spans="1:14" ht="18" customHeight="1" x14ac:dyDescent="0.25">
      <c r="A501" s="13"/>
      <c r="B501" s="13"/>
      <c r="C501" s="13"/>
      <c r="D501" s="21" t="s">
        <v>694</v>
      </c>
      <c r="E501" s="15">
        <v>1</v>
      </c>
      <c r="F501" s="9">
        <f>G497+G499</f>
        <v>34787.29</v>
      </c>
      <c r="G501" s="9">
        <f>ROUND(F501*E501,2)</f>
        <v>34787.29</v>
      </c>
      <c r="H501" s="47">
        <v>1</v>
      </c>
      <c r="I501" s="49">
        <f>J497+J499</f>
        <v>0</v>
      </c>
      <c r="J501" s="49">
        <f>ROUND(I501*H501,2)</f>
        <v>0</v>
      </c>
    </row>
    <row r="502" spans="1:14" s="35" customFormat="1" ht="5.25" customHeight="1" x14ac:dyDescent="0.25">
      <c r="A502" s="37"/>
      <c r="B502" s="37"/>
      <c r="C502" s="37"/>
      <c r="D502" s="38"/>
      <c r="E502" s="37"/>
      <c r="F502" s="37"/>
      <c r="G502" s="37"/>
      <c r="H502" s="37"/>
      <c r="I502" s="37"/>
      <c r="J502" s="37"/>
    </row>
    <row r="503" spans="1:14" s="35" customFormat="1" x14ac:dyDescent="0.25">
      <c r="A503" s="39" t="s">
        <v>705</v>
      </c>
      <c r="B503" s="39" t="s">
        <v>11</v>
      </c>
      <c r="C503" s="39" t="s">
        <v>0</v>
      </c>
      <c r="D503" s="45" t="s">
        <v>707</v>
      </c>
      <c r="E503" s="40">
        <v>1</v>
      </c>
      <c r="F503" s="49">
        <f>F506</f>
        <v>34502.03</v>
      </c>
      <c r="G503" s="49">
        <f>G506</f>
        <v>34502.03</v>
      </c>
      <c r="H503" s="40">
        <v>1</v>
      </c>
      <c r="I503" s="49">
        <f>I506</f>
        <v>0</v>
      </c>
      <c r="J503" s="49">
        <f>J506</f>
        <v>0</v>
      </c>
    </row>
    <row r="504" spans="1:14" s="35" customFormat="1" x14ac:dyDescent="0.25">
      <c r="A504" s="41" t="s">
        <v>706</v>
      </c>
      <c r="B504" s="41" t="s">
        <v>14</v>
      </c>
      <c r="C504" s="41" t="s">
        <v>19</v>
      </c>
      <c r="D504" s="46" t="s">
        <v>707</v>
      </c>
      <c r="E504" s="42">
        <v>1</v>
      </c>
      <c r="F504" s="102">
        <v>34502.025000000001</v>
      </c>
      <c r="G504" s="51">
        <f>ROUND(E504*F504,2)</f>
        <v>34502.03</v>
      </c>
      <c r="H504" s="50">
        <v>1</v>
      </c>
      <c r="I504" s="53">
        <v>0</v>
      </c>
      <c r="J504" s="51">
        <f>ROUND(H504*I504,2)</f>
        <v>0</v>
      </c>
    </row>
    <row r="505" spans="1:14" s="35" customFormat="1" ht="56.25" x14ac:dyDescent="0.25">
      <c r="A505" s="43"/>
      <c r="B505" s="43"/>
      <c r="C505" s="43"/>
      <c r="D505" s="44" t="s">
        <v>708</v>
      </c>
      <c r="E505" s="43"/>
      <c r="F505" s="52"/>
      <c r="G505" s="52"/>
      <c r="H505" s="52"/>
      <c r="I505" s="52"/>
      <c r="J505" s="52"/>
    </row>
    <row r="506" spans="1:14" s="35" customFormat="1" ht="18" customHeight="1" x14ac:dyDescent="0.25">
      <c r="A506" s="36"/>
      <c r="B506" s="36"/>
      <c r="C506" s="36"/>
      <c r="D506" s="48" t="s">
        <v>709</v>
      </c>
      <c r="E506" s="47">
        <v>1</v>
      </c>
      <c r="F506" s="49">
        <f>G504</f>
        <v>34502.03</v>
      </c>
      <c r="G506" s="49">
        <f>ROUND(F506*E506,2)</f>
        <v>34502.03</v>
      </c>
      <c r="H506" s="47">
        <v>1</v>
      </c>
      <c r="I506" s="49">
        <f>J504</f>
        <v>0</v>
      </c>
      <c r="J506" s="49">
        <f>ROUND(I506*H506,2)</f>
        <v>0</v>
      </c>
    </row>
    <row r="507" spans="1:14" ht="3.75" customHeight="1" x14ac:dyDescent="0.25">
      <c r="A507" s="16"/>
      <c r="B507" s="16"/>
      <c r="C507" s="16"/>
      <c r="D507" s="22"/>
      <c r="E507" s="16"/>
      <c r="F507" s="16"/>
      <c r="G507" s="16"/>
      <c r="H507" s="37"/>
      <c r="I507" s="37"/>
      <c r="J507" s="37"/>
    </row>
    <row r="508" spans="1:14" x14ac:dyDescent="0.25">
      <c r="A508" s="13"/>
      <c r="B508" s="13"/>
      <c r="C508" s="13"/>
      <c r="D508" s="21" t="s">
        <v>695</v>
      </c>
      <c r="E508" s="15">
        <v>1</v>
      </c>
      <c r="F508" s="9">
        <f>G53+G94+G115+G128+G143+G158+G175+G188+G211+G307+G420+G432+G468+G487+G494+G501+G506</f>
        <v>2348118.7599999998</v>
      </c>
      <c r="G508" s="9">
        <f>ROUND(F508*E508,2)</f>
        <v>2348118.7599999998</v>
      </c>
      <c r="H508" s="47">
        <v>1</v>
      </c>
      <c r="I508" s="49">
        <f>J53+J94+J115+J128+J143+J158+J175+J188+J211+J307+J420+J432+J468+J487+J494+J501+J506</f>
        <v>0</v>
      </c>
      <c r="J508" s="49">
        <f>ROUND(I508*H508,2)</f>
        <v>0</v>
      </c>
    </row>
    <row r="509" spans="1:14" x14ac:dyDescent="0.25">
      <c r="A509" s="54"/>
      <c r="B509" s="55"/>
      <c r="C509" s="55"/>
      <c r="D509" s="56" t="s">
        <v>710</v>
      </c>
      <c r="E509" s="54"/>
      <c r="F509" s="55"/>
      <c r="G509" s="57">
        <f>G508</f>
        <v>2348118.7599999998</v>
      </c>
      <c r="H509" s="55"/>
      <c r="I509" s="54"/>
      <c r="J509" s="57">
        <f>J508</f>
        <v>0</v>
      </c>
    </row>
    <row r="510" spans="1:14" x14ac:dyDescent="0.25">
      <c r="A510" s="58"/>
      <c r="B510" s="59"/>
      <c r="C510" s="59"/>
      <c r="D510" s="60" t="s">
        <v>711</v>
      </c>
      <c r="E510" s="61">
        <v>0.19</v>
      </c>
      <c r="F510" s="59"/>
      <c r="G510" s="62">
        <f>G509*E510</f>
        <v>446142.56439999997</v>
      </c>
      <c r="H510" s="63"/>
      <c r="I510" s="64">
        <v>0.19</v>
      </c>
      <c r="J510" s="62">
        <f>J509*I510</f>
        <v>0</v>
      </c>
      <c r="L510" s="101"/>
      <c r="M510" s="101"/>
      <c r="N510" s="101"/>
    </row>
    <row r="511" spans="1:14" x14ac:dyDescent="0.25">
      <c r="A511" s="58"/>
      <c r="B511" s="59"/>
      <c r="C511" s="59"/>
      <c r="D511" s="60" t="s">
        <v>712</v>
      </c>
      <c r="E511" s="58"/>
      <c r="F511" s="59"/>
      <c r="G511" s="62">
        <f>ROUND(G509+G510,2)</f>
        <v>2794261.32</v>
      </c>
      <c r="H511" s="59"/>
      <c r="I511" s="58"/>
      <c r="J511" s="62">
        <f>J509+J510</f>
        <v>0</v>
      </c>
    </row>
    <row r="512" spans="1:14" x14ac:dyDescent="0.25">
      <c r="A512" s="58"/>
      <c r="B512" s="59"/>
      <c r="C512" s="59"/>
      <c r="D512" s="60" t="s">
        <v>713</v>
      </c>
      <c r="E512" s="61">
        <v>0.21</v>
      </c>
      <c r="F512" s="59"/>
      <c r="G512" s="62">
        <f>21*G511%</f>
        <v>586794.87719999999</v>
      </c>
      <c r="H512" s="59"/>
      <c r="I512" s="61">
        <v>0.21</v>
      </c>
      <c r="J512" s="62">
        <f>E512*J511</f>
        <v>0</v>
      </c>
    </row>
    <row r="513" spans="1:10" x14ac:dyDescent="0.25">
      <c r="A513" s="65"/>
      <c r="B513" s="66"/>
      <c r="C513" s="66"/>
      <c r="D513" s="67" t="s">
        <v>714</v>
      </c>
      <c r="E513" s="65"/>
      <c r="F513" s="66"/>
      <c r="G513" s="68">
        <f>G511+G512</f>
        <v>3381056.1971999998</v>
      </c>
      <c r="H513" s="66"/>
      <c r="I513" s="65"/>
      <c r="J513" s="68">
        <f>J511+J512</f>
        <v>0</v>
      </c>
    </row>
    <row r="514" spans="1:10" x14ac:dyDescent="0.25">
      <c r="A514" s="69"/>
      <c r="B514" s="69"/>
      <c r="C514" s="69"/>
      <c r="D514" s="70"/>
      <c r="E514" s="69"/>
      <c r="F514" s="69"/>
      <c r="G514" s="71"/>
      <c r="H514" s="69"/>
      <c r="I514" s="69"/>
      <c r="J514" s="71"/>
    </row>
    <row r="515" spans="1:10" ht="15.75" x14ac:dyDescent="0.25">
      <c r="A515" s="72" t="s">
        <v>715</v>
      </c>
      <c r="B515" s="73"/>
      <c r="C515" s="73"/>
      <c r="D515" s="74"/>
      <c r="E515" s="74"/>
      <c r="F515" s="74"/>
      <c r="G515" s="74"/>
      <c r="H515" s="75"/>
      <c r="I515" s="75"/>
      <c r="J515" s="76"/>
    </row>
    <row r="516" spans="1:10" ht="18.75" x14ac:dyDescent="0.25">
      <c r="A516" s="77" t="s">
        <v>716</v>
      </c>
      <c r="B516" s="78"/>
      <c r="C516" s="78"/>
      <c r="D516" s="79"/>
      <c r="E516" s="79"/>
      <c r="F516" s="79"/>
      <c r="G516" s="79"/>
      <c r="H516" s="80"/>
      <c r="I516" s="80"/>
      <c r="J516" s="81"/>
    </row>
    <row r="517" spans="1:10" ht="18.75" x14ac:dyDescent="0.25">
      <c r="A517" s="82" t="s">
        <v>717</v>
      </c>
      <c r="B517" s="83"/>
      <c r="C517" s="83"/>
      <c r="D517" s="84"/>
      <c r="E517" s="84"/>
      <c r="F517" s="84"/>
      <c r="G517" s="84"/>
      <c r="H517" s="85"/>
      <c r="I517" s="85"/>
      <c r="J517" s="86"/>
    </row>
    <row r="518" spans="1:10" ht="18.75" x14ac:dyDescent="0.25">
      <c r="A518" s="87" t="s">
        <v>718</v>
      </c>
      <c r="B518" s="88"/>
      <c r="C518" s="88"/>
      <c r="D518" s="89"/>
      <c r="E518" s="89"/>
      <c r="F518" s="89"/>
      <c r="G518" s="89"/>
      <c r="H518" s="90"/>
      <c r="I518" s="90"/>
      <c r="J518" s="91"/>
    </row>
    <row r="519" spans="1:10" ht="15.75" x14ac:dyDescent="0.25">
      <c r="A519" s="92"/>
      <c r="B519" s="73"/>
      <c r="C519" s="73"/>
      <c r="D519" s="74"/>
      <c r="E519" s="74"/>
      <c r="F519" s="74"/>
      <c r="G519" s="74"/>
      <c r="H519" s="75"/>
      <c r="I519" s="75"/>
      <c r="J519" s="76"/>
    </row>
    <row r="520" spans="1:10" x14ac:dyDescent="0.25">
      <c r="A520" s="35"/>
      <c r="B520" s="35"/>
      <c r="C520" s="35"/>
      <c r="D520" s="35"/>
      <c r="E520" s="35"/>
      <c r="F520" s="35"/>
      <c r="G520" s="35"/>
    </row>
    <row r="521" spans="1:10" x14ac:dyDescent="0.25">
      <c r="A521" s="104" t="s">
        <v>719</v>
      </c>
      <c r="B521" s="105"/>
      <c r="C521" s="105"/>
      <c r="D521" s="105"/>
      <c r="E521" s="105"/>
      <c r="F521" s="105"/>
      <c r="G521" s="105"/>
      <c r="H521" s="105"/>
      <c r="I521" s="105"/>
      <c r="J521" s="105"/>
    </row>
    <row r="522" spans="1:10" x14ac:dyDescent="0.25">
      <c r="A522" s="104"/>
      <c r="B522" s="105"/>
      <c r="C522" s="105"/>
      <c r="D522" s="105"/>
      <c r="E522" s="105"/>
      <c r="F522" s="105"/>
      <c r="G522" s="105"/>
      <c r="H522" s="105"/>
      <c r="I522" s="105"/>
      <c r="J522" s="105"/>
    </row>
    <row r="523" spans="1:10" x14ac:dyDescent="0.25">
      <c r="A523" s="104" t="s">
        <v>720</v>
      </c>
      <c r="B523" s="105"/>
      <c r="C523" s="105"/>
      <c r="D523" s="105"/>
      <c r="E523" s="105"/>
      <c r="F523" s="105"/>
      <c r="G523" s="105"/>
      <c r="H523" s="105"/>
      <c r="I523" s="105"/>
      <c r="J523" s="105"/>
    </row>
    <row r="524" spans="1:10" x14ac:dyDescent="0.25">
      <c r="A524" s="104"/>
      <c r="B524" s="105"/>
      <c r="C524" s="105"/>
      <c r="D524" s="105"/>
      <c r="E524" s="105"/>
      <c r="F524" s="105"/>
      <c r="G524" s="105"/>
      <c r="H524" s="105"/>
      <c r="I524" s="105"/>
      <c r="J524" s="105"/>
    </row>
    <row r="525" spans="1:10" x14ac:dyDescent="0.25">
      <c r="A525" s="106" t="s">
        <v>721</v>
      </c>
      <c r="B525" s="106"/>
      <c r="C525" s="106"/>
      <c r="D525" s="106" t="s">
        <v>722</v>
      </c>
      <c r="E525" s="106"/>
      <c r="F525" s="106"/>
      <c r="G525" s="106"/>
      <c r="H525" s="106"/>
      <c r="I525" s="106"/>
      <c r="J525" s="106"/>
    </row>
    <row r="526" spans="1:10" x14ac:dyDescent="0.25">
      <c r="A526" s="106"/>
      <c r="B526" s="106"/>
      <c r="C526" s="106"/>
      <c r="D526" s="106"/>
      <c r="E526" s="106"/>
      <c r="F526" s="106"/>
      <c r="G526" s="106"/>
      <c r="H526" s="106"/>
      <c r="I526" s="106"/>
      <c r="J526" s="106"/>
    </row>
    <row r="527" spans="1:10" x14ac:dyDescent="0.25">
      <c r="A527" s="103" t="s">
        <v>723</v>
      </c>
      <c r="B527" s="103"/>
      <c r="C527" s="103"/>
      <c r="D527" s="103" t="s">
        <v>724</v>
      </c>
      <c r="E527" s="103"/>
      <c r="F527" s="103"/>
      <c r="G527" s="103"/>
      <c r="H527" s="103"/>
      <c r="I527" s="103"/>
      <c r="J527" s="103"/>
    </row>
    <row r="528" spans="1:10" x14ac:dyDescent="0.25">
      <c r="A528" s="103"/>
      <c r="B528" s="103"/>
      <c r="C528" s="103"/>
      <c r="D528" s="103"/>
      <c r="E528" s="103"/>
      <c r="F528" s="103"/>
      <c r="G528" s="103"/>
      <c r="H528" s="103"/>
      <c r="I528" s="103"/>
      <c r="J528" s="103"/>
    </row>
    <row r="529" spans="1:10" x14ac:dyDescent="0.25">
      <c r="A529" s="103"/>
      <c r="B529" s="103"/>
      <c r="C529" s="103"/>
      <c r="D529" s="103"/>
      <c r="E529" s="103"/>
      <c r="F529" s="103"/>
      <c r="G529" s="103"/>
      <c r="H529" s="103"/>
      <c r="I529" s="103"/>
      <c r="J529" s="103"/>
    </row>
    <row r="530" spans="1:10" x14ac:dyDescent="0.25">
      <c r="A530" s="103"/>
      <c r="B530" s="103"/>
      <c r="C530" s="103"/>
      <c r="D530" s="103"/>
      <c r="E530" s="103"/>
      <c r="F530" s="103"/>
      <c r="G530" s="103"/>
      <c r="H530" s="103"/>
      <c r="I530" s="103"/>
      <c r="J530" s="103"/>
    </row>
  </sheetData>
  <sheetProtection algorithmName="SHA-512" hashValue="OSjXwLtkuY7PKoXfF6QaL3utMS3ZcseBQqS+vrxipfpy1Guf5PChMTC9q08c7foMGtNl1ss8dnKiYZzVcY2ryA==" saltValue="UyxW2omqH9q3MpprO7LxEw==" spinCount="100000" sheet="1" selectLockedCells="1"/>
  <mergeCells count="8">
    <mergeCell ref="A527:C530"/>
    <mergeCell ref="D527:J530"/>
    <mergeCell ref="A521:A522"/>
    <mergeCell ref="B521:J522"/>
    <mergeCell ref="A523:A524"/>
    <mergeCell ref="B523:J524"/>
    <mergeCell ref="A525:C526"/>
    <mergeCell ref="D525:J526"/>
  </mergeCells>
  <dataValidations count="3">
    <dataValidation type="list" allowBlank="1" showInputMessage="1" showErrorMessage="1" sqref="B4:B508">
      <formula1>"Capítulo,Partida,Mano de obra,Maquinaria,Material,Otros,"</formula1>
    </dataValidation>
    <dataValidation type="whole" allowBlank="1" showErrorMessage="1" errorTitle="ERROR" error="El valor debe estar comprendido entre 0 y 19%" sqref="H510">
      <formula1>0</formula1>
      <formula2>19</formula2>
    </dataValidation>
    <dataValidation type="decimal" allowBlank="1" showErrorMessage="1" errorTitle="ERROR" error="El BI+GG debe estar comprendido entre el 0 y 19%" sqref="I510">
      <formula1>0</formula1>
      <formula2>0.19</formula2>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dc:creator>
  <cp:lastModifiedBy>Cárdaba Prada, Luis María</cp:lastModifiedBy>
  <dcterms:created xsi:type="dcterms:W3CDTF">2018-12-19T15:13:03Z</dcterms:created>
  <dcterms:modified xsi:type="dcterms:W3CDTF">2019-06-13T06:45:11Z</dcterms:modified>
</cp:coreProperties>
</file>