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05396\Desktop\"/>
    </mc:Choice>
  </mc:AlternateContent>
  <bookViews>
    <workbookView xWindow="0" yWindow="0" windowWidth="18680" windowHeight="11210"/>
  </bookViews>
  <sheets>
    <sheet name="Hoja1" sheetId="1" r:id="rId1"/>
  </sheets>
  <definedNames>
    <definedName name="_xlnm._FilterDatabase" localSheetId="0" hidden="1">Hoja1!$B$1:$B$92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6" i="1" l="1"/>
  <c r="I67" i="1" s="1"/>
  <c r="H65" i="1"/>
  <c r="J60" i="1"/>
  <c r="I61" i="1" s="1"/>
  <c r="H59" i="1"/>
  <c r="J56" i="1"/>
  <c r="I57" i="1" s="1"/>
  <c r="I55" i="1" s="1"/>
  <c r="H55" i="1"/>
  <c r="J52" i="1"/>
  <c r="J51" i="1"/>
  <c r="J50" i="1"/>
  <c r="H49" i="1"/>
  <c r="J44" i="1"/>
  <c r="J43" i="1"/>
  <c r="J42" i="1"/>
  <c r="J41" i="1"/>
  <c r="J40" i="1"/>
  <c r="J39" i="1"/>
  <c r="J38" i="1"/>
  <c r="H37" i="1"/>
  <c r="J34" i="1"/>
  <c r="I35" i="1" s="1"/>
  <c r="J35" i="1" s="1"/>
  <c r="J33" i="1" s="1"/>
  <c r="H33" i="1"/>
  <c r="H32" i="1"/>
  <c r="H31" i="1"/>
  <c r="J28" i="1"/>
  <c r="I29" i="1" s="1"/>
  <c r="I27" i="1" s="1"/>
  <c r="H27" i="1"/>
  <c r="J24" i="1"/>
  <c r="J23" i="1"/>
  <c r="J22" i="1"/>
  <c r="J21" i="1"/>
  <c r="J20" i="1"/>
  <c r="J19" i="1"/>
  <c r="H18" i="1"/>
  <c r="J15" i="1"/>
  <c r="J14" i="1"/>
  <c r="J13" i="1"/>
  <c r="J12" i="1"/>
  <c r="H11" i="1"/>
  <c r="J8" i="1"/>
  <c r="J7" i="1"/>
  <c r="J6" i="1"/>
  <c r="J5" i="1"/>
  <c r="H4" i="1"/>
  <c r="E65" i="1"/>
  <c r="G66" i="1"/>
  <c r="F67" i="1" s="1"/>
  <c r="E31" i="1"/>
  <c r="E59" i="1"/>
  <c r="G60" i="1"/>
  <c r="F61" i="1" s="1"/>
  <c r="E55" i="1"/>
  <c r="G56" i="1"/>
  <c r="F57" i="1" s="1"/>
  <c r="E49" i="1"/>
  <c r="G52" i="1"/>
  <c r="G51" i="1"/>
  <c r="G50" i="1"/>
  <c r="E32" i="1"/>
  <c r="E37" i="1"/>
  <c r="G44" i="1"/>
  <c r="G43" i="1"/>
  <c r="G42" i="1"/>
  <c r="G41" i="1"/>
  <c r="G40" i="1"/>
  <c r="G39" i="1"/>
  <c r="G38" i="1"/>
  <c r="E33" i="1"/>
  <c r="G34" i="1"/>
  <c r="F35" i="1" s="1"/>
  <c r="E27" i="1"/>
  <c r="G28" i="1"/>
  <c r="F29" i="1" s="1"/>
  <c r="F27" i="1" s="1"/>
  <c r="E18" i="1"/>
  <c r="G24" i="1"/>
  <c r="G23" i="1"/>
  <c r="G22" i="1"/>
  <c r="G21" i="1"/>
  <c r="G20" i="1"/>
  <c r="G19" i="1"/>
  <c r="E11" i="1"/>
  <c r="G15" i="1"/>
  <c r="G14" i="1"/>
  <c r="G13" i="1"/>
  <c r="G12" i="1"/>
  <c r="E4" i="1"/>
  <c r="G8" i="1"/>
  <c r="G7" i="1"/>
  <c r="G6" i="1"/>
  <c r="G5" i="1"/>
  <c r="F25" i="1" l="1"/>
  <c r="G25" i="1" s="1"/>
  <c r="G18" i="1" s="1"/>
  <c r="I53" i="1"/>
  <c r="J53" i="1" s="1"/>
  <c r="J49" i="1" s="1"/>
  <c r="I16" i="1"/>
  <c r="J16" i="1" s="1"/>
  <c r="J11" i="1" s="1"/>
  <c r="F45" i="1"/>
  <c r="I9" i="1"/>
  <c r="J9" i="1" s="1"/>
  <c r="J4" i="1" s="1"/>
  <c r="F9" i="1"/>
  <c r="G9" i="1" s="1"/>
  <c r="G4" i="1" s="1"/>
  <c r="I25" i="1"/>
  <c r="J25" i="1" s="1"/>
  <c r="J18" i="1" s="1"/>
  <c r="F16" i="1"/>
  <c r="F11" i="1" s="1"/>
  <c r="F53" i="1"/>
  <c r="F49" i="1" s="1"/>
  <c r="I45" i="1"/>
  <c r="J45" i="1" s="1"/>
  <c r="J37" i="1" s="1"/>
  <c r="I47" i="1" s="1"/>
  <c r="I11" i="1"/>
  <c r="J61" i="1"/>
  <c r="J59" i="1" s="1"/>
  <c r="I59" i="1"/>
  <c r="J67" i="1"/>
  <c r="J65" i="1" s="1"/>
  <c r="I65" i="1"/>
  <c r="J29" i="1"/>
  <c r="J27" i="1" s="1"/>
  <c r="I33" i="1"/>
  <c r="J57" i="1"/>
  <c r="J55" i="1" s="1"/>
  <c r="F4" i="1"/>
  <c r="F55" i="1"/>
  <c r="G57" i="1"/>
  <c r="G55" i="1" s="1"/>
  <c r="G61" i="1"/>
  <c r="G59" i="1" s="1"/>
  <c r="F59" i="1"/>
  <c r="F33" i="1"/>
  <c r="G35" i="1"/>
  <c r="G33" i="1" s="1"/>
  <c r="G45" i="1"/>
  <c r="G37" i="1" s="1"/>
  <c r="F37" i="1"/>
  <c r="F65" i="1"/>
  <c r="G67" i="1"/>
  <c r="G65" i="1" s="1"/>
  <c r="G29" i="1"/>
  <c r="G27" i="1" s="1"/>
  <c r="I49" i="1" l="1"/>
  <c r="F18" i="1"/>
  <c r="I4" i="1"/>
  <c r="I37" i="1"/>
  <c r="I18" i="1"/>
  <c r="G53" i="1"/>
  <c r="G49" i="1" s="1"/>
  <c r="G16" i="1"/>
  <c r="G11" i="1" s="1"/>
  <c r="I32" i="1"/>
  <c r="J47" i="1"/>
  <c r="J32" i="1" s="1"/>
  <c r="I63" i="1" s="1"/>
  <c r="F47" i="1"/>
  <c r="I31" i="1" l="1"/>
  <c r="J63" i="1"/>
  <c r="J31" i="1" s="1"/>
  <c r="I69" i="1" s="1"/>
  <c r="J69" i="1" s="1"/>
  <c r="J71" i="1" s="1"/>
  <c r="J72" i="1" s="1"/>
  <c r="J73" i="1" s="1"/>
  <c r="J74" i="1" s="1"/>
  <c r="J75" i="1" s="1"/>
  <c r="F32" i="1"/>
  <c r="G47" i="1"/>
  <c r="G32" i="1" s="1"/>
  <c r="F63" i="1" s="1"/>
  <c r="F31" i="1" l="1"/>
  <c r="G63" i="1"/>
  <c r="G31" i="1" s="1"/>
  <c r="F69" i="1" s="1"/>
  <c r="G69" i="1" s="1"/>
  <c r="G71" i="1" s="1"/>
  <c r="G72" i="1" s="1"/>
  <c r="G73" i="1" s="1"/>
  <c r="G74" i="1" s="1"/>
  <c r="G75" i="1" s="1"/>
</calcChain>
</file>

<file path=xl/comments1.xml><?xml version="1.0" encoding="utf-8"?>
<comments xmlns="http://schemas.openxmlformats.org/spreadsheetml/2006/main">
  <authors>
    <author>Cárdaba Prada, Luis María</author>
  </authors>
  <commentList>
    <comment ref="A3" authorId="0" shapeId="0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3" authorId="0" shapeId="0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3" authorId="0" shapeId="0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D73" authorId="0" shapeId="0">
      <text>
        <r>
          <rPr>
            <sz val="9"/>
            <color indexed="81"/>
            <rFont val="Tahoma"/>
            <family val="2"/>
          </rPr>
          <t>IVA no incluido</t>
        </r>
      </text>
    </comment>
    <comment ref="D75" authorId="0" shapeId="0">
      <text>
        <r>
          <rPr>
            <sz val="9"/>
            <color indexed="81"/>
            <rFont val="Tahoma"/>
            <family val="2"/>
          </rPr>
          <t>IVA incluido</t>
        </r>
      </text>
    </comment>
  </commentList>
</comments>
</file>

<file path=xl/sharedStrings.xml><?xml version="1.0" encoding="utf-8"?>
<sst xmlns="http://schemas.openxmlformats.org/spreadsheetml/2006/main" count="204" uniqueCount="127">
  <si>
    <t>PROYECTO DE DEMOLICIÓN ANTIGUA SUBESTACIÓN DE LAGO</t>
  </si>
  <si>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</si>
  <si>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</si>
  <si>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</si>
  <si>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</si>
  <si>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</si>
  <si>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</si>
  <si>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</si>
  <si>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</si>
  <si>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1</t>
  </si>
  <si>
    <t>Capítulo</t>
  </si>
  <si>
    <t/>
  </si>
  <si>
    <t>LIMPIEZA, DESBROCE Y ARRANQUE DE ÁRBOLES</t>
  </si>
  <si>
    <t>300.0010</t>
  </si>
  <si>
    <t>Partida</t>
  </si>
  <si>
    <t>m²</t>
  </si>
  <si>
    <t>DESPEJE Y DESBROCE DEL TERRENO POR MEDIOS MECÁNICOS</t>
  </si>
  <si>
    <t>934.0011N1</t>
  </si>
  <si>
    <t>ud</t>
  </si>
  <si>
    <t>TRANSPLANTE DE ARBOLES VARIOS HASTA 50 cm</t>
  </si>
  <si>
    <t>934.0012N1</t>
  </si>
  <si>
    <t>TALA Y RETIRADA DE ÁRBOLES VARIOS CON PERÍMETRO COMPRENDIDO ENTRE 37 Y 100 cm</t>
  </si>
  <si>
    <t>934.0013N1</t>
  </si>
  <si>
    <t>TALA Y RETIRADA DE ÁRBOLES VARIOS CON PERÍMETRO INFERIOR A 36 cm</t>
  </si>
  <si>
    <t>Total 1</t>
  </si>
  <si>
    <t>2</t>
  </si>
  <si>
    <t>RETIRADA DE ELEMENTOS CON AMIANTO</t>
  </si>
  <si>
    <t>695.0022N1</t>
  </si>
  <si>
    <t>REDACCIÓN DE PLAN ESPECÍFICO PARA LA RETIRADA DE AMIANTO</t>
  </si>
  <si>
    <t>934.0001N1</t>
  </si>
  <si>
    <t>m³</t>
  </si>
  <si>
    <t>RETIRADA DE MUROS, ARQUETAS Y CANALIZACIONES DE SERVICIOS CON FIBROCEMENTO</t>
  </si>
  <si>
    <t>934.0002N1</t>
  </si>
  <si>
    <t>RETIRADA DE PEQUEÑOS FRAGMENTOS CON FIBROCEMENTO</t>
  </si>
  <si>
    <t>934.0003N1</t>
  </si>
  <si>
    <t>DEMOLICIÓN COMPLETA CUBIERTA FIBROCEMENTO</t>
  </si>
  <si>
    <t>Total 2</t>
  </si>
  <si>
    <t>3</t>
  </si>
  <si>
    <t>DEMOLICIONES</t>
  </si>
  <si>
    <t>934.0004N1</t>
  </si>
  <si>
    <t>LIMPIEZA INTERIOR</t>
  </si>
  <si>
    <t>934.0005N1</t>
  </si>
  <si>
    <t>DEMOLICIÓN DE EDIFICACION CERCANA A LA VÍA</t>
  </si>
  <si>
    <t>934.0006N1</t>
  </si>
  <si>
    <t>DEMOLICION DE VOLUMEN APARENTE DE EDIFICACIÓN EXISTENTE</t>
  </si>
  <si>
    <t>934.0007N1</t>
  </si>
  <si>
    <t>DEMOLICIÓN DE FORJADOS DE VIGUETAS METÁLICAS, BOVEDILLAS CAPA DE COMPRESIÓN</t>
  </si>
  <si>
    <t>934.0008N1</t>
  </si>
  <si>
    <t>DEMOLICIÓN DE PAVIMENTOS</t>
  </si>
  <si>
    <t>934.0009N1</t>
  </si>
  <si>
    <t>DEMOLICIÓN GALERÍAS DE SERVICIOS Y CIMENTACIÓN HORMIGÓN A MÁQUINA</t>
  </si>
  <si>
    <t>Total 3</t>
  </si>
  <si>
    <t>4</t>
  </si>
  <si>
    <t>CERRAMIENTOS</t>
  </si>
  <si>
    <t>934.0010N1</t>
  </si>
  <si>
    <t>m</t>
  </si>
  <si>
    <t>VALLADO DEFINITIVO DE LA OBRA</t>
  </si>
  <si>
    <t>Total 4</t>
  </si>
  <si>
    <t>5</t>
  </si>
  <si>
    <t>GESTIÓN DE RESIDUOS</t>
  </si>
  <si>
    <t>5.1</t>
  </si>
  <si>
    <t>RCDs: NO PELIGROSOS</t>
  </si>
  <si>
    <t>5.1.1</t>
  </si>
  <si>
    <t>CANON DE GESTIÓN DE RCDs NATUALEZA PÉTREA</t>
  </si>
  <si>
    <t>801.0801N1</t>
  </si>
  <si>
    <t>t</t>
  </si>
  <si>
    <t>MEZCLAS DE HORMIGÓN, LADRILLOS, TEJAS Y HORMIGÓN, LADRILLOS, TEJAS Y MATERIALES CERÁMICOS</t>
  </si>
  <si>
    <t>Total 5.1.1</t>
  </si>
  <si>
    <t>5.1.2</t>
  </si>
  <si>
    <t>CANON DE GESTIÓN RCDS NATURALEZA NO PÉTREOS</t>
  </si>
  <si>
    <t>801.0803N1</t>
  </si>
  <si>
    <t>MADERA</t>
  </si>
  <si>
    <t>801.0804N1</t>
  </si>
  <si>
    <t>VIDRIO</t>
  </si>
  <si>
    <t>801.0805N1</t>
  </si>
  <si>
    <t>HIERRO Y ACERO</t>
  </si>
  <si>
    <t>801.0806N1</t>
  </si>
  <si>
    <t>CABLES DISTINTOS</t>
  </si>
  <si>
    <t>801.0807N1</t>
  </si>
  <si>
    <t>MATERIALES DE CONSTRUCCIÓN A BASE DE YESO</t>
  </si>
  <si>
    <t>801.0808N1</t>
  </si>
  <si>
    <t>EQUIPOS ELÉCTRICOS Y ELECTRÓNICOS DESECHADOS</t>
  </si>
  <si>
    <t>801.0809N1</t>
  </si>
  <si>
    <t>RESIDUOS BIODEGRADABLES</t>
  </si>
  <si>
    <t>Total 5.1.2</t>
  </si>
  <si>
    <t>Total 5.1</t>
  </si>
  <si>
    <t>5.2</t>
  </si>
  <si>
    <t>RESIDUOS PELIGROSOS</t>
  </si>
  <si>
    <t>801.0813N1</t>
  </si>
  <si>
    <t>VIDRIO, PLÁSTICO Y MADERA QUE CONTIENEN SUSTANCIAS PELIGROSAS O ESTÁN CONTAMINADOS POR ELLAS</t>
  </si>
  <si>
    <t>801.0814N1</t>
  </si>
  <si>
    <t>MATERIALES DE CONSTRUCCIÓN QUE CONTIENEN AMIANTO</t>
  </si>
  <si>
    <t>801.0815N1</t>
  </si>
  <si>
    <t>TUBOS FLUORESCENTES Y OTROS RESIDUOS QUE CONTIENEN MERCURIO</t>
  </si>
  <si>
    <t>Total 5.2</t>
  </si>
  <si>
    <t>5.3</t>
  </si>
  <si>
    <t>CARGA Y TRANSPORTE A VERTEDERO</t>
  </si>
  <si>
    <t>801.0817N1</t>
  </si>
  <si>
    <t>CARGA Y TRANSPORTE DE RCD NO PELIGROSO A &lt; 50 km</t>
  </si>
  <si>
    <t>Total 5.3</t>
  </si>
  <si>
    <t>5.4</t>
  </si>
  <si>
    <t>SEGREGACIÓN Y CLASIFICACIÓN DE RESIDUOS NO PÉTREOS</t>
  </si>
  <si>
    <t>801.0818N1</t>
  </si>
  <si>
    <t>CLASIFICACIÓN Y SEGREGACIÓN A PIE DE OBRA DE RESIDUOS DE CONSTRUCCIÓN</t>
  </si>
  <si>
    <t>Total 5.4</t>
  </si>
  <si>
    <t>Total 5</t>
  </si>
  <si>
    <t>6</t>
  </si>
  <si>
    <t>SEGURIDAD Y SALUD</t>
  </si>
  <si>
    <t>999.0260N1</t>
  </si>
  <si>
    <t>PA</t>
  </si>
  <si>
    <t>Total 6</t>
  </si>
  <si>
    <t>Total PROYECTO DE DEM</t>
  </si>
  <si>
    <t>TOTAL PRESUP. EJECUCIÓN MATERIAL</t>
  </si>
  <si>
    <t>GASTOS GENERALES Y BENEFICIO INDUSTRIAL</t>
  </si>
  <si>
    <t>BASE IMPONIBLE</t>
  </si>
  <si>
    <t>IMPORTE IVA</t>
  </si>
  <si>
    <t>PRESUPUESTO BASE DE LICITACIÓN</t>
  </si>
  <si>
    <t>NOTAS</t>
  </si>
  <si>
    <t>1, La oferta sin iva no podrá superar la base imponible</t>
  </si>
  <si>
    <t>2, La oferta con IVA no podrá superar el presupuesto base de licitación</t>
  </si>
  <si>
    <t>3. Los precios por partida ofertados podrán ser superiores a los presupuestados</t>
  </si>
  <si>
    <t>Nombre de Empresa</t>
  </si>
  <si>
    <t>Domicilio Fiscal</t>
  </si>
  <si>
    <t>CIF:</t>
  </si>
  <si>
    <t>Fecha:</t>
  </si>
  <si>
    <t>Sello</t>
  </si>
  <si>
    <t>Firma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</si>
</sst>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3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F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D1E1ED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3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49" fontId="7" fillId="3" borderId="0" xfId="0" applyNumberFormat="1" applyFont="1" applyFill="1" applyAlignment="1">
      <alignment vertical="top"/>
    </xf>
    <xf numFmtId="49" fontId="7" fillId="0" borderId="0" xfId="0" applyNumberFormat="1" applyFont="1" applyAlignment="1">
      <alignment vertical="top"/>
    </xf>
    <xf numFmtId="164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3" fontId="7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0" fontId="7" fillId="4" borderId="0" xfId="0" applyFont="1" applyFill="1" applyAlignment="1">
      <alignment vertical="top"/>
    </xf>
    <xf numFmtId="49" fontId="5" fillId="5" borderId="0" xfId="0" applyNumberFormat="1" applyFont="1" applyFill="1" applyAlignment="1">
      <alignment vertical="top"/>
    </xf>
    <xf numFmtId="164" fontId="6" fillId="5" borderId="0" xfId="0" applyNumberFormat="1" applyFont="1" applyFill="1" applyAlignment="1">
      <alignment vertical="top"/>
    </xf>
    <xf numFmtId="4" fontId="6" fillId="5" borderId="0" xfId="0" applyNumberFormat="1" applyFont="1" applyFill="1" applyAlignment="1">
      <alignment vertical="top"/>
    </xf>
    <xf numFmtId="49" fontId="5" fillId="6" borderId="0" xfId="0" applyNumberFormat="1" applyFont="1" applyFill="1" applyAlignment="1">
      <alignment vertical="top"/>
    </xf>
    <xf numFmtId="164" fontId="6" fillId="6" borderId="0" xfId="0" applyNumberFormat="1" applyFont="1" applyFill="1" applyAlignment="1">
      <alignment vertical="top"/>
    </xf>
    <xf numFmtId="4" fontId="6" fillId="6" borderId="0" xfId="0" applyNumberFormat="1" applyFont="1" applyFill="1" applyAlignment="1">
      <alignment vertical="top"/>
    </xf>
    <xf numFmtId="0" fontId="4" fillId="0" borderId="0" xfId="0" applyFont="1" applyAlignment="1">
      <alignment vertical="top" wrapText="1"/>
    </xf>
    <xf numFmtId="49" fontId="5" fillId="2" borderId="0" xfId="0" applyNumberFormat="1" applyFont="1" applyFill="1" applyAlignment="1">
      <alignment vertical="top" wrapText="1"/>
    </xf>
    <xf numFmtId="49" fontId="7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vertical="top" wrapText="1"/>
    </xf>
    <xf numFmtId="0" fontId="7" fillId="4" borderId="0" xfId="0" applyFont="1" applyFill="1" applyAlignment="1">
      <alignment vertical="top" wrapText="1"/>
    </xf>
    <xf numFmtId="49" fontId="5" fillId="5" borderId="0" xfId="0" applyNumberFormat="1" applyFont="1" applyFill="1" applyAlignment="1">
      <alignment vertical="top" wrapText="1"/>
    </xf>
    <xf numFmtId="49" fontId="5" fillId="6" borderId="0" xfId="0" applyNumberFormat="1" applyFont="1" applyFill="1" applyAlignment="1">
      <alignment vertical="top" wrapText="1"/>
    </xf>
    <xf numFmtId="0" fontId="0" fillId="7" borderId="1" xfId="0" applyFill="1" applyBorder="1"/>
    <xf numFmtId="0" fontId="0" fillId="7" borderId="2" xfId="0" applyFill="1" applyBorder="1"/>
    <xf numFmtId="49" fontId="5" fillId="7" borderId="2" xfId="0" applyNumberFormat="1" applyFont="1" applyFill="1" applyBorder="1" applyAlignment="1">
      <alignment vertical="top" wrapText="1"/>
    </xf>
    <xf numFmtId="4" fontId="6" fillId="7" borderId="3" xfId="0" applyNumberFormat="1" applyFont="1" applyFill="1" applyBorder="1" applyAlignment="1">
      <alignment vertical="top"/>
    </xf>
    <xf numFmtId="0" fontId="0" fillId="7" borderId="4" xfId="0" applyFill="1" applyBorder="1"/>
    <xf numFmtId="0" fontId="0" fillId="7" borderId="0" xfId="0" applyFill="1" applyBorder="1"/>
    <xf numFmtId="49" fontId="5" fillId="7" borderId="0" xfId="0" applyNumberFormat="1" applyFont="1" applyFill="1" applyBorder="1" applyAlignment="1">
      <alignment vertical="top" wrapText="1"/>
    </xf>
    <xf numFmtId="9" fontId="7" fillId="7" borderId="4" xfId="0" applyNumberFormat="1" applyFont="1" applyFill="1" applyBorder="1" applyAlignment="1">
      <alignment vertical="top"/>
    </xf>
    <xf numFmtId="4" fontId="6" fillId="7" borderId="5" xfId="0" applyNumberFormat="1" applyFont="1" applyFill="1" applyBorder="1" applyAlignment="1">
      <alignment vertical="top"/>
    </xf>
    <xf numFmtId="4" fontId="7" fillId="7" borderId="0" xfId="0" applyNumberFormat="1" applyFont="1" applyFill="1" applyBorder="1" applyAlignment="1" applyProtection="1">
      <alignment vertical="top"/>
      <protection locked="0"/>
    </xf>
    <xf numFmtId="9" fontId="7" fillId="0" borderId="4" xfId="0" applyNumberFormat="1" applyFont="1" applyFill="1" applyBorder="1" applyAlignment="1" applyProtection="1">
      <alignment vertical="top"/>
      <protection locked="0"/>
    </xf>
    <xf numFmtId="0" fontId="0" fillId="7" borderId="6" xfId="0" applyFill="1" applyBorder="1"/>
    <xf numFmtId="0" fontId="0" fillId="7" borderId="7" xfId="0" applyFill="1" applyBorder="1"/>
    <xf numFmtId="49" fontId="5" fillId="7" borderId="8" xfId="0" applyNumberFormat="1" applyFont="1" applyFill="1" applyBorder="1" applyAlignment="1">
      <alignment vertical="top"/>
    </xf>
    <xf numFmtId="4" fontId="6" fillId="7" borderId="8" xfId="0" applyNumberFormat="1" applyFont="1" applyFill="1" applyBorder="1" applyAlignment="1">
      <alignment vertical="top"/>
    </xf>
    <xf numFmtId="0" fontId="0" fillId="0" borderId="0" xfId="0" applyFill="1" applyBorder="1"/>
    <xf numFmtId="49" fontId="5" fillId="0" borderId="0" xfId="0" applyNumberFormat="1" applyFont="1" applyFill="1" applyBorder="1" applyAlignment="1">
      <alignment vertical="top"/>
    </xf>
    <xf numFmtId="4" fontId="6" fillId="0" borderId="0" xfId="0" applyNumberFormat="1" applyFont="1" applyFill="1" applyBorder="1" applyAlignment="1">
      <alignment vertical="top"/>
    </xf>
    <xf numFmtId="49" fontId="9" fillId="0" borderId="0" xfId="0" applyNumberFormat="1" applyFont="1" applyAlignment="1">
      <alignment vertical="top"/>
    </xf>
    <xf numFmtId="49" fontId="1" fillId="0" borderId="0" xfId="0" applyNumberFormat="1" applyFont="1" applyFill="1" applyBorder="1" applyAlignment="1">
      <alignment vertical="top"/>
    </xf>
    <xf numFmtId="49" fontId="9" fillId="0" borderId="0" xfId="0" applyNumberFormat="1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 applyProtection="1">
      <alignment vertical="top"/>
      <protection locked="0"/>
    </xf>
    <xf numFmtId="4" fontId="5" fillId="0" borderId="0" xfId="0" applyNumberFormat="1" applyFont="1" applyFill="1" applyBorder="1" applyAlignment="1" applyProtection="1">
      <alignment horizontal="right" vertical="center"/>
    </xf>
    <xf numFmtId="49" fontId="5" fillId="8" borderId="2" xfId="0" applyNumberFormat="1" applyFont="1" applyFill="1" applyBorder="1" applyAlignment="1">
      <alignment vertical="top"/>
    </xf>
    <xf numFmtId="49" fontId="2" fillId="8" borderId="2" xfId="0" applyNumberFormat="1" applyFont="1" applyFill="1" applyBorder="1" applyAlignment="1">
      <alignment vertical="top"/>
    </xf>
    <xf numFmtId="49" fontId="2" fillId="8" borderId="2" xfId="0" applyNumberFormat="1" applyFont="1" applyFill="1" applyBorder="1" applyAlignment="1">
      <alignment horizontal="left" vertical="center"/>
    </xf>
    <xf numFmtId="4" fontId="10" fillId="8" borderId="2" xfId="0" applyNumberFormat="1" applyFont="1" applyFill="1" applyBorder="1" applyAlignment="1" applyProtection="1">
      <alignment vertical="top"/>
      <protection locked="0"/>
    </xf>
    <xf numFmtId="4" fontId="2" fillId="8" borderId="3" xfId="0" applyNumberFormat="1" applyFont="1" applyFill="1" applyBorder="1" applyAlignment="1" applyProtection="1">
      <alignment horizontal="right" vertical="center"/>
    </xf>
    <xf numFmtId="49" fontId="5" fillId="8" borderId="0" xfId="0" applyNumberFormat="1" applyFont="1" applyFill="1" applyBorder="1" applyAlignment="1">
      <alignment vertical="top"/>
    </xf>
    <xf numFmtId="49" fontId="2" fillId="8" borderId="0" xfId="0" applyNumberFormat="1" applyFont="1" applyFill="1" applyBorder="1" applyAlignment="1">
      <alignment vertical="top"/>
    </xf>
    <xf numFmtId="49" fontId="2" fillId="8" borderId="0" xfId="0" applyNumberFormat="1" applyFont="1" applyFill="1" applyBorder="1" applyAlignment="1">
      <alignment horizontal="left" vertical="center"/>
    </xf>
    <xf numFmtId="4" fontId="10" fillId="8" borderId="0" xfId="0" applyNumberFormat="1" applyFont="1" applyFill="1" applyBorder="1" applyAlignment="1" applyProtection="1">
      <alignment vertical="top"/>
      <protection locked="0"/>
    </xf>
    <xf numFmtId="4" fontId="2" fillId="8" borderId="5" xfId="0" applyNumberFormat="1" applyFont="1" applyFill="1" applyBorder="1" applyAlignment="1" applyProtection="1">
      <alignment horizontal="right" vertical="center"/>
    </xf>
    <xf numFmtId="49" fontId="5" fillId="8" borderId="7" xfId="0" applyNumberFormat="1" applyFont="1" applyFill="1" applyBorder="1" applyAlignment="1">
      <alignment vertical="top"/>
    </xf>
    <xf numFmtId="49" fontId="2" fillId="8" borderId="7" xfId="0" applyNumberFormat="1" applyFont="1" applyFill="1" applyBorder="1" applyAlignment="1">
      <alignment vertical="top"/>
    </xf>
    <xf numFmtId="49" fontId="2" fillId="8" borderId="7" xfId="0" applyNumberFormat="1" applyFont="1" applyFill="1" applyBorder="1" applyAlignment="1">
      <alignment horizontal="left" vertical="center"/>
    </xf>
    <xf numFmtId="4" fontId="10" fillId="8" borderId="7" xfId="0" applyNumberFormat="1" applyFont="1" applyFill="1" applyBorder="1" applyAlignment="1" applyProtection="1">
      <alignment vertical="top"/>
      <protection locked="0"/>
    </xf>
    <xf numFmtId="4" fontId="2" fillId="8" borderId="8" xfId="0" applyNumberFormat="1" applyFont="1" applyFill="1" applyBorder="1" applyAlignment="1" applyProtection="1">
      <alignment horizontal="right" vertical="center"/>
    </xf>
    <xf numFmtId="49" fontId="4" fillId="0" borderId="0" xfId="0" applyNumberFormat="1" applyFont="1" applyFill="1" applyBorder="1" applyAlignment="1">
      <alignment vertical="top"/>
    </xf>
    <xf numFmtId="4" fontId="7" fillId="0" borderId="0" xfId="0" applyNumberFormat="1" applyFont="1" applyAlignment="1" applyProtection="1">
      <alignment vertical="top"/>
      <protection locked="0"/>
    </xf>
    <xf numFmtId="0" fontId="11" fillId="0" borderId="9" xfId="0" applyFont="1" applyBorder="1" applyAlignment="1" applyProtection="1">
      <alignment horizontal="left"/>
      <protection locked="0"/>
    </xf>
    <xf numFmtId="0" fontId="11" fillId="0" borderId="9" xfId="0" applyFont="1" applyFill="1" applyBorder="1" applyAlignment="1">
      <alignment horizontal="left" wrapText="1"/>
    </xf>
    <xf numFmtId="0" fontId="11" fillId="0" borderId="9" xfId="0" applyFont="1" applyFill="1" applyBorder="1" applyAlignment="1" applyProtection="1">
      <alignment horizontal="center"/>
      <protection locked="0"/>
    </xf>
    <xf numFmtId="0" fontId="11" fillId="0" borderId="9" xfId="0" applyFont="1" applyFill="1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92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I56" sqref="I56"/>
    </sheetView>
  </sheetViews>
  <sheetFormatPr baseColWidth="10" defaultRowHeight="14.5" x14ac:dyDescent="0.35"/>
  <cols>
    <col min="1" max="1" width="9.26953125" customWidth="1"/>
    <col min="2" max="2" width="6.54296875" customWidth="1"/>
    <col min="3" max="3" width="3.7265625" customWidth="1"/>
    <col min="4" max="4" width="32.81640625" customWidth="1"/>
    <col min="5" max="6" width="7.81640625" customWidth="1"/>
    <col min="7" max="7" width="8.7265625" bestFit="1" customWidth="1"/>
    <col min="8" max="8" width="7.81640625" hidden="1" customWidth="1"/>
    <col min="9" max="9" width="7.81640625" customWidth="1"/>
    <col min="10" max="10" width="8.7265625" bestFit="1" customWidth="1"/>
  </cols>
  <sheetData>
    <row r="1" spans="1:10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ht="18.5" x14ac:dyDescent="0.35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</row>
    <row r="3" spans="1:10" x14ac:dyDescent="0.35">
      <c r="A3" s="4" t="s">
        <v>2</v>
      </c>
      <c r="B3" s="4" t="s">
        <v>3</v>
      </c>
      <c r="C3" s="4" t="s">
        <v>4</v>
      </c>
      <c r="D3" s="23" t="s">
        <v>5</v>
      </c>
      <c r="E3" s="4" t="s">
        <v>6</v>
      </c>
      <c r="F3" s="4" t="s">
        <v>7</v>
      </c>
      <c r="G3" s="4" t="s">
        <v>8</v>
      </c>
      <c r="H3" s="4" t="s">
        <v>6</v>
      </c>
      <c r="I3" s="4" t="s">
        <v>7</v>
      </c>
      <c r="J3" s="4" t="s">
        <v>8</v>
      </c>
    </row>
    <row r="4" spans="1:10" x14ac:dyDescent="0.35">
      <c r="A4" s="5" t="s">
        <v>9</v>
      </c>
      <c r="B4" s="5" t="s">
        <v>10</v>
      </c>
      <c r="C4" s="5" t="s">
        <v>11</v>
      </c>
      <c r="D4" s="24" t="s">
        <v>12</v>
      </c>
      <c r="E4" s="6">
        <f t="shared" ref="E4:J4" si="0">E9</f>
        <v>1</v>
      </c>
      <c r="F4" s="7">
        <f t="shared" si="0"/>
        <v>904.55</v>
      </c>
      <c r="G4" s="7">
        <f t="shared" si="0"/>
        <v>904.55</v>
      </c>
      <c r="H4" s="6">
        <f t="shared" si="0"/>
        <v>1</v>
      </c>
      <c r="I4" s="7">
        <f t="shared" si="0"/>
        <v>0</v>
      </c>
      <c r="J4" s="7">
        <f t="shared" si="0"/>
        <v>0</v>
      </c>
    </row>
    <row r="5" spans="1:10" ht="21" x14ac:dyDescent="0.35">
      <c r="A5" s="8" t="s">
        <v>13</v>
      </c>
      <c r="B5" s="9" t="s">
        <v>14</v>
      </c>
      <c r="C5" s="9" t="s">
        <v>15</v>
      </c>
      <c r="D5" s="25" t="s">
        <v>16</v>
      </c>
      <c r="E5" s="10">
        <v>450</v>
      </c>
      <c r="F5" s="11">
        <v>0.57999999999999996</v>
      </c>
      <c r="G5" s="12">
        <f>ROUND(E5*F5,2)</f>
        <v>261</v>
      </c>
      <c r="H5" s="10">
        <v>450</v>
      </c>
      <c r="I5" s="69">
        <v>0</v>
      </c>
      <c r="J5" s="12">
        <f>ROUND(H5*I5,2)</f>
        <v>0</v>
      </c>
    </row>
    <row r="6" spans="1:10" x14ac:dyDescent="0.35">
      <c r="A6" s="8" t="s">
        <v>17</v>
      </c>
      <c r="B6" s="9" t="s">
        <v>14</v>
      </c>
      <c r="C6" s="9" t="s">
        <v>18</v>
      </c>
      <c r="D6" s="25" t="s">
        <v>19</v>
      </c>
      <c r="E6" s="10">
        <v>1</v>
      </c>
      <c r="F6" s="11">
        <v>242.63</v>
      </c>
      <c r="G6" s="12">
        <f>ROUND(E6*F6,2)</f>
        <v>242.63</v>
      </c>
      <c r="H6" s="10">
        <v>1</v>
      </c>
      <c r="I6" s="69">
        <v>0</v>
      </c>
      <c r="J6" s="12">
        <f>ROUND(H6*I6,2)</f>
        <v>0</v>
      </c>
    </row>
    <row r="7" spans="1:10" ht="21" x14ac:dyDescent="0.35">
      <c r="A7" s="8" t="s">
        <v>20</v>
      </c>
      <c r="B7" s="9" t="s">
        <v>14</v>
      </c>
      <c r="C7" s="9" t="s">
        <v>18</v>
      </c>
      <c r="D7" s="25" t="s">
        <v>21</v>
      </c>
      <c r="E7" s="10">
        <v>1</v>
      </c>
      <c r="F7" s="11">
        <v>302.48</v>
      </c>
      <c r="G7" s="12">
        <f>ROUND(E7*F7,2)</f>
        <v>302.48</v>
      </c>
      <c r="H7" s="10">
        <v>1</v>
      </c>
      <c r="I7" s="69">
        <v>0</v>
      </c>
      <c r="J7" s="12">
        <f>ROUND(H7*I7,2)</f>
        <v>0</v>
      </c>
    </row>
    <row r="8" spans="1:10" ht="21" x14ac:dyDescent="0.35">
      <c r="A8" s="8" t="s">
        <v>22</v>
      </c>
      <c r="B8" s="9" t="s">
        <v>14</v>
      </c>
      <c r="C8" s="9" t="s">
        <v>18</v>
      </c>
      <c r="D8" s="25" t="s">
        <v>23</v>
      </c>
      <c r="E8" s="10">
        <v>1</v>
      </c>
      <c r="F8" s="11">
        <v>98.44</v>
      </c>
      <c r="G8" s="12">
        <f>ROUND(E8*F8,2)</f>
        <v>98.44</v>
      </c>
      <c r="H8" s="10">
        <v>1</v>
      </c>
      <c r="I8" s="69">
        <v>0</v>
      </c>
      <c r="J8" s="12">
        <f>ROUND(H8*I8,2)</f>
        <v>0</v>
      </c>
    </row>
    <row r="9" spans="1:10" x14ac:dyDescent="0.35">
      <c r="A9" s="13"/>
      <c r="B9" s="13"/>
      <c r="C9" s="13"/>
      <c r="D9" s="26" t="s">
        <v>24</v>
      </c>
      <c r="E9" s="14">
        <v>1</v>
      </c>
      <c r="F9" s="15">
        <f>SUM(G5:G8)</f>
        <v>904.55</v>
      </c>
      <c r="G9" s="15">
        <f>ROUND(E9*F9,2)</f>
        <v>904.55</v>
      </c>
      <c r="H9" s="14">
        <v>1</v>
      </c>
      <c r="I9" s="15">
        <f>SUM(J5:J8)</f>
        <v>0</v>
      </c>
      <c r="J9" s="15">
        <f>ROUND(H9*I9,2)</f>
        <v>0</v>
      </c>
    </row>
    <row r="10" spans="1:10" ht="1" customHeight="1" x14ac:dyDescent="0.35">
      <c r="A10" s="16"/>
      <c r="B10" s="16"/>
      <c r="C10" s="16"/>
      <c r="D10" s="27"/>
      <c r="E10" s="16"/>
      <c r="F10" s="16"/>
      <c r="G10" s="16"/>
      <c r="H10" s="16"/>
      <c r="I10" s="16"/>
      <c r="J10" s="16"/>
    </row>
    <row r="11" spans="1:10" x14ac:dyDescent="0.35">
      <c r="A11" s="5" t="s">
        <v>25</v>
      </c>
      <c r="B11" s="5" t="s">
        <v>10</v>
      </c>
      <c r="C11" s="5" t="s">
        <v>11</v>
      </c>
      <c r="D11" s="24" t="s">
        <v>26</v>
      </c>
      <c r="E11" s="6">
        <f t="shared" ref="E11:J11" si="1">E16</f>
        <v>1</v>
      </c>
      <c r="F11" s="7">
        <f t="shared" si="1"/>
        <v>19489.849999999999</v>
      </c>
      <c r="G11" s="7">
        <f t="shared" si="1"/>
        <v>19489.849999999999</v>
      </c>
      <c r="H11" s="6">
        <f t="shared" si="1"/>
        <v>1</v>
      </c>
      <c r="I11" s="7">
        <f t="shared" si="1"/>
        <v>0</v>
      </c>
      <c r="J11" s="7">
        <f t="shared" si="1"/>
        <v>0</v>
      </c>
    </row>
    <row r="12" spans="1:10" ht="21" x14ac:dyDescent="0.35">
      <c r="A12" s="8" t="s">
        <v>27</v>
      </c>
      <c r="B12" s="9" t="s">
        <v>14</v>
      </c>
      <c r="C12" s="9" t="s">
        <v>18</v>
      </c>
      <c r="D12" s="25" t="s">
        <v>28</v>
      </c>
      <c r="E12" s="10">
        <v>1</v>
      </c>
      <c r="F12" s="11">
        <v>1000</v>
      </c>
      <c r="G12" s="12">
        <f>ROUND(E12*F12,2)</f>
        <v>1000</v>
      </c>
      <c r="H12" s="10">
        <v>1</v>
      </c>
      <c r="I12" s="69">
        <v>0</v>
      </c>
      <c r="J12" s="12">
        <f>ROUND(H12*I12,2)</f>
        <v>0</v>
      </c>
    </row>
    <row r="13" spans="1:10" ht="31.5" x14ac:dyDescent="0.35">
      <c r="A13" s="8" t="s">
        <v>29</v>
      </c>
      <c r="B13" s="9" t="s">
        <v>14</v>
      </c>
      <c r="C13" s="9" t="s">
        <v>30</v>
      </c>
      <c r="D13" s="25" t="s">
        <v>31</v>
      </c>
      <c r="E13" s="10">
        <v>10</v>
      </c>
      <c r="F13" s="11">
        <v>520.69000000000005</v>
      </c>
      <c r="G13" s="12">
        <f>ROUND(E13*F13,2)</f>
        <v>5206.8999999999996</v>
      </c>
      <c r="H13" s="10">
        <v>10</v>
      </c>
      <c r="I13" s="69">
        <v>0</v>
      </c>
      <c r="J13" s="12">
        <f>ROUND(H13*I13,2)</f>
        <v>0</v>
      </c>
    </row>
    <row r="14" spans="1:10" ht="21" x14ac:dyDescent="0.35">
      <c r="A14" s="8" t="s">
        <v>32</v>
      </c>
      <c r="B14" s="9" t="s">
        <v>14</v>
      </c>
      <c r="C14" s="9" t="s">
        <v>30</v>
      </c>
      <c r="D14" s="25" t="s">
        <v>33</v>
      </c>
      <c r="E14" s="10">
        <v>5</v>
      </c>
      <c r="F14" s="11">
        <v>248.37</v>
      </c>
      <c r="G14" s="12">
        <f>ROUND(E14*F14,2)</f>
        <v>1241.8499999999999</v>
      </c>
      <c r="H14" s="10">
        <v>5</v>
      </c>
      <c r="I14" s="69">
        <v>0</v>
      </c>
      <c r="J14" s="12">
        <f>ROUND(H14*I14,2)</f>
        <v>0</v>
      </c>
    </row>
    <row r="15" spans="1:10" x14ac:dyDescent="0.35">
      <c r="A15" s="8" t="s">
        <v>34</v>
      </c>
      <c r="B15" s="9" t="s">
        <v>14</v>
      </c>
      <c r="C15" s="9" t="s">
        <v>15</v>
      </c>
      <c r="D15" s="25" t="s">
        <v>35</v>
      </c>
      <c r="E15" s="10">
        <v>306</v>
      </c>
      <c r="F15" s="11">
        <v>39.35</v>
      </c>
      <c r="G15" s="12">
        <f>ROUND(E15*F15,2)</f>
        <v>12041.1</v>
      </c>
      <c r="H15" s="10">
        <v>306</v>
      </c>
      <c r="I15" s="69">
        <v>0</v>
      </c>
      <c r="J15" s="12">
        <f>ROUND(H15*I15,2)</f>
        <v>0</v>
      </c>
    </row>
    <row r="16" spans="1:10" x14ac:dyDescent="0.35">
      <c r="A16" s="13"/>
      <c r="B16" s="13"/>
      <c r="C16" s="13"/>
      <c r="D16" s="26" t="s">
        <v>36</v>
      </c>
      <c r="E16" s="14">
        <v>1</v>
      </c>
      <c r="F16" s="15">
        <f>SUM(G12:G15)</f>
        <v>19489.849999999999</v>
      </c>
      <c r="G16" s="15">
        <f>ROUND(E16*F16,2)</f>
        <v>19489.849999999999</v>
      </c>
      <c r="H16" s="14">
        <v>1</v>
      </c>
      <c r="I16" s="15">
        <f>SUM(J12:J15)</f>
        <v>0</v>
      </c>
      <c r="J16" s="15">
        <f>ROUND(H16*I16,2)</f>
        <v>0</v>
      </c>
    </row>
    <row r="17" spans="1:10" ht="1" customHeight="1" x14ac:dyDescent="0.35">
      <c r="A17" s="16"/>
      <c r="B17" s="16"/>
      <c r="C17" s="16"/>
      <c r="D17" s="27"/>
      <c r="E17" s="16"/>
      <c r="F17" s="16"/>
      <c r="G17" s="16"/>
      <c r="H17" s="16"/>
      <c r="I17" s="16"/>
      <c r="J17" s="16"/>
    </row>
    <row r="18" spans="1:10" x14ac:dyDescent="0.35">
      <c r="A18" s="5" t="s">
        <v>37</v>
      </c>
      <c r="B18" s="5" t="s">
        <v>10</v>
      </c>
      <c r="C18" s="5" t="s">
        <v>11</v>
      </c>
      <c r="D18" s="24" t="s">
        <v>38</v>
      </c>
      <c r="E18" s="6">
        <f t="shared" ref="E18:J18" si="2">E25</f>
        <v>1</v>
      </c>
      <c r="F18" s="7">
        <f t="shared" si="2"/>
        <v>52412.02</v>
      </c>
      <c r="G18" s="7">
        <f t="shared" si="2"/>
        <v>52412.02</v>
      </c>
      <c r="H18" s="6">
        <f t="shared" si="2"/>
        <v>1</v>
      </c>
      <c r="I18" s="7">
        <f t="shared" si="2"/>
        <v>0</v>
      </c>
      <c r="J18" s="7">
        <f t="shared" si="2"/>
        <v>0</v>
      </c>
    </row>
    <row r="19" spans="1:10" x14ac:dyDescent="0.35">
      <c r="A19" s="8" t="s">
        <v>39</v>
      </c>
      <c r="B19" s="9" t="s">
        <v>14</v>
      </c>
      <c r="C19" s="9" t="s">
        <v>15</v>
      </c>
      <c r="D19" s="25" t="s">
        <v>40</v>
      </c>
      <c r="E19" s="10">
        <v>409.68</v>
      </c>
      <c r="F19" s="11">
        <v>3</v>
      </c>
      <c r="G19" s="12">
        <f t="shared" ref="G19:G25" si="3">ROUND(E19*F19,2)</f>
        <v>1229.04</v>
      </c>
      <c r="H19" s="10">
        <v>409.68</v>
      </c>
      <c r="I19" s="69">
        <v>0</v>
      </c>
      <c r="J19" s="12">
        <f t="shared" ref="J19:J25" si="4">ROUND(H19*I19,2)</f>
        <v>0</v>
      </c>
    </row>
    <row r="20" spans="1:10" x14ac:dyDescent="0.35">
      <c r="A20" s="8" t="s">
        <v>41</v>
      </c>
      <c r="B20" s="9" t="s">
        <v>14</v>
      </c>
      <c r="C20" s="9" t="s">
        <v>30</v>
      </c>
      <c r="D20" s="25" t="s">
        <v>42</v>
      </c>
      <c r="E20" s="10">
        <v>1913.24</v>
      </c>
      <c r="F20" s="11">
        <v>18</v>
      </c>
      <c r="G20" s="12">
        <f t="shared" si="3"/>
        <v>34438.32</v>
      </c>
      <c r="H20" s="10">
        <v>1913.24</v>
      </c>
      <c r="I20" s="69">
        <v>0</v>
      </c>
      <c r="J20" s="12">
        <f t="shared" si="4"/>
        <v>0</v>
      </c>
    </row>
    <row r="21" spans="1:10" ht="21" x14ac:dyDescent="0.35">
      <c r="A21" s="8" t="s">
        <v>43</v>
      </c>
      <c r="B21" s="9" t="s">
        <v>14</v>
      </c>
      <c r="C21" s="9" t="s">
        <v>30</v>
      </c>
      <c r="D21" s="25" t="s">
        <v>44</v>
      </c>
      <c r="E21" s="10">
        <v>77.5</v>
      </c>
      <c r="F21" s="11">
        <v>3.29</v>
      </c>
      <c r="G21" s="12">
        <f t="shared" si="3"/>
        <v>254.98</v>
      </c>
      <c r="H21" s="10">
        <v>77.5</v>
      </c>
      <c r="I21" s="69">
        <v>0</v>
      </c>
      <c r="J21" s="12">
        <f t="shared" si="4"/>
        <v>0</v>
      </c>
    </row>
    <row r="22" spans="1:10" ht="21" x14ac:dyDescent="0.35">
      <c r="A22" s="8" t="s">
        <v>45</v>
      </c>
      <c r="B22" s="9" t="s">
        <v>14</v>
      </c>
      <c r="C22" s="9" t="s">
        <v>15</v>
      </c>
      <c r="D22" s="25" t="s">
        <v>46</v>
      </c>
      <c r="E22" s="10">
        <v>275</v>
      </c>
      <c r="F22" s="11">
        <v>16.43</v>
      </c>
      <c r="G22" s="12">
        <f t="shared" si="3"/>
        <v>4518.25</v>
      </c>
      <c r="H22" s="10">
        <v>275</v>
      </c>
      <c r="I22" s="69">
        <v>0</v>
      </c>
      <c r="J22" s="12">
        <f t="shared" si="4"/>
        <v>0</v>
      </c>
    </row>
    <row r="23" spans="1:10" x14ac:dyDescent="0.35">
      <c r="A23" s="8" t="s">
        <v>47</v>
      </c>
      <c r="B23" s="9" t="s">
        <v>14</v>
      </c>
      <c r="C23" s="9" t="s">
        <v>15</v>
      </c>
      <c r="D23" s="25" t="s">
        <v>48</v>
      </c>
      <c r="E23" s="10">
        <v>250</v>
      </c>
      <c r="F23" s="11">
        <v>8.0299999999999994</v>
      </c>
      <c r="G23" s="12">
        <f t="shared" si="3"/>
        <v>2007.5</v>
      </c>
      <c r="H23" s="10">
        <v>250</v>
      </c>
      <c r="I23" s="69">
        <v>0</v>
      </c>
      <c r="J23" s="12">
        <f t="shared" si="4"/>
        <v>0</v>
      </c>
    </row>
    <row r="24" spans="1:10" ht="21" x14ac:dyDescent="0.35">
      <c r="A24" s="8" t="s">
        <v>49</v>
      </c>
      <c r="B24" s="9" t="s">
        <v>14</v>
      </c>
      <c r="C24" s="9" t="s">
        <v>30</v>
      </c>
      <c r="D24" s="25" t="s">
        <v>50</v>
      </c>
      <c r="E24" s="10">
        <v>214.14</v>
      </c>
      <c r="F24" s="11">
        <v>46.53</v>
      </c>
      <c r="G24" s="12">
        <f t="shared" si="3"/>
        <v>9963.93</v>
      </c>
      <c r="H24" s="10">
        <v>214.14</v>
      </c>
      <c r="I24" s="69">
        <v>0</v>
      </c>
      <c r="J24" s="12">
        <f t="shared" si="4"/>
        <v>0</v>
      </c>
    </row>
    <row r="25" spans="1:10" x14ac:dyDescent="0.35">
      <c r="A25" s="13"/>
      <c r="B25" s="13"/>
      <c r="C25" s="13"/>
      <c r="D25" s="26" t="s">
        <v>51</v>
      </c>
      <c r="E25" s="14">
        <v>1</v>
      </c>
      <c r="F25" s="15">
        <f>SUM(G19:G24)</f>
        <v>52412.02</v>
      </c>
      <c r="G25" s="15">
        <f t="shared" si="3"/>
        <v>52412.02</v>
      </c>
      <c r="H25" s="14">
        <v>1</v>
      </c>
      <c r="I25" s="15">
        <f>SUM(J19:J24)</f>
        <v>0</v>
      </c>
      <c r="J25" s="15">
        <f t="shared" si="4"/>
        <v>0</v>
      </c>
    </row>
    <row r="26" spans="1:10" ht="1" customHeight="1" x14ac:dyDescent="0.35">
      <c r="A26" s="16"/>
      <c r="B26" s="16"/>
      <c r="C26" s="16"/>
      <c r="D26" s="27"/>
      <c r="E26" s="16"/>
      <c r="F26" s="16"/>
      <c r="G26" s="16"/>
      <c r="H26" s="16"/>
      <c r="I26" s="16"/>
      <c r="J26" s="16"/>
    </row>
    <row r="27" spans="1:10" x14ac:dyDescent="0.35">
      <c r="A27" s="5" t="s">
        <v>52</v>
      </c>
      <c r="B27" s="5" t="s">
        <v>10</v>
      </c>
      <c r="C27" s="5" t="s">
        <v>11</v>
      </c>
      <c r="D27" s="24" t="s">
        <v>53</v>
      </c>
      <c r="E27" s="6">
        <f t="shared" ref="E27:J27" si="5">E29</f>
        <v>1</v>
      </c>
      <c r="F27" s="7">
        <f t="shared" si="5"/>
        <v>1045.24</v>
      </c>
      <c r="G27" s="7">
        <f t="shared" si="5"/>
        <v>1045.24</v>
      </c>
      <c r="H27" s="6">
        <f t="shared" si="5"/>
        <v>1</v>
      </c>
      <c r="I27" s="7">
        <f t="shared" si="5"/>
        <v>0</v>
      </c>
      <c r="J27" s="7">
        <f t="shared" si="5"/>
        <v>0</v>
      </c>
    </row>
    <row r="28" spans="1:10" x14ac:dyDescent="0.35">
      <c r="A28" s="8" t="s">
        <v>54</v>
      </c>
      <c r="B28" s="9" t="s">
        <v>14</v>
      </c>
      <c r="C28" s="9" t="s">
        <v>55</v>
      </c>
      <c r="D28" s="25" t="s">
        <v>56</v>
      </c>
      <c r="E28" s="10">
        <v>7</v>
      </c>
      <c r="F28" s="11">
        <v>149.32</v>
      </c>
      <c r="G28" s="12">
        <f>ROUND(E28*F28,2)</f>
        <v>1045.24</v>
      </c>
      <c r="H28" s="10">
        <v>7</v>
      </c>
      <c r="I28" s="69">
        <v>0</v>
      </c>
      <c r="J28" s="12">
        <f>ROUND(H28*I28,2)</f>
        <v>0</v>
      </c>
    </row>
    <row r="29" spans="1:10" x14ac:dyDescent="0.35">
      <c r="A29" s="13"/>
      <c r="B29" s="13"/>
      <c r="C29" s="13"/>
      <c r="D29" s="26" t="s">
        <v>57</v>
      </c>
      <c r="E29" s="14">
        <v>1</v>
      </c>
      <c r="F29" s="15">
        <f>G28</f>
        <v>1045.24</v>
      </c>
      <c r="G29" s="15">
        <f>ROUND(E29*F29,2)</f>
        <v>1045.24</v>
      </c>
      <c r="H29" s="14">
        <v>1</v>
      </c>
      <c r="I29" s="15">
        <f>J28</f>
        <v>0</v>
      </c>
      <c r="J29" s="15">
        <f>ROUND(H29*I29,2)</f>
        <v>0</v>
      </c>
    </row>
    <row r="30" spans="1:10" ht="1" customHeight="1" x14ac:dyDescent="0.35">
      <c r="A30" s="16"/>
      <c r="B30" s="16"/>
      <c r="C30" s="16"/>
      <c r="D30" s="27"/>
      <c r="E30" s="16"/>
      <c r="F30" s="16"/>
      <c r="G30" s="16"/>
      <c r="H30" s="16"/>
      <c r="I30" s="16"/>
      <c r="J30" s="16"/>
    </row>
    <row r="31" spans="1:10" x14ac:dyDescent="0.35">
      <c r="A31" s="5" t="s">
        <v>58</v>
      </c>
      <c r="B31" s="5" t="s">
        <v>10</v>
      </c>
      <c r="C31" s="5" t="s">
        <v>11</v>
      </c>
      <c r="D31" s="24" t="s">
        <v>59</v>
      </c>
      <c r="E31" s="6">
        <f t="shared" ref="E31:J31" si="6">E63</f>
        <v>1</v>
      </c>
      <c r="F31" s="7">
        <f t="shared" si="6"/>
        <v>10679.06</v>
      </c>
      <c r="G31" s="7">
        <f t="shared" si="6"/>
        <v>10679.06</v>
      </c>
      <c r="H31" s="6">
        <f t="shared" si="6"/>
        <v>1</v>
      </c>
      <c r="I31" s="7">
        <f t="shared" si="6"/>
        <v>0</v>
      </c>
      <c r="J31" s="7">
        <f t="shared" si="6"/>
        <v>0</v>
      </c>
    </row>
    <row r="32" spans="1:10" x14ac:dyDescent="0.35">
      <c r="A32" s="17" t="s">
        <v>60</v>
      </c>
      <c r="B32" s="17" t="s">
        <v>10</v>
      </c>
      <c r="C32" s="17" t="s">
        <v>11</v>
      </c>
      <c r="D32" s="28" t="s">
        <v>61</v>
      </c>
      <c r="E32" s="18">
        <f t="shared" ref="E32:J32" si="7">E47</f>
        <v>1</v>
      </c>
      <c r="F32" s="19">
        <f t="shared" si="7"/>
        <v>2964.53</v>
      </c>
      <c r="G32" s="19">
        <f t="shared" si="7"/>
        <v>2964.53</v>
      </c>
      <c r="H32" s="18">
        <f t="shared" si="7"/>
        <v>1</v>
      </c>
      <c r="I32" s="19">
        <f t="shared" si="7"/>
        <v>0</v>
      </c>
      <c r="J32" s="19">
        <f t="shared" si="7"/>
        <v>0</v>
      </c>
    </row>
    <row r="33" spans="1:10" x14ac:dyDescent="0.35">
      <c r="A33" s="20" t="s">
        <v>62</v>
      </c>
      <c r="B33" s="20" t="s">
        <v>10</v>
      </c>
      <c r="C33" s="20" t="s">
        <v>11</v>
      </c>
      <c r="D33" s="29" t="s">
        <v>63</v>
      </c>
      <c r="E33" s="21">
        <f t="shared" ref="E33:J33" si="8">E35</f>
        <v>1</v>
      </c>
      <c r="F33" s="22">
        <f t="shared" si="8"/>
        <v>1149</v>
      </c>
      <c r="G33" s="22">
        <f t="shared" si="8"/>
        <v>1149</v>
      </c>
      <c r="H33" s="21">
        <f t="shared" si="8"/>
        <v>1</v>
      </c>
      <c r="I33" s="22">
        <f t="shared" si="8"/>
        <v>0</v>
      </c>
      <c r="J33" s="22">
        <f t="shared" si="8"/>
        <v>0</v>
      </c>
    </row>
    <row r="34" spans="1:10" ht="31.5" x14ac:dyDescent="0.35">
      <c r="A34" s="8" t="s">
        <v>64</v>
      </c>
      <c r="B34" s="9" t="s">
        <v>14</v>
      </c>
      <c r="C34" s="9" t="s">
        <v>65</v>
      </c>
      <c r="D34" s="25" t="s">
        <v>66</v>
      </c>
      <c r="E34" s="10">
        <v>229.8</v>
      </c>
      <c r="F34" s="11">
        <v>5</v>
      </c>
      <c r="G34" s="12">
        <f>ROUND(E34*F34,2)</f>
        <v>1149</v>
      </c>
      <c r="H34" s="10">
        <v>229.8</v>
      </c>
      <c r="I34" s="69">
        <v>0</v>
      </c>
      <c r="J34" s="12">
        <f>ROUND(H34*I34,2)</f>
        <v>0</v>
      </c>
    </row>
    <row r="35" spans="1:10" x14ac:dyDescent="0.35">
      <c r="A35" s="13"/>
      <c r="B35" s="13"/>
      <c r="C35" s="13"/>
      <c r="D35" s="26" t="s">
        <v>67</v>
      </c>
      <c r="E35" s="10">
        <v>1</v>
      </c>
      <c r="F35" s="15">
        <f>G34</f>
        <v>1149</v>
      </c>
      <c r="G35" s="15">
        <f>ROUND(E35*F35,2)</f>
        <v>1149</v>
      </c>
      <c r="H35" s="10">
        <v>1</v>
      </c>
      <c r="I35" s="15">
        <f>J34</f>
        <v>0</v>
      </c>
      <c r="J35" s="15">
        <f>ROUND(H35*I35,2)</f>
        <v>0</v>
      </c>
    </row>
    <row r="36" spans="1:10" ht="1" customHeight="1" x14ac:dyDescent="0.35">
      <c r="A36" s="16"/>
      <c r="B36" s="16"/>
      <c r="C36" s="16"/>
      <c r="D36" s="27"/>
      <c r="E36" s="16"/>
      <c r="F36" s="16"/>
      <c r="G36" s="16"/>
      <c r="H36" s="16"/>
      <c r="I36" s="16"/>
      <c r="J36" s="16"/>
    </row>
    <row r="37" spans="1:10" ht="21" x14ac:dyDescent="0.35">
      <c r="A37" s="20" t="s">
        <v>68</v>
      </c>
      <c r="B37" s="20" t="s">
        <v>10</v>
      </c>
      <c r="C37" s="20" t="s">
        <v>11</v>
      </c>
      <c r="D37" s="29" t="s">
        <v>69</v>
      </c>
      <c r="E37" s="21">
        <f t="shared" ref="E37:J37" si="9">E45</f>
        <v>1</v>
      </c>
      <c r="F37" s="22">
        <f t="shared" si="9"/>
        <v>1815.53</v>
      </c>
      <c r="G37" s="22">
        <f t="shared" si="9"/>
        <v>1815.53</v>
      </c>
      <c r="H37" s="21">
        <f t="shared" si="9"/>
        <v>1</v>
      </c>
      <c r="I37" s="22">
        <f t="shared" si="9"/>
        <v>0</v>
      </c>
      <c r="J37" s="22">
        <f t="shared" si="9"/>
        <v>0</v>
      </c>
    </row>
    <row r="38" spans="1:10" x14ac:dyDescent="0.35">
      <c r="A38" s="8" t="s">
        <v>70</v>
      </c>
      <c r="B38" s="9" t="s">
        <v>14</v>
      </c>
      <c r="C38" s="9" t="s">
        <v>65</v>
      </c>
      <c r="D38" s="25" t="s">
        <v>71</v>
      </c>
      <c r="E38" s="10">
        <v>10.119999999999999</v>
      </c>
      <c r="F38" s="11">
        <v>27</v>
      </c>
      <c r="G38" s="12">
        <f t="shared" ref="G38:G45" si="10">ROUND(E38*F38,2)</f>
        <v>273.24</v>
      </c>
      <c r="H38" s="10">
        <v>10.119999999999999</v>
      </c>
      <c r="I38" s="69">
        <v>0</v>
      </c>
      <c r="J38" s="12">
        <f t="shared" ref="J38:J45" si="11">ROUND(H38*I38,2)</f>
        <v>0</v>
      </c>
    </row>
    <row r="39" spans="1:10" x14ac:dyDescent="0.35">
      <c r="A39" s="8" t="s">
        <v>72</v>
      </c>
      <c r="B39" s="9" t="s">
        <v>14</v>
      </c>
      <c r="C39" s="9" t="s">
        <v>65</v>
      </c>
      <c r="D39" s="25" t="s">
        <v>73</v>
      </c>
      <c r="E39" s="10">
        <v>0.35</v>
      </c>
      <c r="F39" s="11">
        <v>450</v>
      </c>
      <c r="G39" s="12">
        <f t="shared" si="10"/>
        <v>157.5</v>
      </c>
      <c r="H39" s="10">
        <v>0.35</v>
      </c>
      <c r="I39" s="69">
        <v>0</v>
      </c>
      <c r="J39" s="12">
        <f t="shared" si="11"/>
        <v>0</v>
      </c>
    </row>
    <row r="40" spans="1:10" x14ac:dyDescent="0.35">
      <c r="A40" s="8" t="s">
        <v>74</v>
      </c>
      <c r="B40" s="9" t="s">
        <v>14</v>
      </c>
      <c r="C40" s="9" t="s">
        <v>65</v>
      </c>
      <c r="D40" s="25" t="s">
        <v>75</v>
      </c>
      <c r="E40" s="10">
        <v>3.43</v>
      </c>
      <c r="F40" s="11">
        <v>253</v>
      </c>
      <c r="G40" s="12">
        <f t="shared" si="10"/>
        <v>867.79</v>
      </c>
      <c r="H40" s="10">
        <v>3.43</v>
      </c>
      <c r="I40" s="69">
        <v>0</v>
      </c>
      <c r="J40" s="12">
        <f t="shared" si="11"/>
        <v>0</v>
      </c>
    </row>
    <row r="41" spans="1:10" x14ac:dyDescent="0.35">
      <c r="A41" s="8" t="s">
        <v>76</v>
      </c>
      <c r="B41" s="9" t="s">
        <v>14</v>
      </c>
      <c r="C41" s="9" t="s">
        <v>65</v>
      </c>
      <c r="D41" s="25" t="s">
        <v>77</v>
      </c>
      <c r="E41" s="10">
        <v>2</v>
      </c>
      <c r="F41" s="11">
        <v>70</v>
      </c>
      <c r="G41" s="12">
        <f t="shared" si="10"/>
        <v>140</v>
      </c>
      <c r="H41" s="10">
        <v>2</v>
      </c>
      <c r="I41" s="69">
        <v>0</v>
      </c>
      <c r="J41" s="12">
        <f t="shared" si="11"/>
        <v>0</v>
      </c>
    </row>
    <row r="42" spans="1:10" x14ac:dyDescent="0.35">
      <c r="A42" s="8" t="s">
        <v>78</v>
      </c>
      <c r="B42" s="9" t="s">
        <v>14</v>
      </c>
      <c r="C42" s="9" t="s">
        <v>65</v>
      </c>
      <c r="D42" s="25" t="s">
        <v>79</v>
      </c>
      <c r="E42" s="10">
        <v>15.4</v>
      </c>
      <c r="F42" s="11">
        <v>5</v>
      </c>
      <c r="G42" s="12">
        <f t="shared" si="10"/>
        <v>77</v>
      </c>
      <c r="H42" s="10">
        <v>15.4</v>
      </c>
      <c r="I42" s="69">
        <v>0</v>
      </c>
      <c r="J42" s="12">
        <f t="shared" si="11"/>
        <v>0</v>
      </c>
    </row>
    <row r="43" spans="1:10" ht="21" x14ac:dyDescent="0.35">
      <c r="A43" s="8" t="s">
        <v>80</v>
      </c>
      <c r="B43" s="9" t="s">
        <v>14</v>
      </c>
      <c r="C43" s="9" t="s">
        <v>65</v>
      </c>
      <c r="D43" s="25" t="s">
        <v>81</v>
      </c>
      <c r="E43" s="10">
        <v>3</v>
      </c>
      <c r="F43" s="11">
        <v>20</v>
      </c>
      <c r="G43" s="12">
        <f t="shared" si="10"/>
        <v>60</v>
      </c>
      <c r="H43" s="10">
        <v>3</v>
      </c>
      <c r="I43" s="69">
        <v>0</v>
      </c>
      <c r="J43" s="12">
        <f t="shared" si="11"/>
        <v>0</v>
      </c>
    </row>
    <row r="44" spans="1:10" x14ac:dyDescent="0.35">
      <c r="A44" s="8" t="s">
        <v>82</v>
      </c>
      <c r="B44" s="9" t="s">
        <v>14</v>
      </c>
      <c r="C44" s="9" t="s">
        <v>65</v>
      </c>
      <c r="D44" s="25" t="s">
        <v>83</v>
      </c>
      <c r="E44" s="10">
        <v>8</v>
      </c>
      <c r="F44" s="11">
        <v>30</v>
      </c>
      <c r="G44" s="12">
        <f t="shared" si="10"/>
        <v>240</v>
      </c>
      <c r="H44" s="10">
        <v>8</v>
      </c>
      <c r="I44" s="69">
        <v>0</v>
      </c>
      <c r="J44" s="12">
        <f t="shared" si="11"/>
        <v>0</v>
      </c>
    </row>
    <row r="45" spans="1:10" x14ac:dyDescent="0.35">
      <c r="A45" s="13"/>
      <c r="B45" s="13"/>
      <c r="C45" s="13"/>
      <c r="D45" s="26" t="s">
        <v>84</v>
      </c>
      <c r="E45" s="10">
        <v>1</v>
      </c>
      <c r="F45" s="15">
        <f>SUM(G38:G44)</f>
        <v>1815.53</v>
      </c>
      <c r="G45" s="15">
        <f t="shared" si="10"/>
        <v>1815.53</v>
      </c>
      <c r="H45" s="10">
        <v>1</v>
      </c>
      <c r="I45" s="15">
        <f>SUM(J38:J44)</f>
        <v>0</v>
      </c>
      <c r="J45" s="15">
        <f t="shared" si="11"/>
        <v>0</v>
      </c>
    </row>
    <row r="46" spans="1:10" ht="1" customHeight="1" x14ac:dyDescent="0.35">
      <c r="A46" s="16"/>
      <c r="B46" s="16"/>
      <c r="C46" s="16"/>
      <c r="D46" s="27"/>
      <c r="E46" s="16"/>
      <c r="F46" s="16"/>
      <c r="G46" s="16"/>
      <c r="H46" s="16"/>
      <c r="I46" s="16"/>
      <c r="J46" s="16"/>
    </row>
    <row r="47" spans="1:10" x14ac:dyDescent="0.35">
      <c r="A47" s="13"/>
      <c r="B47" s="13"/>
      <c r="C47" s="13"/>
      <c r="D47" s="26" t="s">
        <v>85</v>
      </c>
      <c r="E47" s="10">
        <v>1</v>
      </c>
      <c r="F47" s="15">
        <f>G33+G37</f>
        <v>2964.53</v>
      </c>
      <c r="G47" s="15">
        <f>ROUND(E47*F47,2)</f>
        <v>2964.53</v>
      </c>
      <c r="H47" s="10">
        <v>1</v>
      </c>
      <c r="I47" s="15">
        <f>J33+J37</f>
        <v>0</v>
      </c>
      <c r="J47" s="15">
        <f>ROUND(H47*I47,2)</f>
        <v>0</v>
      </c>
    </row>
    <row r="48" spans="1:10" ht="1" customHeight="1" x14ac:dyDescent="0.35">
      <c r="A48" s="16"/>
      <c r="B48" s="16"/>
      <c r="C48" s="16"/>
      <c r="D48" s="27"/>
      <c r="E48" s="16"/>
      <c r="F48" s="16"/>
      <c r="G48" s="16"/>
      <c r="H48" s="16"/>
      <c r="I48" s="16"/>
      <c r="J48" s="16"/>
    </row>
    <row r="49" spans="1:10" x14ac:dyDescent="0.35">
      <c r="A49" s="17" t="s">
        <v>86</v>
      </c>
      <c r="B49" s="17" t="s">
        <v>10</v>
      </c>
      <c r="C49" s="17" t="s">
        <v>11</v>
      </c>
      <c r="D49" s="28" t="s">
        <v>87</v>
      </c>
      <c r="E49" s="18">
        <f t="shared" ref="E49:J49" si="12">E53</f>
        <v>1</v>
      </c>
      <c r="F49" s="19">
        <f t="shared" si="12"/>
        <v>1600</v>
      </c>
      <c r="G49" s="19">
        <f t="shared" si="12"/>
        <v>1600</v>
      </c>
      <c r="H49" s="18">
        <f t="shared" si="12"/>
        <v>1</v>
      </c>
      <c r="I49" s="19">
        <f t="shared" si="12"/>
        <v>0</v>
      </c>
      <c r="J49" s="19">
        <f t="shared" si="12"/>
        <v>0</v>
      </c>
    </row>
    <row r="50" spans="1:10" ht="31.5" x14ac:dyDescent="0.35">
      <c r="A50" s="8" t="s">
        <v>88</v>
      </c>
      <c r="B50" s="9" t="s">
        <v>14</v>
      </c>
      <c r="C50" s="9" t="s">
        <v>65</v>
      </c>
      <c r="D50" s="25" t="s">
        <v>89</v>
      </c>
      <c r="E50" s="10">
        <v>2</v>
      </c>
      <c r="F50" s="11">
        <v>100</v>
      </c>
      <c r="G50" s="12">
        <f>ROUND(E50*F50,2)</f>
        <v>200</v>
      </c>
      <c r="H50" s="10">
        <v>2</v>
      </c>
      <c r="I50" s="69">
        <v>0</v>
      </c>
      <c r="J50" s="12">
        <f>ROUND(H50*I50,2)</f>
        <v>0</v>
      </c>
    </row>
    <row r="51" spans="1:10" ht="21" x14ac:dyDescent="0.35">
      <c r="A51" s="8" t="s">
        <v>90</v>
      </c>
      <c r="B51" s="9" t="s">
        <v>14</v>
      </c>
      <c r="C51" s="9" t="s">
        <v>65</v>
      </c>
      <c r="D51" s="25" t="s">
        <v>91</v>
      </c>
      <c r="E51" s="10">
        <v>5.5</v>
      </c>
      <c r="F51" s="11">
        <v>180</v>
      </c>
      <c r="G51" s="12">
        <f>ROUND(E51*F51,2)</f>
        <v>990</v>
      </c>
      <c r="H51" s="10">
        <v>5.5</v>
      </c>
      <c r="I51" s="69">
        <v>0</v>
      </c>
      <c r="J51" s="12">
        <f>ROUND(H51*I51,2)</f>
        <v>0</v>
      </c>
    </row>
    <row r="52" spans="1:10" ht="21" x14ac:dyDescent="0.35">
      <c r="A52" s="8" t="s">
        <v>92</v>
      </c>
      <c r="B52" s="9" t="s">
        <v>14</v>
      </c>
      <c r="C52" s="9" t="s">
        <v>65</v>
      </c>
      <c r="D52" s="25" t="s">
        <v>93</v>
      </c>
      <c r="E52" s="10">
        <v>1</v>
      </c>
      <c r="F52" s="11">
        <v>410</v>
      </c>
      <c r="G52" s="12">
        <f>ROUND(E52*F52,2)</f>
        <v>410</v>
      </c>
      <c r="H52" s="10">
        <v>1</v>
      </c>
      <c r="I52" s="69">
        <v>0</v>
      </c>
      <c r="J52" s="12">
        <f>ROUND(H52*I52,2)</f>
        <v>0</v>
      </c>
    </row>
    <row r="53" spans="1:10" x14ac:dyDescent="0.35">
      <c r="A53" s="13"/>
      <c r="B53" s="13"/>
      <c r="C53" s="13"/>
      <c r="D53" s="26" t="s">
        <v>94</v>
      </c>
      <c r="E53" s="10">
        <v>1</v>
      </c>
      <c r="F53" s="15">
        <f>SUM(G50:G52)</f>
        <v>1600</v>
      </c>
      <c r="G53" s="15">
        <f>ROUND(E53*F53,2)</f>
        <v>1600</v>
      </c>
      <c r="H53" s="10">
        <v>1</v>
      </c>
      <c r="I53" s="15">
        <f>SUM(J50:J52)</f>
        <v>0</v>
      </c>
      <c r="J53" s="15">
        <f>ROUND(H53*I53,2)</f>
        <v>0</v>
      </c>
    </row>
    <row r="54" spans="1:10" ht="1" customHeight="1" x14ac:dyDescent="0.35">
      <c r="A54" s="16"/>
      <c r="B54" s="16"/>
      <c r="C54" s="16"/>
      <c r="D54" s="27"/>
      <c r="E54" s="16"/>
      <c r="F54" s="16"/>
      <c r="G54" s="16"/>
      <c r="H54" s="16"/>
      <c r="I54" s="16"/>
      <c r="J54" s="16"/>
    </row>
    <row r="55" spans="1:10" x14ac:dyDescent="0.35">
      <c r="A55" s="17" t="s">
        <v>95</v>
      </c>
      <c r="B55" s="17" t="s">
        <v>10</v>
      </c>
      <c r="C55" s="17" t="s">
        <v>11</v>
      </c>
      <c r="D55" s="28" t="s">
        <v>96</v>
      </c>
      <c r="E55" s="18">
        <f t="shared" ref="E55:J55" si="13">E57</f>
        <v>1</v>
      </c>
      <c r="F55" s="19">
        <f t="shared" si="13"/>
        <v>5256.35</v>
      </c>
      <c r="G55" s="19">
        <f t="shared" si="13"/>
        <v>5256.35</v>
      </c>
      <c r="H55" s="18">
        <f t="shared" si="13"/>
        <v>1</v>
      </c>
      <c r="I55" s="19">
        <f t="shared" si="13"/>
        <v>0</v>
      </c>
      <c r="J55" s="19">
        <f t="shared" si="13"/>
        <v>0</v>
      </c>
    </row>
    <row r="56" spans="1:10" ht="21" x14ac:dyDescent="0.35">
      <c r="A56" s="8" t="s">
        <v>97</v>
      </c>
      <c r="B56" s="9" t="s">
        <v>14</v>
      </c>
      <c r="C56" s="9" t="s">
        <v>30</v>
      </c>
      <c r="D56" s="25" t="s">
        <v>98</v>
      </c>
      <c r="E56" s="10">
        <v>276.64999999999998</v>
      </c>
      <c r="F56" s="11">
        <v>19</v>
      </c>
      <c r="G56" s="12">
        <f>ROUND(E56*F56,2)</f>
        <v>5256.35</v>
      </c>
      <c r="H56" s="10">
        <v>276.64999999999998</v>
      </c>
      <c r="I56" s="69">
        <v>0</v>
      </c>
      <c r="J56" s="12">
        <f>ROUND(H56*I56,2)</f>
        <v>0</v>
      </c>
    </row>
    <row r="57" spans="1:10" x14ac:dyDescent="0.35">
      <c r="A57" s="13"/>
      <c r="B57" s="13"/>
      <c r="C57" s="13"/>
      <c r="D57" s="26" t="s">
        <v>99</v>
      </c>
      <c r="E57" s="10">
        <v>1</v>
      </c>
      <c r="F57" s="15">
        <f>G56</f>
        <v>5256.35</v>
      </c>
      <c r="G57" s="15">
        <f>ROUND(E57*F57,2)</f>
        <v>5256.35</v>
      </c>
      <c r="H57" s="10">
        <v>1</v>
      </c>
      <c r="I57" s="15">
        <f>J56</f>
        <v>0</v>
      </c>
      <c r="J57" s="15">
        <f>ROUND(H57*I57,2)</f>
        <v>0</v>
      </c>
    </row>
    <row r="58" spans="1:10" ht="1" customHeight="1" x14ac:dyDescent="0.35">
      <c r="A58" s="16"/>
      <c r="B58" s="16"/>
      <c r="C58" s="16"/>
      <c r="D58" s="27"/>
      <c r="E58" s="16"/>
      <c r="F58" s="16"/>
      <c r="G58" s="16"/>
      <c r="H58" s="16"/>
      <c r="I58" s="16"/>
      <c r="J58" s="16"/>
    </row>
    <row r="59" spans="1:10" ht="21" x14ac:dyDescent="0.35">
      <c r="A59" s="17" t="s">
        <v>100</v>
      </c>
      <c r="B59" s="17" t="s">
        <v>10</v>
      </c>
      <c r="C59" s="17" t="s">
        <v>11</v>
      </c>
      <c r="D59" s="28" t="s">
        <v>101</v>
      </c>
      <c r="E59" s="18">
        <f t="shared" ref="E59:J59" si="14">E61</f>
        <v>1</v>
      </c>
      <c r="F59" s="19">
        <f t="shared" si="14"/>
        <v>858.18</v>
      </c>
      <c r="G59" s="19">
        <f t="shared" si="14"/>
        <v>858.18</v>
      </c>
      <c r="H59" s="18">
        <f t="shared" si="14"/>
        <v>1</v>
      </c>
      <c r="I59" s="19">
        <f t="shared" si="14"/>
        <v>0</v>
      </c>
      <c r="J59" s="19">
        <f t="shared" si="14"/>
        <v>0</v>
      </c>
    </row>
    <row r="60" spans="1:10" ht="21" x14ac:dyDescent="0.35">
      <c r="A60" s="8" t="s">
        <v>102</v>
      </c>
      <c r="B60" s="9" t="s">
        <v>14</v>
      </c>
      <c r="C60" s="9" t="s">
        <v>30</v>
      </c>
      <c r="D60" s="25" t="s">
        <v>103</v>
      </c>
      <c r="E60" s="10">
        <v>50.84</v>
      </c>
      <c r="F60" s="11">
        <v>16.88</v>
      </c>
      <c r="G60" s="12">
        <f>ROUND(E60*F60,2)</f>
        <v>858.18</v>
      </c>
      <c r="H60" s="10">
        <v>50.84</v>
      </c>
      <c r="I60" s="69">
        <v>0</v>
      </c>
      <c r="J60" s="12">
        <f>ROUND(H60*I60,2)</f>
        <v>0</v>
      </c>
    </row>
    <row r="61" spans="1:10" x14ac:dyDescent="0.35">
      <c r="A61" s="13"/>
      <c r="B61" s="13"/>
      <c r="C61" s="13"/>
      <c r="D61" s="26" t="s">
        <v>104</v>
      </c>
      <c r="E61" s="10">
        <v>1</v>
      </c>
      <c r="F61" s="15">
        <f>G60</f>
        <v>858.18</v>
      </c>
      <c r="G61" s="15">
        <f>ROUND(E61*F61,2)</f>
        <v>858.18</v>
      </c>
      <c r="H61" s="10">
        <v>1</v>
      </c>
      <c r="I61" s="15">
        <f>J60</f>
        <v>0</v>
      </c>
      <c r="J61" s="15">
        <f>ROUND(H61*I61,2)</f>
        <v>0</v>
      </c>
    </row>
    <row r="62" spans="1:10" ht="1" customHeight="1" x14ac:dyDescent="0.35">
      <c r="A62" s="16"/>
      <c r="B62" s="16"/>
      <c r="C62" s="16"/>
      <c r="D62" s="27"/>
      <c r="E62" s="16"/>
      <c r="F62" s="16"/>
      <c r="G62" s="16"/>
      <c r="H62" s="16"/>
      <c r="I62" s="16"/>
      <c r="J62" s="16"/>
    </row>
    <row r="63" spans="1:10" x14ac:dyDescent="0.35">
      <c r="A63" s="13"/>
      <c r="B63" s="13"/>
      <c r="C63" s="13"/>
      <c r="D63" s="26" t="s">
        <v>105</v>
      </c>
      <c r="E63" s="14">
        <v>1</v>
      </c>
      <c r="F63" s="15">
        <f>G32+G49+G55+G59</f>
        <v>10679.06</v>
      </c>
      <c r="G63" s="15">
        <f>ROUND(E63*F63,2)</f>
        <v>10679.06</v>
      </c>
      <c r="H63" s="14">
        <v>1</v>
      </c>
      <c r="I63" s="15">
        <f>J32+J49+J55+J59</f>
        <v>0</v>
      </c>
      <c r="J63" s="15">
        <f>ROUND(H63*I63,2)</f>
        <v>0</v>
      </c>
    </row>
    <row r="64" spans="1:10" ht="1" customHeight="1" x14ac:dyDescent="0.35">
      <c r="A64" s="16"/>
      <c r="B64" s="16"/>
      <c r="C64" s="16"/>
      <c r="D64" s="27"/>
      <c r="E64" s="16"/>
      <c r="F64" s="16"/>
      <c r="G64" s="16"/>
      <c r="H64" s="16"/>
      <c r="I64" s="16"/>
      <c r="J64" s="16"/>
    </row>
    <row r="65" spans="1:10" x14ac:dyDescent="0.35">
      <c r="A65" s="5" t="s">
        <v>106</v>
      </c>
      <c r="B65" s="5" t="s">
        <v>10</v>
      </c>
      <c r="C65" s="5" t="s">
        <v>11</v>
      </c>
      <c r="D65" s="24" t="s">
        <v>107</v>
      </c>
      <c r="E65" s="6">
        <f t="shared" ref="E65:J65" si="15">E67</f>
        <v>1</v>
      </c>
      <c r="F65" s="7">
        <f t="shared" si="15"/>
        <v>3348.49</v>
      </c>
      <c r="G65" s="7">
        <f t="shared" si="15"/>
        <v>3348.49</v>
      </c>
      <c r="H65" s="6">
        <f t="shared" si="15"/>
        <v>1</v>
      </c>
      <c r="I65" s="7">
        <f t="shared" si="15"/>
        <v>3348.49</v>
      </c>
      <c r="J65" s="7">
        <f t="shared" si="15"/>
        <v>3348.49</v>
      </c>
    </row>
    <row r="66" spans="1:10" x14ac:dyDescent="0.35">
      <c r="A66" s="8" t="s">
        <v>108</v>
      </c>
      <c r="B66" s="9" t="s">
        <v>14</v>
      </c>
      <c r="C66" s="9" t="s">
        <v>109</v>
      </c>
      <c r="D66" s="25" t="s">
        <v>107</v>
      </c>
      <c r="E66" s="10">
        <v>1</v>
      </c>
      <c r="F66" s="11">
        <v>3348.49</v>
      </c>
      <c r="G66" s="12">
        <f>ROUND(E66*F66,2)</f>
        <v>3348.49</v>
      </c>
      <c r="H66" s="10">
        <v>1</v>
      </c>
      <c r="I66" s="69">
        <v>3348.49</v>
      </c>
      <c r="J66" s="12">
        <f>ROUND(H66*I66,2)</f>
        <v>3348.49</v>
      </c>
    </row>
    <row r="67" spans="1:10" x14ac:dyDescent="0.35">
      <c r="A67" s="13"/>
      <c r="B67" s="13"/>
      <c r="C67" s="13"/>
      <c r="D67" s="26" t="s">
        <v>110</v>
      </c>
      <c r="E67" s="14">
        <v>1</v>
      </c>
      <c r="F67" s="15">
        <f>G66</f>
        <v>3348.49</v>
      </c>
      <c r="G67" s="15">
        <f>ROUND(E67*F67,2)</f>
        <v>3348.49</v>
      </c>
      <c r="H67" s="14">
        <v>1</v>
      </c>
      <c r="I67" s="15">
        <f>J66</f>
        <v>3348.49</v>
      </c>
      <c r="J67" s="15">
        <f>ROUND(H67*I67,2)</f>
        <v>3348.49</v>
      </c>
    </row>
    <row r="68" spans="1:10" ht="1" customHeight="1" x14ac:dyDescent="0.35">
      <c r="A68" s="16"/>
      <c r="B68" s="16"/>
      <c r="C68" s="16"/>
      <c r="D68" s="27"/>
      <c r="E68" s="16"/>
      <c r="F68" s="16"/>
      <c r="G68" s="16"/>
      <c r="H68" s="16"/>
      <c r="I68" s="16"/>
      <c r="J68" s="16"/>
    </row>
    <row r="69" spans="1:10" x14ac:dyDescent="0.35">
      <c r="A69" s="13"/>
      <c r="B69" s="13"/>
      <c r="C69" s="13"/>
      <c r="D69" s="26" t="s">
        <v>111</v>
      </c>
      <c r="E69" s="14">
        <v>1</v>
      </c>
      <c r="F69" s="15">
        <f>G4+G11+G18+G27+G31+G65</f>
        <v>87879.21</v>
      </c>
      <c r="G69" s="15">
        <f>ROUND(E69*F69,2)</f>
        <v>87879.21</v>
      </c>
      <c r="H69" s="14">
        <v>1</v>
      </c>
      <c r="I69" s="15">
        <f>J4+J11+J18+J27+J31+J65</f>
        <v>3348.49</v>
      </c>
      <c r="J69" s="15">
        <f>ROUND(H69*I69,2)</f>
        <v>3348.49</v>
      </c>
    </row>
    <row r="70" spans="1:10" ht="1" customHeight="1" x14ac:dyDescent="0.35">
      <c r="A70" s="16"/>
      <c r="B70" s="16"/>
      <c r="C70" s="16"/>
      <c r="D70" s="27"/>
      <c r="E70" s="16"/>
      <c r="F70" s="16"/>
      <c r="G70" s="16"/>
      <c r="H70" s="16"/>
      <c r="I70" s="16"/>
      <c r="J70" s="16"/>
    </row>
    <row r="71" spans="1:10" x14ac:dyDescent="0.35">
      <c r="A71" s="30"/>
      <c r="B71" s="31"/>
      <c r="C71" s="31"/>
      <c r="D71" s="32" t="s">
        <v>112</v>
      </c>
      <c r="E71" s="30"/>
      <c r="F71" s="31"/>
      <c r="G71" s="33">
        <f>G69</f>
        <v>87879.21</v>
      </c>
      <c r="H71" s="31"/>
      <c r="I71" s="30"/>
      <c r="J71" s="33">
        <f>J69</f>
        <v>3348.49</v>
      </c>
    </row>
    <row r="72" spans="1:10" x14ac:dyDescent="0.35">
      <c r="A72" s="34"/>
      <c r="B72" s="35"/>
      <c r="C72" s="35"/>
      <c r="D72" s="36" t="s">
        <v>113</v>
      </c>
      <c r="E72" s="37">
        <v>0.19</v>
      </c>
      <c r="F72" s="35"/>
      <c r="G72" s="38">
        <f>G71*E72</f>
        <v>16697.05</v>
      </c>
      <c r="H72" s="39"/>
      <c r="I72" s="40">
        <v>0.19</v>
      </c>
      <c r="J72" s="38">
        <f>J71*I72</f>
        <v>636.21</v>
      </c>
    </row>
    <row r="73" spans="1:10" x14ac:dyDescent="0.35">
      <c r="A73" s="34"/>
      <c r="B73" s="35"/>
      <c r="C73" s="35"/>
      <c r="D73" s="36" t="s">
        <v>114</v>
      </c>
      <c r="E73" s="34"/>
      <c r="F73" s="35"/>
      <c r="G73" s="38">
        <f>G71+G72</f>
        <v>104576.26</v>
      </c>
      <c r="H73" s="35"/>
      <c r="I73" s="34"/>
      <c r="J73" s="38">
        <f>J71+J72</f>
        <v>3984.7</v>
      </c>
    </row>
    <row r="74" spans="1:10" x14ac:dyDescent="0.35">
      <c r="A74" s="34"/>
      <c r="B74" s="35"/>
      <c r="C74" s="35"/>
      <c r="D74" s="36" t="s">
        <v>115</v>
      </c>
      <c r="E74" s="37">
        <v>0.21</v>
      </c>
      <c r="F74" s="35"/>
      <c r="G74" s="38">
        <f>21*G73%</f>
        <v>21961.01</v>
      </c>
      <c r="H74" s="35"/>
      <c r="I74" s="37">
        <v>0.21</v>
      </c>
      <c r="J74" s="38">
        <f>E74*J73</f>
        <v>836.79</v>
      </c>
    </row>
    <row r="75" spans="1:10" x14ac:dyDescent="0.35">
      <c r="A75" s="41"/>
      <c r="B75" s="42"/>
      <c r="C75" s="42"/>
      <c r="D75" s="43" t="s">
        <v>116</v>
      </c>
      <c r="E75" s="41"/>
      <c r="F75" s="42"/>
      <c r="G75" s="44">
        <f>G73+G74</f>
        <v>126537.27</v>
      </c>
      <c r="H75" s="42"/>
      <c r="I75" s="41"/>
      <c r="J75" s="44">
        <f>J73+J74</f>
        <v>4821.49</v>
      </c>
    </row>
    <row r="76" spans="1:10" x14ac:dyDescent="0.35">
      <c r="A76" s="45"/>
      <c r="B76" s="45"/>
      <c r="C76" s="45"/>
      <c r="D76" s="46"/>
      <c r="E76" s="45"/>
      <c r="F76" s="45"/>
      <c r="G76" s="47"/>
      <c r="H76" s="45"/>
      <c r="I76" s="45"/>
      <c r="J76" s="47"/>
    </row>
    <row r="77" spans="1:10" ht="15.5" x14ac:dyDescent="0.35">
      <c r="A77" s="48" t="s">
        <v>117</v>
      </c>
      <c r="B77" s="49"/>
      <c r="C77" s="49"/>
      <c r="D77" s="50"/>
      <c r="E77" s="50"/>
      <c r="F77" s="50"/>
      <c r="G77" s="50"/>
      <c r="H77" s="51"/>
      <c r="I77" s="51"/>
      <c r="J77" s="52"/>
    </row>
    <row r="78" spans="1:10" ht="18.5" x14ac:dyDescent="0.35">
      <c r="A78" s="53" t="s">
        <v>118</v>
      </c>
      <c r="B78" s="54"/>
      <c r="C78" s="54"/>
      <c r="D78" s="55"/>
      <c r="E78" s="55"/>
      <c r="F78" s="55"/>
      <c r="G78" s="55"/>
      <c r="H78" s="56"/>
      <c r="I78" s="56"/>
      <c r="J78" s="57"/>
    </row>
    <row r="79" spans="1:10" ht="18.5" x14ac:dyDescent="0.35">
      <c r="A79" s="58" t="s">
        <v>119</v>
      </c>
      <c r="B79" s="59"/>
      <c r="C79" s="59"/>
      <c r="D79" s="60"/>
      <c r="E79" s="60"/>
      <c r="F79" s="60"/>
      <c r="G79" s="60"/>
      <c r="H79" s="61"/>
      <c r="I79" s="61"/>
      <c r="J79" s="62"/>
    </row>
    <row r="80" spans="1:10" ht="18.5" x14ac:dyDescent="0.35">
      <c r="A80" s="63" t="s">
        <v>120</v>
      </c>
      <c r="B80" s="64"/>
      <c r="C80" s="64"/>
      <c r="D80" s="65"/>
      <c r="E80" s="65"/>
      <c r="F80" s="65"/>
      <c r="G80" s="65"/>
      <c r="H80" s="66"/>
      <c r="I80" s="66"/>
      <c r="J80" s="67"/>
    </row>
    <row r="81" spans="1:10" ht="15.5" x14ac:dyDescent="0.35">
      <c r="A81" s="68"/>
      <c r="B81" s="49"/>
      <c r="C81" s="49"/>
      <c r="D81" s="50"/>
      <c r="E81" s="50"/>
      <c r="F81" s="50"/>
      <c r="G81" s="50"/>
      <c r="H81" s="51"/>
      <c r="I81" s="51"/>
      <c r="J81" s="52"/>
    </row>
    <row r="83" spans="1:10" x14ac:dyDescent="0.35">
      <c r="A83" s="71" t="s">
        <v>121</v>
      </c>
      <c r="B83" s="72"/>
      <c r="C83" s="72"/>
      <c r="D83" s="72"/>
      <c r="E83" s="72"/>
      <c r="F83" s="72"/>
      <c r="G83" s="72"/>
      <c r="H83" s="72"/>
      <c r="I83" s="72"/>
      <c r="J83" s="72"/>
    </row>
    <row r="84" spans="1:10" x14ac:dyDescent="0.35">
      <c r="A84" s="71"/>
      <c r="B84" s="72"/>
      <c r="C84" s="72"/>
      <c r="D84" s="72"/>
      <c r="E84" s="72"/>
      <c r="F84" s="72"/>
      <c r="G84" s="72"/>
      <c r="H84" s="72"/>
      <c r="I84" s="72"/>
      <c r="J84" s="72"/>
    </row>
    <row r="85" spans="1:10" x14ac:dyDescent="0.35">
      <c r="A85" s="71" t="s">
        <v>122</v>
      </c>
      <c r="B85" s="72"/>
      <c r="C85" s="72"/>
      <c r="D85" s="72"/>
      <c r="E85" s="72"/>
      <c r="F85" s="72"/>
      <c r="G85" s="72"/>
      <c r="H85" s="72"/>
      <c r="I85" s="72"/>
      <c r="J85" s="72"/>
    </row>
    <row r="86" spans="1:10" x14ac:dyDescent="0.35">
      <c r="A86" s="71"/>
      <c r="B86" s="72"/>
      <c r="C86" s="72"/>
      <c r="D86" s="72"/>
      <c r="E86" s="72"/>
      <c r="F86" s="72"/>
      <c r="G86" s="72"/>
      <c r="H86" s="72"/>
      <c r="I86" s="72"/>
      <c r="J86" s="72"/>
    </row>
    <row r="87" spans="1:10" x14ac:dyDescent="0.35">
      <c r="A87" s="73" t="s">
        <v>123</v>
      </c>
      <c r="B87" s="73"/>
      <c r="C87" s="73"/>
      <c r="D87" s="73" t="s">
        <v>124</v>
      </c>
      <c r="E87" s="73"/>
      <c r="F87" s="73"/>
      <c r="G87" s="73"/>
      <c r="H87" s="73"/>
      <c r="I87" s="73"/>
      <c r="J87" s="73"/>
    </row>
    <row r="88" spans="1:10" x14ac:dyDescent="0.35">
      <c r="A88" s="73"/>
      <c r="B88" s="73"/>
      <c r="C88" s="73"/>
      <c r="D88" s="73"/>
      <c r="E88" s="73"/>
      <c r="F88" s="73"/>
      <c r="G88" s="73"/>
      <c r="H88" s="73"/>
      <c r="I88" s="73"/>
      <c r="J88" s="73"/>
    </row>
    <row r="89" spans="1:10" x14ac:dyDescent="0.35">
      <c r="A89" s="70" t="s">
        <v>125</v>
      </c>
      <c r="B89" s="70"/>
      <c r="C89" s="70"/>
      <c r="D89" s="70" t="s">
        <v>126</v>
      </c>
      <c r="E89" s="70"/>
      <c r="F89" s="70"/>
      <c r="G89" s="70"/>
      <c r="H89" s="70"/>
      <c r="I89" s="70"/>
      <c r="J89" s="70"/>
    </row>
    <row r="90" spans="1:10" x14ac:dyDescent="0.35">
      <c r="A90" s="70"/>
      <c r="B90" s="70"/>
      <c r="C90" s="70"/>
      <c r="D90" s="70"/>
      <c r="E90" s="70"/>
      <c r="F90" s="70"/>
      <c r="G90" s="70"/>
      <c r="H90" s="70"/>
      <c r="I90" s="70"/>
      <c r="J90" s="70"/>
    </row>
    <row r="91" spans="1:10" x14ac:dyDescent="0.35">
      <c r="A91" s="70"/>
      <c r="B91" s="70"/>
      <c r="C91" s="70"/>
      <c r="D91" s="70"/>
      <c r="E91" s="70"/>
      <c r="F91" s="70"/>
      <c r="G91" s="70"/>
      <c r="H91" s="70"/>
      <c r="I91" s="70"/>
      <c r="J91" s="70"/>
    </row>
    <row r="92" spans="1:10" x14ac:dyDescent="0.35">
      <c r="A92" s="70"/>
      <c r="B92" s="70"/>
      <c r="C92" s="70"/>
      <c r="D92" s="70"/>
      <c r="E92" s="70"/>
      <c r="F92" s="70"/>
      <c r="G92" s="70"/>
      <c r="H92" s="70"/>
      <c r="I92" s="70"/>
      <c r="J92" s="70"/>
    </row>
  </sheetData>
  <sheetProtection algorithmName="SHA-512" hashValue="rl/BpR1BvD3AcUpU9afWqzN32QD9Ny1NASOy/kuhDzQPK//s3GjU91Yk9FugrQ3h7nzNRS8W8749ywjZoF3Xjw==" saltValue="+SU7goCvNzEl95MPDkFILQ==" spinCount="100000" sheet="1" objects="1" scenarios="1" selectLockedCells="1"/>
  <mergeCells count="8">
    <mergeCell ref="A89:C92"/>
    <mergeCell ref="D89:J92"/>
    <mergeCell ref="A83:A84"/>
    <mergeCell ref="B83:J84"/>
    <mergeCell ref="A85:A86"/>
    <mergeCell ref="B85:J86"/>
    <mergeCell ref="A87:C88"/>
    <mergeCell ref="D87:J88"/>
  </mergeCells>
  <dataValidations count="4">
    <dataValidation type="list" allowBlank="1" showInputMessage="1" showErrorMessage="1" sqref="B4:B70">
      <formula1>"Capítulo,Partida,Mano de obra,Maquinaria,Material,Otros,Tarea,"</formula1>
    </dataValidation>
    <dataValidation type="whole" allowBlank="1" showErrorMessage="1" errorTitle="ERROR" error="El valor debe estar comprendido entre 0 y 19%" sqref="H72">
      <formula1>0</formula1>
      <formula2>19</formula2>
    </dataValidation>
    <dataValidation type="decimal" allowBlank="1" showErrorMessage="1" errorTitle="ERROR" error="El BI+GG debe estar comprendido entre el 0 y 19%" sqref="I72">
      <formula1>0</formula1>
      <formula2>0.19</formula2>
    </dataValidation>
    <dataValidation type="decimal" operator="greaterThanOrEqual" allowBlank="1" showErrorMessage="1" errorTitle="ERROR" error="El importe debe ser mayor o igual al de proyecto." sqref="I66">
      <formula1>F66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Cárdaba Prada, Luis María</dc:creator>
  <cp:lastModifiedBy>Ríos Aparicio, Mauro</cp:lastModifiedBy>
  <dcterms:created xsi:type="dcterms:W3CDTF">2019-09-13T06:26:03Z</dcterms:created>
  <dcterms:modified xsi:type="dcterms:W3CDTF">2019-09-13T06:52:03Z</dcterms:modified>
</cp:coreProperties>
</file>