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Ger. Ing. de Mnto de Instalaciones\Coord. Ingenieria Operativa\Coordinador IOE\Inversiones 2019\IBT PV L11\REVISION COMITE\"/>
    </mc:Choice>
  </mc:AlternateContent>
  <bookViews>
    <workbookView xWindow="0" yWindow="0" windowWidth="14376" windowHeight="9588"/>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7" i="1" l="1"/>
  <c r="G326" i="1"/>
  <c r="G325" i="1"/>
  <c r="F322" i="1"/>
  <c r="G318" i="1"/>
  <c r="E307" i="1" l="1"/>
  <c r="G316" i="1"/>
  <c r="G314" i="1"/>
  <c r="G312" i="1"/>
  <c r="G310" i="1"/>
  <c r="G308" i="1"/>
  <c r="E262" i="1"/>
  <c r="G303" i="1"/>
  <c r="G301" i="1"/>
  <c r="G299" i="1"/>
  <c r="G297" i="1"/>
  <c r="G295" i="1"/>
  <c r="G293" i="1"/>
  <c r="G291" i="1"/>
  <c r="G289" i="1"/>
  <c r="G287" i="1"/>
  <c r="G285" i="1"/>
  <c r="G283" i="1"/>
  <c r="G281" i="1"/>
  <c r="G279" i="1"/>
  <c r="G277" i="1"/>
  <c r="G275" i="1"/>
  <c r="G273" i="1"/>
  <c r="G271" i="1"/>
  <c r="G269" i="1"/>
  <c r="G267" i="1"/>
  <c r="G265" i="1"/>
  <c r="G263" i="1"/>
  <c r="F305" i="1" s="1"/>
  <c r="E221" i="1"/>
  <c r="G258" i="1"/>
  <c r="G256" i="1"/>
  <c r="G254" i="1"/>
  <c r="G252" i="1"/>
  <c r="G250" i="1"/>
  <c r="G248" i="1"/>
  <c r="G246" i="1"/>
  <c r="G244" i="1"/>
  <c r="G242" i="1"/>
  <c r="G240" i="1"/>
  <c r="G238" i="1"/>
  <c r="G236" i="1"/>
  <c r="G234" i="1"/>
  <c r="G232" i="1"/>
  <c r="G230" i="1"/>
  <c r="G228" i="1"/>
  <c r="G226" i="1"/>
  <c r="G224" i="1"/>
  <c r="G222" i="1"/>
  <c r="F260" i="1" s="1"/>
  <c r="E164" i="1"/>
  <c r="G217" i="1"/>
  <c r="G215" i="1"/>
  <c r="G213" i="1"/>
  <c r="G211" i="1"/>
  <c r="G209" i="1"/>
  <c r="G207" i="1"/>
  <c r="G205" i="1"/>
  <c r="G203" i="1"/>
  <c r="G201" i="1"/>
  <c r="G199" i="1"/>
  <c r="G197" i="1"/>
  <c r="G195" i="1"/>
  <c r="G193" i="1"/>
  <c r="G191" i="1"/>
  <c r="G189" i="1"/>
  <c r="G187" i="1"/>
  <c r="G185" i="1"/>
  <c r="G183" i="1"/>
  <c r="G181" i="1"/>
  <c r="G179" i="1"/>
  <c r="G177" i="1"/>
  <c r="G175" i="1"/>
  <c r="G173" i="1"/>
  <c r="G171" i="1"/>
  <c r="G169" i="1"/>
  <c r="G167" i="1"/>
  <c r="G165" i="1"/>
  <c r="F219" i="1" s="1"/>
  <c r="E115" i="1"/>
  <c r="G160" i="1"/>
  <c r="G158" i="1"/>
  <c r="G156" i="1"/>
  <c r="G154" i="1"/>
  <c r="G152" i="1"/>
  <c r="G150" i="1"/>
  <c r="G148" i="1"/>
  <c r="G146" i="1"/>
  <c r="G144" i="1"/>
  <c r="G142" i="1"/>
  <c r="G140" i="1"/>
  <c r="G138" i="1"/>
  <c r="G136" i="1"/>
  <c r="G134" i="1"/>
  <c r="G132" i="1"/>
  <c r="G130" i="1"/>
  <c r="G128" i="1"/>
  <c r="G126" i="1"/>
  <c r="G124" i="1"/>
  <c r="G122" i="1"/>
  <c r="G120" i="1"/>
  <c r="G118" i="1"/>
  <c r="G116" i="1"/>
  <c r="F162" i="1" s="1"/>
  <c r="E58" i="1"/>
  <c r="G111" i="1"/>
  <c r="G109" i="1"/>
  <c r="G107" i="1"/>
  <c r="G105" i="1"/>
  <c r="G103" i="1"/>
  <c r="G101" i="1"/>
  <c r="G99" i="1"/>
  <c r="G97" i="1"/>
  <c r="G95" i="1"/>
  <c r="G93" i="1"/>
  <c r="G91" i="1"/>
  <c r="G89" i="1"/>
  <c r="G87" i="1"/>
  <c r="G85" i="1"/>
  <c r="G83" i="1"/>
  <c r="G81" i="1"/>
  <c r="G79" i="1"/>
  <c r="G77" i="1"/>
  <c r="G75" i="1"/>
  <c r="G73" i="1"/>
  <c r="G71" i="1"/>
  <c r="G69" i="1"/>
  <c r="G67" i="1"/>
  <c r="G65" i="1"/>
  <c r="G63" i="1"/>
  <c r="G61" i="1"/>
  <c r="G59" i="1"/>
  <c r="F113" i="1" s="1"/>
  <c r="E4" i="1"/>
  <c r="G54" i="1"/>
  <c r="G52" i="1"/>
  <c r="G50" i="1"/>
  <c r="G48" i="1"/>
  <c r="G46" i="1"/>
  <c r="G44" i="1"/>
  <c r="G42" i="1"/>
  <c r="G40" i="1"/>
  <c r="G38" i="1"/>
  <c r="G36" i="1"/>
  <c r="G34" i="1"/>
  <c r="G32" i="1"/>
  <c r="G30" i="1"/>
  <c r="G28" i="1"/>
  <c r="G26" i="1"/>
  <c r="G24" i="1"/>
  <c r="G22" i="1"/>
  <c r="G20" i="1"/>
  <c r="G18" i="1"/>
  <c r="G17" i="1"/>
  <c r="G15" i="1"/>
  <c r="G13" i="1"/>
  <c r="G11" i="1"/>
  <c r="G9" i="1"/>
  <c r="G7" i="1"/>
  <c r="G5" i="1"/>
  <c r="F320" i="1" l="1"/>
  <c r="G320" i="1" s="1"/>
  <c r="F56" i="1"/>
  <c r="G56" i="1" s="1"/>
  <c r="F164" i="1"/>
  <c r="G219" i="1"/>
  <c r="G164" i="1" s="1"/>
  <c r="F115" i="1"/>
  <c r="G162" i="1"/>
  <c r="G115" i="1" s="1"/>
  <c r="F58" i="1"/>
  <c r="G113" i="1"/>
  <c r="G58" i="1" s="1"/>
  <c r="F221" i="1"/>
  <c r="G260" i="1"/>
  <c r="G221" i="1" s="1"/>
  <c r="G305" i="1"/>
  <c r="G262" i="1" s="1"/>
  <c r="F262" i="1"/>
  <c r="F307" i="1" l="1"/>
  <c r="G4" i="1"/>
  <c r="F4" i="1"/>
  <c r="G307" i="1"/>
  <c r="G322" i="1" s="1"/>
</calcChain>
</file>

<file path=xl/comments1.xml><?xml version="1.0" encoding="utf-8"?>
<comments xmlns="http://schemas.openxmlformats.org/spreadsheetml/2006/main">
  <authors>
    <author>Martín Romero, Mª Jesús</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List>
</comments>
</file>

<file path=xl/sharedStrings.xml><?xml version="1.0" encoding="utf-8"?>
<sst xmlns="http://schemas.openxmlformats.org/spreadsheetml/2006/main" count="794" uniqueCount="167">
  <si>
    <t>Presupuesto</t>
  </si>
  <si>
    <t>Código</t>
  </si>
  <si>
    <t>Nat</t>
  </si>
  <si>
    <t>Ud</t>
  </si>
  <si>
    <t>Resumen</t>
  </si>
  <si>
    <t>CanPres</t>
  </si>
  <si>
    <t>Pres</t>
  </si>
  <si>
    <t>ImpPres</t>
  </si>
  <si>
    <t>01</t>
  </si>
  <si>
    <t>Capítulo</t>
  </si>
  <si>
    <t/>
  </si>
  <si>
    <t>PLAZA ELIPTICA ANDENES</t>
  </si>
  <si>
    <t>01.01</t>
  </si>
  <si>
    <t>Partida</t>
  </si>
  <si>
    <t>u</t>
  </si>
  <si>
    <t>IMPERMEABILIZACION</t>
  </si>
  <si>
    <t>Impermeabilización de superficie abovedada realizado con fibra de vidrio sujeta a bóveda y terminada con pintura de poliuretano, formación de canalización de filtraciones hasta canaleta perimetral. Incluye los medios auxiliares necesarios para la ejecución de los trabajos. Totalmente terminado según indicaciones de la Dirección Facultativa.</t>
  </si>
  <si>
    <t>01.02</t>
  </si>
  <si>
    <t>LIMPIEZA DE FILTROS ACUSTICOS</t>
  </si>
  <si>
    <t>Limpieza de los huecos (formado por dos filtros) entre filtros acusticos mediente soplado con aire a presion de los mismos, incluye medios auxiliares y retirada de material de desecho a vertedero. Totalmente terminado según indicaciones de la Dirección Facultativa. Siendo la unidad, el hueco entre dos filtros.</t>
  </si>
  <si>
    <t>01.031</t>
  </si>
  <si>
    <t>LIMPIEZA TECNICA DEL POZO Y CM</t>
  </si>
  <si>
    <t>Limpieza técnica del pozo, incluye sistema de recogida de agua (incluso desatranco), retirada de objetos acopiados tales como rejas, etc. limpieza de moto ventiladores, cuadro de mando, cámaras, ventosa exterior, azulejos, etc. incluye medios auxiliares y retirada de material de desecho a vertedero. Totalmente terminado según indicaciones de la Dirección Facultativa.</t>
  </si>
  <si>
    <t>01.071</t>
  </si>
  <si>
    <t>PINTURA REJAS DE PROTECCION Y OTROS</t>
  </si>
  <si>
    <t>Pintura esmalte de alta calidad color amarillo (para rejas proteccion ventilador), azul (para puertas de acceso al pozo)  aplicada en cerrajeria metalica y gris metalizado para puertas acusticas, previamente se preparara la superficie mediante lijado y limpieza de zonas oxidadas. Incluye los medios auxiliares necesarios para su correcta ejecución. Totalmente terminado según indicaciones de la Dirección Facultativa.</t>
  </si>
  <si>
    <t>01.12</t>
  </si>
  <si>
    <t>RETIRADA DE MATERIALES ACOPIADOS</t>
  </si>
  <si>
    <t>Retirada de sacos de escombro, o restos acopiados en el pozo de ventilación. Totalmente terminado según indicaciones de la Dirección Facultativa.</t>
  </si>
  <si>
    <t>01.13</t>
  </si>
  <si>
    <t>m2</t>
  </si>
  <si>
    <t>ALICATADO AZULEJO BLANCO 20X20 REC.MORTERO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</si>
  <si>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</si>
  <si>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01.14</t>
  </si>
  <si>
    <t>DESMONTAJE Y RETIRADA A VERTEDERO DE PANEL ACUSTICO</t>
  </si>
  <si>
    <t>01.19</t>
  </si>
  <si>
    <t>S Y M DE PANELES ACUSTICOS</t>
  </si>
  <si>
    <t>Suministro y montaje de panel acustico de similares caracteristicas al sustituido de 2000x2000x200</t>
  </si>
  <si>
    <t>01.241</t>
  </si>
  <si>
    <t>PINTURA MOTOR-RODETE-ALAVES Y TOBERA</t>
  </si>
  <si>
    <t>Pintura esmalte de alta calidad color amarillo aplicada en conjunto de rodete, y pintura esmalte de alta calidad color azul aplicada en conjunto de ventilación (toberas, alaves y motor ),    previamente se preparara la superficie mediante lijado y limpieza de zonas oxidadas. Incluye los medios auxiliares necesarios para su correcta ejecución. Totalmente terminado según indicaciones de la Dirección Facultativa. Se entiende por unidad el conjunto de alabes de un ventilador.</t>
  </si>
  <si>
    <t>02.02</t>
  </si>
  <si>
    <t>REVISION, LIMPIEZA Y ENGRASE DE MOTORES DE VENTILACION</t>
  </si>
  <si>
    <t>Revisión, limpieza y engrase de motor de ventilación, incluye pequeño material, así como grasa para rodamientos resistente a altas temperaturas que cumpla con las normas DIN 51825 - K3N - 20 e ISO L-XBDGB 3. Con espesante de litio, revisión del sentido de giro e inversión del mismo si fuera precisola medida de aislamiento y vibraciones del mismo así como elaboración de informe de los resultados obtenidos, revision del sentido de giro e inversion del mismo Totalmente terminado según indicaciones de la Dirección Facultativa.</t>
  </si>
  <si>
    <t>02.03</t>
  </si>
  <si>
    <t>REVISION DEL SISTEMA DE INCLINACION DE ALABES</t>
  </si>
  <si>
    <t>Revisión de sistema de inclinación de alabes varían el flujo de aire impulsado), engrase del mismo, incluye sustitución de piezas de desgaste tales como rodamientos, retenes ejes, etc. Totalmente terminado según indicaciones de la Dirección Facultativa.</t>
  </si>
  <si>
    <t>02.05</t>
  </si>
  <si>
    <t>SUMINISTRO E INSTALACION DE APOYOS ANTIVIBRATORIOS</t>
  </si>
  <si>
    <t>Incluye suministro y montaje de los apoyos, necesario la sujecion/elevacion previa del ventilador. Incluye los medios auxiliares necesarios para su correcta ejecución. Totalmente terminado según indicaciones de la Dirección Facultativa.</t>
  </si>
  <si>
    <t>02.09</t>
  </si>
  <si>
    <t>REPARACION PUERTA ACUSTICA EN P. DE VENTILACION H. NOCTURNO</t>
  </si>
  <si>
    <t>Recibido de puertas existentes, reparación de cerrajerías ajustando las bisagras, cerraduras, etc. engrase de mecanismos, Totalmente terminado según indicaciones de la Dirección Facultativa</t>
  </si>
  <si>
    <t>03.05</t>
  </si>
  <si>
    <t>INVERSION DE GIRO DE LOS MOTORES</t>
  </si>
  <si>
    <t>Revisión e inversión de giro de los motores de ventilación, comprobar el relé de secuencia de fases y coordinar todos los elementos, cambiar el sentido y sustituir el relé si fuera preciso. C/p.p. de medios auxiliares necesarios para su correcta ejecución. Totalmente terminado según indicaciones de la Dirección Facultativa.</t>
  </si>
  <si>
    <t>03.07</t>
  </si>
  <si>
    <t>MODIFICACION DE CUADRO MANDO</t>
  </si>
  <si>
    <t>Reforma de cuado de mando y protección, con la instalación en el propio cuadro de un PLC con conectividad IP cuyo software quede totalmente probado y funcionando con todas las funcionalidades actuales mas la de lectura del consumo. El PLC sera tal que su mapa  de memoria ya tenga realizados los BTK´s de COMMIT, de lo contrario correra a cargo del contratista dicha integración.,  compuesto por procesador con ethernet, fuente de alimentación, módulos de entradas y salidas digitales necesarios, módulo de entradas analógicas (en reserva), conectores, bases de conexión, tarjetas de comunicación, rack de 4 u 8 posiciones según necesidad, memoria y materiales auxiliares, incluye cableado y sustitución de aparamenta (contactores, reles, etc.). el funcionamiento del cuadro pasara a gestionarse por el autómata retirando el cableado de mando existente. Totalmente terminado según indicaciones de la Dirección Facultativa.</t>
  </si>
  <si>
    <t>03.08</t>
  </si>
  <si>
    <t>MEJORA DE PICA EXISTENTE</t>
  </si>
  <si>
    <t>Suministro y montaje de arqueta de conexión de puesta a tierra, realizada con hormigón con tapa y cerco metálico señalizada, pica de acero cobreado de 2 m, incluso hincado y excavación de hueco, suministro y conexionado de hasta 10 m de cable (Cu 95mm2), mediante soldadura aluminotérmica y adición de carbón y sal. Con caja de seccionamiento si no hubiera, unificando todas las tierras. Lectura de la medida. Totalmente terminado, segun proyecto e indicaciones de la DFO.</t>
  </si>
  <si>
    <t>03.16</t>
  </si>
  <si>
    <t>INSTALACION DE CONVERTIDOR DE CORRIENTE ALTERNA</t>
  </si>
  <si>
    <t>Suministro y montaje de convertidor de corriente alterna 5A/4..20 mA</t>
  </si>
  <si>
    <t>03.22</t>
  </si>
  <si>
    <t>LIMPIEZA Y SELLADO DE CUADRO</t>
  </si>
  <si>
    <t>Suministro y aplicación de espuma de poliuretano resistente al fuego en la entrada de cables del cuadro. Cumpliendo la UNE EN-13501-2. Incluye limpieza previa del cuadro interior (aparamenta) y exterior.</t>
  </si>
  <si>
    <t>03.23</t>
  </si>
  <si>
    <t>S Y M E I DE SONDA DE TEMPERATURA ENCHUFABLE</t>
  </si>
  <si>
    <t>Suministro, montaje e integracion en PLC de sonda de temperatura Pt1000 en tunel a 30 metros de la entrada del pozo, con rango de temperatura -40/+60ºc, presion +/- 3%, señal de salida 4/20mA, alimentacion a 24 Vcc, IP 66, sustituible mediante conector estanco. Incluido pp de soportacion de acero inoxidable, canalizacion y cableado. Totalmente instalado y funcionando a una altura accesible con escalera.</t>
  </si>
  <si>
    <t>04.01</t>
  </si>
  <si>
    <t>m</t>
  </si>
  <si>
    <t>SYM TENDIDO DE FIBRA (8 FIBRAS)</t>
  </si>
  <si>
    <t>Suministro, tendido y conexionado de fibra optica multimodo, compuesto por 8 fibras de vidrio reforzadas WB (Bloquedas Agua), Cubierta LSZH (libre de halogenos, baja emision de humos y no propagador de la llama) que cumpla con las normas UNE-EN 187000, CEI 60794, UNE-EN 50267 y UNE-EN 50268. Tendida por canaleta perimetral de Estación, bajo anden, troneras, galerías, perchas nuevas o existentes de tunel, etc. P/P de pequeño material y accesorios de conexión, terminales, etc.</t>
  </si>
  <si>
    <t>04.06</t>
  </si>
  <si>
    <t>PASO DE BOVEDA</t>
  </si>
  <si>
    <t>Formación de paso de bóveda para tendido de conductores de comunicaciones o eléctricos, realizado con perchas, corte de tracción y montaje de medios auxiliares necesarios para su correcta ejecución. Totalmente terminado según indicaciones de la Dirección Facultativa.</t>
  </si>
  <si>
    <t>04.08</t>
  </si>
  <si>
    <t>SYM DE TARJETA ENTRADAS ANALOGICAS</t>
  </si>
  <si>
    <t>Suministro y montaje de tarjeta 4 Entradas Analógicas 6ES7231-4HD32-0XB0. Totalmente funcionando</t>
  </si>
  <si>
    <t>04.10</t>
  </si>
  <si>
    <t>RETIRADA DE LA SUBRED DE VETILACION</t>
  </si>
  <si>
    <t>Desconexión y retirada de cables de la subred de ventilacion  incluye la desconexión en cuarto de comunicaciones, y retirada de material recuperado a vertedero autorizado. Totalmente terminado según indicaciones de la Dirección Facultativa.</t>
  </si>
  <si>
    <t>06.01</t>
  </si>
  <si>
    <t>TOMA DE DATOS Y CROQUIZACION</t>
  </si>
  <si>
    <t>Toma de datos y croquizacion de la instalación. Incluye informe final de obra compuesto por memoria descriptiva de la actuación, dossier fotográfico del antes y después de la reforma, planos de planta, alzado y secciones más representativas, fichero de carga de datos a SAP con las caracteristicas principales del pozo.</t>
  </si>
  <si>
    <t>06.02</t>
  </si>
  <si>
    <t>SUMINISTRO DE PAQUETE DE LICENCIAS TELEFONO IP</t>
  </si>
  <si>
    <t>Suministro de licencias tipo Cisco Enhanced UCL para plataforma UCS C220-M4 con versión 11.5</t>
  </si>
  <si>
    <t>06.08</t>
  </si>
  <si>
    <t>ESQUEMA ELECTRICO Y DE MANDO</t>
  </si>
  <si>
    <t>Realizacion del esquema electrico y de mando del cuadro en formato .SEP</t>
  </si>
  <si>
    <t>Total 01</t>
  </si>
  <si>
    <t>02</t>
  </si>
  <si>
    <t>PLAZA ELIPTICA-ABRANTES</t>
  </si>
  <si>
    <t>01.09</t>
  </si>
  <si>
    <t>RECIBIDO DE PUERTAS Y REPARACION DE CERRAJERIAS</t>
  </si>
  <si>
    <t>Recibido de puertas existentes, reparación de cerrajerías ajustando las bisagras, cerraduras, etc. engrase de mecanismos, Totalmente terminado según indicaciones de la Dirección Facultativa.</t>
  </si>
  <si>
    <t>01.17</t>
  </si>
  <si>
    <t>ENFOSCADO</t>
  </si>
  <si>
    <t>Enfoscado maestreado y fratasado, de 20 mm. de espesor en toda su superficie, con mortero de cemento y arena de río 1/3, sobre paramentos verticales, con maestras cada metro, i/preparación y humedecido de soporte, limpieza, medios auxiliares con empleo, en su caso, de andamiaje homologado, así como distribución de material en tajos y p.p. de costes indirectos, s/NTE/RPE-7. Totalmente terminado, según proyecto e indicaciones de la DFO. Medida la unidad ejecutada.</t>
  </si>
  <si>
    <t>02.12</t>
  </si>
  <si>
    <t>LIMPIEZA Y ENGRASE DE MOTORES</t>
  </si>
  <si>
    <t>Revisión, limpieza y engrase de motor de ventilación, incluye los medios auxiliares y pequeño material así como grasa para rodamientos resistente a altas temperaturas que cumpla con las normas DIN 51825 - K3N - 20 e ISO L-XBDGB 3. Con espesante de litio, revisión del sentido de giro e inversión del mismo si fuera preciso. Totalmente terminado según indicaciones de la Dirección Facultativa.</t>
  </si>
  <si>
    <t>03.01</t>
  </si>
  <si>
    <t>S Y M DE LUMINARIAS ESTANCAS</t>
  </si>
  <si>
    <t>Suministro y montaje de luminarias de 2x 58 W IP65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</si>
  <si>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03.02</t>
  </si>
  <si>
    <t>S Y M DE LUMINARIAS DE EMERGENCIA</t>
  </si>
  <si>
    <t>Suministro y montaje de luminarias de emergencia de 415 Lm 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</si>
  <si>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03.19</t>
  </si>
  <si>
    <t>S Y M DE MOTOR COMPUERTAS</t>
  </si>
  <si>
    <t>Suministro y montaje y puesta en marcha de motor para persiana de lamas horizontales 24 v SA1.10.S, Totalmente funcionando</t>
  </si>
  <si>
    <t>Total 02</t>
  </si>
  <si>
    <t>03</t>
  </si>
  <si>
    <t>ABRANTES ANDENES</t>
  </si>
  <si>
    <t>01.07</t>
  </si>
  <si>
    <t>PINTURA DE CERRAJERIA</t>
  </si>
  <si>
    <t>Pintura esmalte de alta calidad color amarillo (para rejas) y gris (para puertas)  aplicada en cerrajeria metalica, previamente se preparara la superficie mediante lijado y limpieza de zonas oxidadas. Incluye los medios auxiliares necesarios para su correcta ejecución. Totalmente terminado según indicaciones de la Dirección Facultativa.</t>
  </si>
  <si>
    <t>01.20</t>
  </si>
  <si>
    <t>S Y M MALLA DE PROTECCION OBJETOS DEL EXTERIOR</t>
  </si>
  <si>
    <t>Instalacion malla "anti pajaros" para proteccción del motor por la entrada de objetos del exterior.</t>
  </si>
  <si>
    <t>Total 03</t>
  </si>
  <si>
    <t>04</t>
  </si>
  <si>
    <t>ABRANTES-PAN BENDITO</t>
  </si>
  <si>
    <t>02.18</t>
  </si>
  <si>
    <t>REVISION Y REPARACION DE COMPUERTAS</t>
  </si>
  <si>
    <t>Revisión y puesta en marcha de compuertas de sobrepresion, incluido la sustitucion de los servos a 24 Vcc</t>
  </si>
  <si>
    <t>04.A1</t>
  </si>
  <si>
    <t>Adicional 1</t>
  </si>
  <si>
    <t>Suministro y montaje de guardamotor con maneta</t>
  </si>
  <si>
    <t>Total 04</t>
  </si>
  <si>
    <t>05</t>
  </si>
  <si>
    <t>PAN BENDITO A1</t>
  </si>
  <si>
    <t>04.09</t>
  </si>
  <si>
    <t>SYM TENDIDO DE CABLE UTP CAT-6</t>
  </si>
  <si>
    <t>Suministro, tendido y conexionado de cable UTP CAT-6, Cubierta LSZH (libre de halogenos, baja emision de humos y no propagador de la llama) que cumpla con las normas UNE-EN 187000, CEI 60794, UNE-EN 50267 y UNE-EN 50268. Tendida por canaleta perimetral de Estación, bajo anden, troneras, galerías, perchas nuevas o existentes de tunel, etc. P/P de pequeño material y accesorios de conexión, terminales, etc.</t>
  </si>
  <si>
    <t>Total 05</t>
  </si>
  <si>
    <t>06</t>
  </si>
  <si>
    <t>PAN BENDITO A2</t>
  </si>
  <si>
    <t>Total 06</t>
  </si>
  <si>
    <t>07</t>
  </si>
  <si>
    <t>INTEGRACION</t>
  </si>
  <si>
    <t>04.02</t>
  </si>
  <si>
    <t>CONECTIVIDAD EN POZO (en cada pozo)</t>
  </si>
  <si>
    <t>Suministro y montaje de cuadro de comunicaciones compuesto por Envolvente de poliéster IP-66 según norma IEC60529 de dimensiones 700x500x300 mm  con puerta plena. En su interior aloja los siguientes elementos sobre placa de montaje y canaletas distribuidoras. Fuente de alimentación 230 / 24 Vcc, Switch CISCO  IE-2000-8TC-B "Managed Industrial Ethernet Switch, 8 x 10/100Base-TX Ports, 2 x FE (Fast Ethernet) Combo Ports (SFP's Sold Separately), 9.6-60 VDC, Class 1, Div. II., Layer2, LAN Base Image", equipado con Módulo de fibra multimodo 100Mbps FX à GLC-FE-100FX, caja mural de fibra óptica, Teléfono IP CISCO linksys SPA901. Alimentación 230 Vca  tomada del cuadro del pozo de ventilacion,  incluido el suministro e instalación de las protecciones necesarias en el cuadro del pozo de ventilacion y cuadro de comunicaciones, se incluye  toma de corriente, cableado interno del cuado de ventilacion y de comunicaciones, Con P/P de conectores, latiguillos , etc. totalmente terminado y funcionando. Según detalle indicado en pliegos.</t>
  </si>
  <si>
    <t>04.03</t>
  </si>
  <si>
    <t>CONECTIVIDAD EN CUARTO DE COMUNICACIONES (por pozo con FO)</t>
  </si>
  <si>
    <t>Suministro y montaje en el cuarto de comunicaciones de Bandeja de fibra óptica 19'' 1U de 24 conectores,  incluye el conexionado de la fibra tendida (8 fibras) con P/P De Jumper de fibra a conversor de medios, conectores ST/SC/MT-RJ, peine protector, fijaciones, bridas, cinta helicoidal, grupo de fijación y rotulación, totalmente terminado, comprobado y certificado.</t>
  </si>
  <si>
    <t>05.02</t>
  </si>
  <si>
    <t>INTEGRACION EN UNIDAD MAESTRA+MAGELIS (por estacion)</t>
  </si>
  <si>
    <t>Modificación de software en maestra y su visualizador para reflejar las señales estándar de los pozos de ventilacion que señalizan en dicha estcion. Totalmente probado y funcionando, incluye la entrega de los programas en soporte digital, comentados y abiertos.</t>
  </si>
  <si>
    <t>05.03</t>
  </si>
  <si>
    <t>INTEGRACION EN TCE (CONCENTRADOR) (por pozo)</t>
  </si>
  <si>
    <t>Modificación de software en sistema de telemando TCE  para integración de las señales y alarmas estándar de un pozo de ventilacion. Totalmente probado y funcionando, incluye la entrega de los programas en soporte digital, comentados y abiertos.</t>
  </si>
  <si>
    <t>05.04</t>
  </si>
  <si>
    <t>INTEGRACION EN COMMIT (por pozo)</t>
  </si>
  <si>
    <t>Modificación de software y auditoría de señales en pozo de ventilacion para la correcta integración  en COMMIT de las señales y alarmas estándar de un pozo de ventilación. Totalmente probado y funcionando.</t>
  </si>
  <si>
    <t>Total 07</t>
  </si>
  <si>
    <t>Total 0</t>
  </si>
  <si>
    <t>Oferta</t>
  </si>
  <si>
    <t>13,00 % Gastos generales</t>
  </si>
  <si>
    <t xml:space="preserve">6,00 % Beneficio industrial </t>
  </si>
  <si>
    <t>%BAJA*</t>
  </si>
  <si>
    <t>* La baja debe ser lineal para todas las partidas y cuadros de descompuestos</t>
  </si>
  <si>
    <t>BASE IMPONIBLE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</si>
</sst>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0"/>
      <color rgb="FFFF00FF"/>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5" tint="0.39997558519241921"/>
        <bgColor indexed="64"/>
      </patternFill>
    </fill>
  </fills>
  <borders count="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0">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49" fontId="6" fillId="3" borderId="0" xfId="0" applyNumberFormat="1" applyFont="1" applyFill="1" applyAlignment="1">
      <alignment vertical="top"/>
    </xf>
    <xf numFmtId="49" fontId="6" fillId="0" borderId="0" xfId="0" applyNumberFormat="1" applyFont="1" applyAlignment="1">
      <alignment vertical="top"/>
    </xf>
    <xf numFmtId="0" fontId="6" fillId="0" borderId="0" xfId="0" applyFont="1" applyAlignment="1">
      <alignment vertical="top"/>
    </xf>
    <xf numFmtId="0" fontId="6" fillId="4" borderId="0" xfId="0" applyFont="1" applyFill="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49" fontId="6" fillId="0" borderId="0" xfId="0" applyNumberFormat="1" applyFont="1" applyAlignment="1">
      <alignment vertical="top" wrapText="1"/>
    </xf>
    <xf numFmtId="49" fontId="4" fillId="0" borderId="0" xfId="0" applyNumberFormat="1" applyFont="1" applyAlignment="1">
      <alignment vertical="top" wrapText="1"/>
    </xf>
    <xf numFmtId="0" fontId="6" fillId="4" borderId="0" xfId="0" applyFont="1" applyFill="1" applyAlignment="1">
      <alignment vertical="top" wrapText="1"/>
    </xf>
    <xf numFmtId="3" fontId="5" fillId="2" borderId="0" xfId="0" applyNumberFormat="1" applyFont="1" applyFill="1" applyAlignment="1" applyProtection="1">
      <alignment vertical="top"/>
    </xf>
    <xf numFmtId="4" fontId="5" fillId="2" borderId="0" xfId="0" applyNumberFormat="1" applyFont="1" applyFill="1" applyAlignment="1" applyProtection="1">
      <alignment vertical="top"/>
    </xf>
    <xf numFmtId="4" fontId="6" fillId="0" borderId="0" xfId="0" applyNumberFormat="1" applyFont="1" applyAlignment="1" applyProtection="1">
      <alignment vertical="top"/>
    </xf>
    <xf numFmtId="4" fontId="7" fillId="0" borderId="0" xfId="0" applyNumberFormat="1" applyFont="1" applyAlignment="1" applyProtection="1">
      <alignment vertical="top"/>
    </xf>
    <xf numFmtId="0" fontId="6" fillId="0" borderId="0" xfId="0" applyFont="1" applyAlignment="1" applyProtection="1">
      <alignment vertical="top"/>
    </xf>
    <xf numFmtId="3" fontId="6" fillId="0" borderId="0" xfId="0" applyNumberFormat="1" applyFont="1" applyAlignment="1" applyProtection="1">
      <alignment vertical="top"/>
    </xf>
    <xf numFmtId="4" fontId="5" fillId="0" borderId="0" xfId="0" applyNumberFormat="1" applyFont="1" applyAlignment="1" applyProtection="1">
      <alignment vertical="top"/>
    </xf>
    <xf numFmtId="0" fontId="6" fillId="4" borderId="0" xfId="0" applyFont="1" applyFill="1" applyAlignment="1" applyProtection="1">
      <alignment vertical="top"/>
    </xf>
    <xf numFmtId="4" fontId="8" fillId="0" borderId="0" xfId="0" applyNumberFormat="1" applyFont="1" applyAlignment="1" applyProtection="1">
      <alignment vertical="top"/>
    </xf>
    <xf numFmtId="49" fontId="4" fillId="5" borderId="0" xfId="0" applyNumberFormat="1" applyFont="1" applyFill="1" applyAlignment="1">
      <alignment vertical="top" wrapText="1"/>
    </xf>
    <xf numFmtId="0" fontId="3" fillId="5" borderId="1" xfId="0" applyFont="1" applyFill="1" applyBorder="1" applyAlignment="1" applyProtection="1">
      <alignment horizontal="center" vertical="top"/>
      <protection locked="0"/>
    </xf>
    <xf numFmtId="0" fontId="3" fillId="0" borderId="2" xfId="0" applyFont="1" applyBorder="1" applyAlignment="1" applyProtection="1">
      <alignment horizontal="center" vertical="top"/>
      <protection locked="0"/>
    </xf>
    <xf numFmtId="4" fontId="5" fillId="2" borderId="3" xfId="0" applyNumberFormat="1" applyFont="1" applyFill="1" applyBorder="1" applyAlignment="1" applyProtection="1">
      <alignment vertical="top"/>
      <protection locked="0"/>
    </xf>
    <xf numFmtId="4" fontId="5" fillId="2" borderId="4" xfId="0" applyNumberFormat="1" applyFont="1" applyFill="1" applyBorder="1" applyAlignment="1" applyProtection="1">
      <alignment vertical="top"/>
      <protection locked="0"/>
    </xf>
    <xf numFmtId="4" fontId="7" fillId="0" borderId="3" xfId="0" applyNumberFormat="1" applyFont="1" applyBorder="1" applyAlignment="1" applyProtection="1">
      <alignment vertical="top"/>
      <protection locked="0"/>
    </xf>
    <xf numFmtId="4" fontId="7" fillId="0" borderId="4" xfId="0" applyNumberFormat="1" applyFont="1" applyBorder="1" applyAlignment="1" applyProtection="1">
      <alignment vertical="top"/>
      <protection locked="0"/>
    </xf>
    <xf numFmtId="0" fontId="6" fillId="0" borderId="3" xfId="0" applyFont="1" applyBorder="1" applyAlignment="1" applyProtection="1">
      <alignment vertical="top"/>
      <protection locked="0"/>
    </xf>
    <xf numFmtId="0" fontId="6" fillId="0" borderId="4" xfId="0" applyFont="1" applyBorder="1" applyAlignment="1" applyProtection="1">
      <alignment vertical="top"/>
      <protection locked="0"/>
    </xf>
    <xf numFmtId="4" fontId="5" fillId="0" borderId="3" xfId="0" applyNumberFormat="1" applyFont="1" applyBorder="1" applyAlignment="1" applyProtection="1">
      <alignment vertical="top"/>
      <protection locked="0"/>
    </xf>
    <xf numFmtId="4" fontId="5" fillId="0" borderId="4" xfId="0" applyNumberFormat="1" applyFont="1" applyBorder="1" applyAlignment="1" applyProtection="1">
      <alignment vertical="top"/>
      <protection locked="0"/>
    </xf>
    <xf numFmtId="0" fontId="6" fillId="4" borderId="3" xfId="0" applyFont="1" applyFill="1" applyBorder="1" applyAlignment="1" applyProtection="1">
      <alignment vertical="top"/>
      <protection locked="0"/>
    </xf>
    <xf numFmtId="0" fontId="6" fillId="4" borderId="4" xfId="0" applyFont="1" applyFill="1" applyBorder="1" applyAlignment="1" applyProtection="1">
      <alignment vertical="top"/>
      <protection locked="0"/>
    </xf>
    <xf numFmtId="0" fontId="0" fillId="0" borderId="3" xfId="0" applyBorder="1" applyProtection="1">
      <protection locked="0"/>
    </xf>
    <xf numFmtId="0" fontId="0" fillId="0" borderId="4" xfId="0" applyBorder="1" applyProtection="1">
      <protection locked="0"/>
    </xf>
    <xf numFmtId="0" fontId="0" fillId="0" borderId="5" xfId="0" applyBorder="1" applyProtection="1">
      <protection locked="0"/>
    </xf>
    <xf numFmtId="4" fontId="8" fillId="0" borderId="6" xfId="0" applyNumberFormat="1" applyFont="1" applyBorder="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27"/>
  <sheetViews>
    <sheetView tabSelected="1" workbookViewId="0">
      <pane xSplit="4" ySplit="3" topLeftCell="E312" activePane="bottomRight" state="frozen"/>
      <selection pane="topRight" activeCell="E1" sqref="E1"/>
      <selection pane="bottomLeft" activeCell="A4" sqref="A4"/>
      <selection pane="bottomRight" activeCell="L315" sqref="L315"/>
    </sheetView>
  </sheetViews>
  <sheetFormatPr baseColWidth="10" defaultRowHeight="14.4" x14ac:dyDescent="0.3"/>
  <cols>
    <col min="1" max="1" width="7" customWidth="1"/>
    <col min="2" max="2" width="6.5546875" customWidth="1"/>
    <col min="3" max="3" width="3.6640625" customWidth="1"/>
    <col min="4" max="4" width="32.88671875" customWidth="1"/>
    <col min="5" max="5" width="7.88671875" customWidth="1"/>
    <col min="6" max="6" width="8.6640625" customWidth="1"/>
    <col min="7" max="7" width="10" bestFit="1" customWidth="1"/>
  </cols>
  <sheetData>
    <row r="1" spans="1:9" x14ac:dyDescent="0.3">
      <c r="A1" s="1"/>
      <c r="B1" s="1"/>
      <c r="C1" s="1"/>
      <c r="D1" s="1"/>
      <c r="E1" s="1"/>
      <c r="F1" s="1"/>
      <c r="G1" s="1"/>
    </row>
    <row r="2" spans="1:9" ht="21" thickBot="1" x14ac:dyDescent="0.35">
      <c r="A2" s="2" t="s">
        <v>0</v>
      </c>
      <c r="B2" s="1"/>
      <c r="C2" s="1"/>
      <c r="D2" s="23" t="s">
        <v>165</v>
      </c>
      <c r="E2" s="1"/>
      <c r="F2" s="1"/>
      <c r="G2" s="1"/>
    </row>
    <row r="3" spans="1:9" x14ac:dyDescent="0.3">
      <c r="A3" s="3" t="s">
        <v>1</v>
      </c>
      <c r="B3" s="3" t="s">
        <v>2</v>
      </c>
      <c r="C3" s="3" t="s">
        <v>3</v>
      </c>
      <c r="D3" s="9" t="s">
        <v>4</v>
      </c>
      <c r="E3" s="3" t="s">
        <v>5</v>
      </c>
      <c r="F3" s="3" t="s">
        <v>6</v>
      </c>
      <c r="G3" s="3" t="s">
        <v>7</v>
      </c>
      <c r="H3" s="24" t="s">
        <v>164</v>
      </c>
      <c r="I3" s="25" t="s">
        <v>161</v>
      </c>
    </row>
    <row r="4" spans="1:9" x14ac:dyDescent="0.3">
      <c r="A4" s="4" t="s">
        <v>8</v>
      </c>
      <c r="B4" s="4" t="s">
        <v>9</v>
      </c>
      <c r="C4" s="4" t="s">
        <v>10</v>
      </c>
      <c r="D4" s="10" t="s">
        <v>11</v>
      </c>
      <c r="E4" s="14">
        <f>E56</f>
        <v>1</v>
      </c>
      <c r="F4" s="15">
        <f>F56</f>
        <v>23127.63</v>
      </c>
      <c r="G4" s="15">
        <f>G56</f>
        <v>23127.63</v>
      </c>
      <c r="H4" s="26">
        <v>0</v>
      </c>
      <c r="I4" s="27">
        <v>0</v>
      </c>
    </row>
    <row r="5" spans="1:9" x14ac:dyDescent="0.3">
      <c r="A5" s="5" t="s">
        <v>12</v>
      </c>
      <c r="B5" s="6" t="s">
        <v>13</v>
      </c>
      <c r="C5" s="6" t="s">
        <v>14</v>
      </c>
      <c r="D5" s="11" t="s">
        <v>15</v>
      </c>
      <c r="E5" s="16">
        <v>1</v>
      </c>
      <c r="F5" s="16">
        <v>1097.43</v>
      </c>
      <c r="G5" s="17">
        <f>ROUND(E5*F5,2)</f>
        <v>1097.43</v>
      </c>
      <c r="H5" s="28">
        <v>0</v>
      </c>
      <c r="I5" s="29">
        <v>0</v>
      </c>
    </row>
    <row r="6" spans="1:9" ht="81.599999999999994" x14ac:dyDescent="0.3">
      <c r="A6" s="7"/>
      <c r="B6" s="7"/>
      <c r="C6" s="7"/>
      <c r="D6" s="11" t="s">
        <v>16</v>
      </c>
      <c r="E6" s="18"/>
      <c r="F6" s="18"/>
      <c r="G6" s="18"/>
      <c r="H6" s="30"/>
      <c r="I6" s="31"/>
    </row>
    <row r="7" spans="1:9" x14ac:dyDescent="0.3">
      <c r="A7" s="5" t="s">
        <v>17</v>
      </c>
      <c r="B7" s="6" t="s">
        <v>13</v>
      </c>
      <c r="C7" s="6" t="s">
        <v>14</v>
      </c>
      <c r="D7" s="11" t="s">
        <v>18</v>
      </c>
      <c r="E7" s="16">
        <v>18</v>
      </c>
      <c r="F7" s="16">
        <v>127.97</v>
      </c>
      <c r="G7" s="17">
        <f>ROUND(E7*F7,2)</f>
        <v>2303.46</v>
      </c>
      <c r="H7" s="28">
        <v>0</v>
      </c>
      <c r="I7" s="29">
        <v>0</v>
      </c>
    </row>
    <row r="8" spans="1:9" ht="71.400000000000006" x14ac:dyDescent="0.3">
      <c r="A8" s="7"/>
      <c r="B8" s="7"/>
      <c r="C8" s="7"/>
      <c r="D8" s="11" t="s">
        <v>19</v>
      </c>
      <c r="E8" s="18"/>
      <c r="F8" s="18"/>
      <c r="G8" s="18"/>
      <c r="H8" s="30"/>
      <c r="I8" s="31"/>
    </row>
    <row r="9" spans="1:9" x14ac:dyDescent="0.3">
      <c r="A9" s="5" t="s">
        <v>20</v>
      </c>
      <c r="B9" s="6" t="s">
        <v>13</v>
      </c>
      <c r="C9" s="6" t="s">
        <v>14</v>
      </c>
      <c r="D9" s="11" t="s">
        <v>21</v>
      </c>
      <c r="E9" s="16">
        <v>2</v>
      </c>
      <c r="F9" s="16">
        <v>828.83</v>
      </c>
      <c r="G9" s="17">
        <f>ROUND(E9*F9,2)</f>
        <v>1657.66</v>
      </c>
      <c r="H9" s="28">
        <v>0</v>
      </c>
      <c r="I9" s="29">
        <v>0</v>
      </c>
    </row>
    <row r="10" spans="1:9" ht="81.599999999999994" x14ac:dyDescent="0.3">
      <c r="A10" s="7"/>
      <c r="B10" s="7"/>
      <c r="C10" s="7"/>
      <c r="D10" s="11" t="s">
        <v>22</v>
      </c>
      <c r="E10" s="18"/>
      <c r="F10" s="18"/>
      <c r="G10" s="18"/>
      <c r="H10" s="30"/>
      <c r="I10" s="31"/>
    </row>
    <row r="11" spans="1:9" x14ac:dyDescent="0.3">
      <c r="A11" s="5" t="s">
        <v>23</v>
      </c>
      <c r="B11" s="6" t="s">
        <v>13</v>
      </c>
      <c r="C11" s="6" t="s">
        <v>14</v>
      </c>
      <c r="D11" s="11" t="s">
        <v>24</v>
      </c>
      <c r="E11" s="16">
        <v>5</v>
      </c>
      <c r="F11" s="16">
        <v>292.45</v>
      </c>
      <c r="G11" s="17">
        <f>ROUND(E11*F11,2)</f>
        <v>1462.25</v>
      </c>
      <c r="H11" s="28">
        <v>0</v>
      </c>
      <c r="I11" s="29">
        <v>0</v>
      </c>
    </row>
    <row r="12" spans="1:9" ht="91.8" x14ac:dyDescent="0.3">
      <c r="A12" s="7"/>
      <c r="B12" s="7"/>
      <c r="C12" s="7"/>
      <c r="D12" s="11" t="s">
        <v>25</v>
      </c>
      <c r="E12" s="18"/>
      <c r="F12" s="18"/>
      <c r="G12" s="18"/>
      <c r="H12" s="30"/>
      <c r="I12" s="31"/>
    </row>
    <row r="13" spans="1:9" x14ac:dyDescent="0.3">
      <c r="A13" s="5" t="s">
        <v>26</v>
      </c>
      <c r="B13" s="6" t="s">
        <v>13</v>
      </c>
      <c r="C13" s="6" t="s">
        <v>14</v>
      </c>
      <c r="D13" s="11" t="s">
        <v>27</v>
      </c>
      <c r="E13" s="16">
        <v>1</v>
      </c>
      <c r="F13" s="16">
        <v>248.94</v>
      </c>
      <c r="G13" s="17">
        <f>ROUND(E13*F13,2)</f>
        <v>248.94</v>
      </c>
      <c r="H13" s="28">
        <v>0</v>
      </c>
      <c r="I13" s="29">
        <v>0</v>
      </c>
    </row>
    <row r="14" spans="1:9" ht="30.6" x14ac:dyDescent="0.3">
      <c r="A14" s="7"/>
      <c r="B14" s="7"/>
      <c r="C14" s="7"/>
      <c r="D14" s="11" t="s">
        <v>28</v>
      </c>
      <c r="E14" s="18"/>
      <c r="F14" s="18"/>
      <c r="G14" s="18"/>
      <c r="H14" s="30"/>
      <c r="I14" s="31"/>
    </row>
    <row r="15" spans="1:9" x14ac:dyDescent="0.3">
      <c r="A15" s="5" t="s">
        <v>29</v>
      </c>
      <c r="B15" s="6" t="s">
        <v>13</v>
      </c>
      <c r="C15" s="6" t="s">
        <v>30</v>
      </c>
      <c r="D15" s="11" t="s">
        <v>31</v>
      </c>
      <c r="E15" s="16">
        <v>5</v>
      </c>
      <c r="F15" s="16">
        <v>26.02</v>
      </c>
      <c r="G15" s="17">
        <f>ROUND(E15*F15,2)</f>
        <v>130.1</v>
      </c>
      <c r="H15" s="28">
        <v>0</v>
      </c>
      <c r="I15" s="29">
        <v>0</v>
      </c>
    </row>
    <row r="16" spans="1:9" ht="71.400000000000006" x14ac:dyDescent="0.3">
      <c r="A16" s="7"/>
      <c r="B16" s="7"/>
      <c r="C16" s="7"/>
      <c r="D16" s="11" t="s">
        <v>32</v>
      </c>
      <c r="E16" s="18"/>
      <c r="F16" s="18"/>
      <c r="G16" s="18"/>
      <c r="H16" s="30"/>
      <c r="I16" s="31"/>
    </row>
    <row r="17" spans="1:9" ht="20.399999999999999" x14ac:dyDescent="0.3">
      <c r="A17" s="5" t="s">
        <v>33</v>
      </c>
      <c r="B17" s="6" t="s">
        <v>13</v>
      </c>
      <c r="C17" s="6" t="s">
        <v>14</v>
      </c>
      <c r="D17" s="11" t="s">
        <v>34</v>
      </c>
      <c r="E17" s="16">
        <v>1</v>
      </c>
      <c r="F17" s="16">
        <v>838.96</v>
      </c>
      <c r="G17" s="17">
        <f>ROUND(E17*F17,2)</f>
        <v>838.96</v>
      </c>
      <c r="H17" s="28">
        <v>0</v>
      </c>
      <c r="I17" s="29">
        <v>0</v>
      </c>
    </row>
    <row r="18" spans="1:9" x14ac:dyDescent="0.3">
      <c r="A18" s="5" t="s">
        <v>35</v>
      </c>
      <c r="B18" s="6" t="s">
        <v>13</v>
      </c>
      <c r="C18" s="6" t="s">
        <v>14</v>
      </c>
      <c r="D18" s="11" t="s">
        <v>36</v>
      </c>
      <c r="E18" s="16">
        <v>1</v>
      </c>
      <c r="F18" s="16">
        <v>564.09</v>
      </c>
      <c r="G18" s="17">
        <f>ROUND(E18*F18,2)</f>
        <v>564.09</v>
      </c>
      <c r="H18" s="28">
        <v>0</v>
      </c>
      <c r="I18" s="29">
        <v>0</v>
      </c>
    </row>
    <row r="19" spans="1:9" ht="30.6" x14ac:dyDescent="0.3">
      <c r="A19" s="7"/>
      <c r="B19" s="7"/>
      <c r="C19" s="7"/>
      <c r="D19" s="11" t="s">
        <v>37</v>
      </c>
      <c r="E19" s="18"/>
      <c r="F19" s="18"/>
      <c r="G19" s="18"/>
      <c r="H19" s="30"/>
      <c r="I19" s="31"/>
    </row>
    <row r="20" spans="1:9" x14ac:dyDescent="0.3">
      <c r="A20" s="5" t="s">
        <v>38</v>
      </c>
      <c r="B20" s="6" t="s">
        <v>13</v>
      </c>
      <c r="C20" s="6" t="s">
        <v>14</v>
      </c>
      <c r="D20" s="11" t="s">
        <v>39</v>
      </c>
      <c r="E20" s="16">
        <v>2</v>
      </c>
      <c r="F20" s="16">
        <v>621.30999999999995</v>
      </c>
      <c r="G20" s="17">
        <f>ROUND(E20*F20,2)</f>
        <v>1242.6199999999999</v>
      </c>
      <c r="H20" s="28">
        <v>0</v>
      </c>
      <c r="I20" s="29">
        <v>0</v>
      </c>
    </row>
    <row r="21" spans="1:9" ht="112.2" x14ac:dyDescent="0.3">
      <c r="A21" s="7"/>
      <c r="B21" s="7"/>
      <c r="C21" s="7"/>
      <c r="D21" s="11" t="s">
        <v>40</v>
      </c>
      <c r="E21" s="18"/>
      <c r="F21" s="18"/>
      <c r="G21" s="18"/>
      <c r="H21" s="30"/>
      <c r="I21" s="31"/>
    </row>
    <row r="22" spans="1:9" ht="20.399999999999999" x14ac:dyDescent="0.3">
      <c r="A22" s="5" t="s">
        <v>41</v>
      </c>
      <c r="B22" s="6" t="s">
        <v>13</v>
      </c>
      <c r="C22" s="6" t="s">
        <v>14</v>
      </c>
      <c r="D22" s="11" t="s">
        <v>42</v>
      </c>
      <c r="E22" s="16">
        <v>2</v>
      </c>
      <c r="F22" s="16">
        <v>450.3</v>
      </c>
      <c r="G22" s="17">
        <f>ROUND(E22*F22,2)</f>
        <v>900.6</v>
      </c>
      <c r="H22" s="28">
        <v>0</v>
      </c>
      <c r="I22" s="29">
        <v>0</v>
      </c>
    </row>
    <row r="23" spans="1:9" ht="122.4" x14ac:dyDescent="0.3">
      <c r="A23" s="7"/>
      <c r="B23" s="7"/>
      <c r="C23" s="7"/>
      <c r="D23" s="11" t="s">
        <v>43</v>
      </c>
      <c r="E23" s="18"/>
      <c r="F23" s="18"/>
      <c r="G23" s="18"/>
      <c r="H23" s="30"/>
      <c r="I23" s="31"/>
    </row>
    <row r="24" spans="1:9" x14ac:dyDescent="0.3">
      <c r="A24" s="5" t="s">
        <v>44</v>
      </c>
      <c r="B24" s="6" t="s">
        <v>13</v>
      </c>
      <c r="C24" s="6" t="s">
        <v>14</v>
      </c>
      <c r="D24" s="11" t="s">
        <v>45</v>
      </c>
      <c r="E24" s="16">
        <v>2</v>
      </c>
      <c r="F24" s="16">
        <v>106.13</v>
      </c>
      <c r="G24" s="17">
        <f>ROUND(E24*F24,2)</f>
        <v>212.26</v>
      </c>
      <c r="H24" s="28">
        <v>0</v>
      </c>
      <c r="I24" s="29">
        <v>0</v>
      </c>
    </row>
    <row r="25" spans="1:9" ht="61.2" x14ac:dyDescent="0.3">
      <c r="A25" s="7"/>
      <c r="B25" s="7"/>
      <c r="C25" s="7"/>
      <c r="D25" s="11" t="s">
        <v>46</v>
      </c>
      <c r="E25" s="18"/>
      <c r="F25" s="18"/>
      <c r="G25" s="18"/>
      <c r="H25" s="30"/>
      <c r="I25" s="31"/>
    </row>
    <row r="26" spans="1:9" ht="20.399999999999999" x14ac:dyDescent="0.3">
      <c r="A26" s="5" t="s">
        <v>47</v>
      </c>
      <c r="B26" s="6" t="s">
        <v>13</v>
      </c>
      <c r="C26" s="6" t="s">
        <v>14</v>
      </c>
      <c r="D26" s="11" t="s">
        <v>48</v>
      </c>
      <c r="E26" s="16">
        <v>4</v>
      </c>
      <c r="F26" s="16">
        <v>247.95</v>
      </c>
      <c r="G26" s="17">
        <f>ROUND(E26*F26,2)</f>
        <v>991.8</v>
      </c>
      <c r="H26" s="28">
        <v>0</v>
      </c>
      <c r="I26" s="29">
        <v>0</v>
      </c>
    </row>
    <row r="27" spans="1:9" ht="61.2" x14ac:dyDescent="0.3">
      <c r="A27" s="7"/>
      <c r="B27" s="7"/>
      <c r="C27" s="7"/>
      <c r="D27" s="11" t="s">
        <v>49</v>
      </c>
      <c r="E27" s="18"/>
      <c r="F27" s="18"/>
      <c r="G27" s="18"/>
      <c r="H27" s="30"/>
      <c r="I27" s="31"/>
    </row>
    <row r="28" spans="1:9" ht="20.399999999999999" x14ac:dyDescent="0.3">
      <c r="A28" s="5" t="s">
        <v>50</v>
      </c>
      <c r="B28" s="6" t="s">
        <v>13</v>
      </c>
      <c r="C28" s="6" t="s">
        <v>14</v>
      </c>
      <c r="D28" s="11" t="s">
        <v>51</v>
      </c>
      <c r="E28" s="16">
        <v>1</v>
      </c>
      <c r="F28" s="16">
        <v>103.23</v>
      </c>
      <c r="G28" s="17">
        <f>ROUND(E28*F28,2)</f>
        <v>103.23</v>
      </c>
      <c r="H28" s="28">
        <v>0</v>
      </c>
      <c r="I28" s="29">
        <v>0</v>
      </c>
    </row>
    <row r="29" spans="1:9" ht="40.799999999999997" x14ac:dyDescent="0.3">
      <c r="A29" s="7"/>
      <c r="B29" s="7"/>
      <c r="C29" s="7"/>
      <c r="D29" s="11" t="s">
        <v>52</v>
      </c>
      <c r="E29" s="18"/>
      <c r="F29" s="18"/>
      <c r="G29" s="18"/>
      <c r="H29" s="30"/>
      <c r="I29" s="31"/>
    </row>
    <row r="30" spans="1:9" x14ac:dyDescent="0.3">
      <c r="A30" s="5" t="s">
        <v>53</v>
      </c>
      <c r="B30" s="6" t="s">
        <v>13</v>
      </c>
      <c r="C30" s="6" t="s">
        <v>14</v>
      </c>
      <c r="D30" s="11" t="s">
        <v>54</v>
      </c>
      <c r="E30" s="16">
        <v>2</v>
      </c>
      <c r="F30" s="16">
        <v>55.7</v>
      </c>
      <c r="G30" s="17">
        <f>ROUND(E30*F30,2)</f>
        <v>111.4</v>
      </c>
      <c r="H30" s="28">
        <v>0</v>
      </c>
      <c r="I30" s="29">
        <v>0</v>
      </c>
    </row>
    <row r="31" spans="1:9" ht="71.400000000000006" x14ac:dyDescent="0.3">
      <c r="A31" s="7"/>
      <c r="B31" s="7"/>
      <c r="C31" s="7"/>
      <c r="D31" s="11" t="s">
        <v>55</v>
      </c>
      <c r="E31" s="18"/>
      <c r="F31" s="18"/>
      <c r="G31" s="18"/>
      <c r="H31" s="30"/>
      <c r="I31" s="31"/>
    </row>
    <row r="32" spans="1:9" x14ac:dyDescent="0.3">
      <c r="A32" s="5" t="s">
        <v>56</v>
      </c>
      <c r="B32" s="6" t="s">
        <v>13</v>
      </c>
      <c r="C32" s="6" t="s">
        <v>14</v>
      </c>
      <c r="D32" s="11" t="s">
        <v>57</v>
      </c>
      <c r="E32" s="16">
        <v>1</v>
      </c>
      <c r="F32" s="16">
        <v>5760.24</v>
      </c>
      <c r="G32" s="17">
        <f>ROUND(E32*F32,2)</f>
        <v>5760.24</v>
      </c>
      <c r="H32" s="28">
        <v>0</v>
      </c>
      <c r="I32" s="29">
        <v>0</v>
      </c>
    </row>
    <row r="33" spans="1:9" ht="204" x14ac:dyDescent="0.3">
      <c r="A33" s="7"/>
      <c r="B33" s="7"/>
      <c r="C33" s="7"/>
      <c r="D33" s="11" t="s">
        <v>58</v>
      </c>
      <c r="E33" s="18"/>
      <c r="F33" s="18"/>
      <c r="G33" s="18"/>
      <c r="H33" s="30"/>
      <c r="I33" s="31"/>
    </row>
    <row r="34" spans="1:9" x14ac:dyDescent="0.3">
      <c r="A34" s="5" t="s">
        <v>59</v>
      </c>
      <c r="B34" s="6" t="s">
        <v>13</v>
      </c>
      <c r="C34" s="6" t="s">
        <v>14</v>
      </c>
      <c r="D34" s="11" t="s">
        <v>60</v>
      </c>
      <c r="E34" s="16">
        <v>1</v>
      </c>
      <c r="F34" s="16">
        <v>497.17</v>
      </c>
      <c r="G34" s="17">
        <f>ROUND(E34*F34,2)</f>
        <v>497.17</v>
      </c>
      <c r="H34" s="28">
        <v>0</v>
      </c>
      <c r="I34" s="29">
        <v>0</v>
      </c>
    </row>
    <row r="35" spans="1:9" ht="112.2" x14ac:dyDescent="0.3">
      <c r="A35" s="7"/>
      <c r="B35" s="7"/>
      <c r="C35" s="7"/>
      <c r="D35" s="11" t="s">
        <v>61</v>
      </c>
      <c r="E35" s="18"/>
      <c r="F35" s="18"/>
      <c r="G35" s="18"/>
      <c r="H35" s="30"/>
      <c r="I35" s="31"/>
    </row>
    <row r="36" spans="1:9" ht="20.399999999999999" x14ac:dyDescent="0.3">
      <c r="A36" s="5" t="s">
        <v>62</v>
      </c>
      <c r="B36" s="6" t="s">
        <v>13</v>
      </c>
      <c r="C36" s="6" t="s">
        <v>14</v>
      </c>
      <c r="D36" s="11" t="s">
        <v>63</v>
      </c>
      <c r="E36" s="16">
        <v>2</v>
      </c>
      <c r="F36" s="16">
        <v>130.18</v>
      </c>
      <c r="G36" s="17">
        <f>ROUND(E36*F36,2)</f>
        <v>260.36</v>
      </c>
      <c r="H36" s="28">
        <v>0</v>
      </c>
      <c r="I36" s="29">
        <v>0</v>
      </c>
    </row>
    <row r="37" spans="1:9" ht="20.399999999999999" x14ac:dyDescent="0.3">
      <c r="A37" s="7"/>
      <c r="B37" s="7"/>
      <c r="C37" s="7"/>
      <c r="D37" s="11" t="s">
        <v>64</v>
      </c>
      <c r="E37" s="18"/>
      <c r="F37" s="18"/>
      <c r="G37" s="18"/>
      <c r="H37" s="30"/>
      <c r="I37" s="31"/>
    </row>
    <row r="38" spans="1:9" x14ac:dyDescent="0.3">
      <c r="A38" s="5" t="s">
        <v>65</v>
      </c>
      <c r="B38" s="6" t="s">
        <v>13</v>
      </c>
      <c r="C38" s="6" t="s">
        <v>14</v>
      </c>
      <c r="D38" s="11" t="s">
        <v>66</v>
      </c>
      <c r="E38" s="16">
        <v>1</v>
      </c>
      <c r="F38" s="16">
        <v>175.85</v>
      </c>
      <c r="G38" s="17">
        <f>ROUND(E38*F38,2)</f>
        <v>175.85</v>
      </c>
      <c r="H38" s="28">
        <v>0</v>
      </c>
      <c r="I38" s="29">
        <v>0</v>
      </c>
    </row>
    <row r="39" spans="1:9" ht="51" x14ac:dyDescent="0.3">
      <c r="A39" s="7"/>
      <c r="B39" s="7"/>
      <c r="C39" s="7"/>
      <c r="D39" s="11" t="s">
        <v>67</v>
      </c>
      <c r="E39" s="18"/>
      <c r="F39" s="18"/>
      <c r="G39" s="18"/>
      <c r="H39" s="30"/>
      <c r="I39" s="31"/>
    </row>
    <row r="40" spans="1:9" x14ac:dyDescent="0.3">
      <c r="A40" s="5" t="s">
        <v>68</v>
      </c>
      <c r="B40" s="6" t="s">
        <v>13</v>
      </c>
      <c r="C40" s="6" t="s">
        <v>14</v>
      </c>
      <c r="D40" s="11" t="s">
        <v>69</v>
      </c>
      <c r="E40" s="16">
        <v>1</v>
      </c>
      <c r="F40" s="16">
        <v>225.78</v>
      </c>
      <c r="G40" s="17">
        <f>ROUND(E40*F40,2)</f>
        <v>225.78</v>
      </c>
      <c r="H40" s="28">
        <v>0</v>
      </c>
      <c r="I40" s="29">
        <v>0</v>
      </c>
    </row>
    <row r="41" spans="1:9" ht="91.8" x14ac:dyDescent="0.3">
      <c r="A41" s="7"/>
      <c r="B41" s="7"/>
      <c r="C41" s="7"/>
      <c r="D41" s="11" t="s">
        <v>70</v>
      </c>
      <c r="E41" s="18"/>
      <c r="F41" s="18"/>
      <c r="G41" s="18"/>
      <c r="H41" s="30"/>
      <c r="I41" s="31"/>
    </row>
    <row r="42" spans="1:9" x14ac:dyDescent="0.3">
      <c r="A42" s="5" t="s">
        <v>71</v>
      </c>
      <c r="B42" s="6" t="s">
        <v>13</v>
      </c>
      <c r="C42" s="6" t="s">
        <v>72</v>
      </c>
      <c r="D42" s="11" t="s">
        <v>73</v>
      </c>
      <c r="E42" s="16">
        <v>200</v>
      </c>
      <c r="F42" s="16">
        <v>9.14</v>
      </c>
      <c r="G42" s="17">
        <f>ROUND(E42*F42,2)</f>
        <v>1828</v>
      </c>
      <c r="H42" s="28">
        <v>0</v>
      </c>
      <c r="I42" s="29">
        <v>0</v>
      </c>
    </row>
    <row r="43" spans="1:9" ht="102" x14ac:dyDescent="0.3">
      <c r="A43" s="7"/>
      <c r="B43" s="7"/>
      <c r="C43" s="7"/>
      <c r="D43" s="11" t="s">
        <v>74</v>
      </c>
      <c r="E43" s="18"/>
      <c r="F43" s="18"/>
      <c r="G43" s="18"/>
      <c r="H43" s="30"/>
      <c r="I43" s="31"/>
    </row>
    <row r="44" spans="1:9" x14ac:dyDescent="0.3">
      <c r="A44" s="5" t="s">
        <v>75</v>
      </c>
      <c r="B44" s="6" t="s">
        <v>13</v>
      </c>
      <c r="C44" s="6" t="s">
        <v>14</v>
      </c>
      <c r="D44" s="11" t="s">
        <v>76</v>
      </c>
      <c r="E44" s="16">
        <v>1</v>
      </c>
      <c r="F44" s="16">
        <v>1191.8</v>
      </c>
      <c r="G44" s="17">
        <f>ROUND(E44*F44,2)</f>
        <v>1191.8</v>
      </c>
      <c r="H44" s="28">
        <v>0</v>
      </c>
      <c r="I44" s="29">
        <v>0</v>
      </c>
    </row>
    <row r="45" spans="1:9" ht="61.2" x14ac:dyDescent="0.3">
      <c r="A45" s="7"/>
      <c r="B45" s="7"/>
      <c r="C45" s="7"/>
      <c r="D45" s="11" t="s">
        <v>77</v>
      </c>
      <c r="E45" s="18"/>
      <c r="F45" s="18"/>
      <c r="G45" s="18"/>
      <c r="H45" s="30"/>
      <c r="I45" s="31"/>
    </row>
    <row r="46" spans="1:9" x14ac:dyDescent="0.3">
      <c r="A46" s="5" t="s">
        <v>78</v>
      </c>
      <c r="B46" s="6" t="s">
        <v>13</v>
      </c>
      <c r="C46" s="6" t="s">
        <v>14</v>
      </c>
      <c r="D46" s="11" t="s">
        <v>79</v>
      </c>
      <c r="E46" s="16">
        <v>1</v>
      </c>
      <c r="F46" s="16">
        <v>180</v>
      </c>
      <c r="G46" s="17">
        <f>ROUND(E46*F46,2)</f>
        <v>180</v>
      </c>
      <c r="H46" s="28">
        <v>0</v>
      </c>
      <c r="I46" s="29">
        <v>0</v>
      </c>
    </row>
    <row r="47" spans="1:9" ht="30.6" x14ac:dyDescent="0.3">
      <c r="A47" s="7"/>
      <c r="B47" s="7"/>
      <c r="C47" s="7"/>
      <c r="D47" s="11" t="s">
        <v>80</v>
      </c>
      <c r="E47" s="18"/>
      <c r="F47" s="18"/>
      <c r="G47" s="18"/>
      <c r="H47" s="30"/>
      <c r="I47" s="31"/>
    </row>
    <row r="48" spans="1:9" x14ac:dyDescent="0.3">
      <c r="A48" s="5" t="s">
        <v>81</v>
      </c>
      <c r="B48" s="6" t="s">
        <v>13</v>
      </c>
      <c r="C48" s="6" t="s">
        <v>72</v>
      </c>
      <c r="D48" s="11" t="s">
        <v>82</v>
      </c>
      <c r="E48" s="16">
        <v>200</v>
      </c>
      <c r="F48" s="16">
        <v>2.2400000000000002</v>
      </c>
      <c r="G48" s="17">
        <f>ROUND(E48*F48,2)</f>
        <v>448</v>
      </c>
      <c r="H48" s="28">
        <v>0</v>
      </c>
      <c r="I48" s="29">
        <v>0</v>
      </c>
    </row>
    <row r="49" spans="1:9" ht="51" x14ac:dyDescent="0.3">
      <c r="A49" s="7"/>
      <c r="B49" s="7"/>
      <c r="C49" s="7"/>
      <c r="D49" s="11" t="s">
        <v>83</v>
      </c>
      <c r="E49" s="18"/>
      <c r="F49" s="18"/>
      <c r="G49" s="18"/>
      <c r="H49" s="30"/>
      <c r="I49" s="31"/>
    </row>
    <row r="50" spans="1:9" x14ac:dyDescent="0.3">
      <c r="A50" s="5" t="s">
        <v>84</v>
      </c>
      <c r="B50" s="6" t="s">
        <v>13</v>
      </c>
      <c r="C50" s="6" t="s">
        <v>14</v>
      </c>
      <c r="D50" s="11" t="s">
        <v>85</v>
      </c>
      <c r="E50" s="16">
        <v>1</v>
      </c>
      <c r="F50" s="16">
        <v>242.98</v>
      </c>
      <c r="G50" s="17">
        <f>ROUND(E50*F50,2)</f>
        <v>242.98</v>
      </c>
      <c r="H50" s="28">
        <v>0</v>
      </c>
      <c r="I50" s="29">
        <v>0</v>
      </c>
    </row>
    <row r="51" spans="1:9" ht="71.400000000000006" x14ac:dyDescent="0.3">
      <c r="A51" s="7"/>
      <c r="B51" s="7"/>
      <c r="C51" s="7"/>
      <c r="D51" s="11" t="s">
        <v>86</v>
      </c>
      <c r="E51" s="18"/>
      <c r="F51" s="18"/>
      <c r="G51" s="18"/>
      <c r="H51" s="30"/>
      <c r="I51" s="31"/>
    </row>
    <row r="52" spans="1:9" x14ac:dyDescent="0.3">
      <c r="A52" s="5" t="s">
        <v>87</v>
      </c>
      <c r="B52" s="6" t="s">
        <v>13</v>
      </c>
      <c r="C52" s="6" t="s">
        <v>14</v>
      </c>
      <c r="D52" s="11" t="s">
        <v>88</v>
      </c>
      <c r="E52" s="16">
        <v>1</v>
      </c>
      <c r="F52" s="16">
        <v>226</v>
      </c>
      <c r="G52" s="17">
        <f>ROUND(E52*F52,2)</f>
        <v>226</v>
      </c>
      <c r="H52" s="28">
        <v>0</v>
      </c>
      <c r="I52" s="29">
        <v>0</v>
      </c>
    </row>
    <row r="53" spans="1:9" ht="20.399999999999999" x14ac:dyDescent="0.3">
      <c r="A53" s="7"/>
      <c r="B53" s="7"/>
      <c r="C53" s="7"/>
      <c r="D53" s="11" t="s">
        <v>89</v>
      </c>
      <c r="E53" s="18"/>
      <c r="F53" s="18"/>
      <c r="G53" s="18"/>
      <c r="H53" s="30"/>
      <c r="I53" s="31"/>
    </row>
    <row r="54" spans="1:9" x14ac:dyDescent="0.3">
      <c r="A54" s="5" t="s">
        <v>90</v>
      </c>
      <c r="B54" s="6" t="s">
        <v>13</v>
      </c>
      <c r="C54" s="6" t="s">
        <v>14</v>
      </c>
      <c r="D54" s="11" t="s">
        <v>91</v>
      </c>
      <c r="E54" s="16">
        <v>1</v>
      </c>
      <c r="F54" s="16">
        <v>226.65</v>
      </c>
      <c r="G54" s="17">
        <f>ROUND(E54*F54,2)</f>
        <v>226.65</v>
      </c>
      <c r="H54" s="28">
        <v>0</v>
      </c>
      <c r="I54" s="29">
        <v>0</v>
      </c>
    </row>
    <row r="55" spans="1:9" ht="20.399999999999999" x14ac:dyDescent="0.3">
      <c r="A55" s="7"/>
      <c r="B55" s="7"/>
      <c r="C55" s="7"/>
      <c r="D55" s="11" t="s">
        <v>92</v>
      </c>
      <c r="E55" s="18"/>
      <c r="F55" s="18"/>
      <c r="G55" s="18"/>
      <c r="H55" s="30"/>
      <c r="I55" s="31"/>
    </row>
    <row r="56" spans="1:9" x14ac:dyDescent="0.3">
      <c r="A56" s="7"/>
      <c r="B56" s="7"/>
      <c r="C56" s="7"/>
      <c r="D56" s="12" t="s">
        <v>93</v>
      </c>
      <c r="E56" s="19">
        <v>1</v>
      </c>
      <c r="F56" s="20">
        <f>G5+G7+G9+G11+G13+G15+G17+G18+G20+G22+G24+G26+G28+G30+G32+G34+G36+G38+G40+G42+G44+G46+G48+G50+G52+G54</f>
        <v>23127.63</v>
      </c>
      <c r="G56" s="20">
        <f>ROUND(E56*F56,2)</f>
        <v>23127.63</v>
      </c>
      <c r="H56" s="32">
        <v>0</v>
      </c>
      <c r="I56" s="33">
        <v>0</v>
      </c>
    </row>
    <row r="57" spans="1:9" ht="0.9" customHeight="1" x14ac:dyDescent="0.3">
      <c r="A57" s="8"/>
      <c r="B57" s="8"/>
      <c r="C57" s="8"/>
      <c r="D57" s="13"/>
      <c r="E57" s="21"/>
      <c r="F57" s="21"/>
      <c r="G57" s="21"/>
      <c r="H57" s="34"/>
      <c r="I57" s="35"/>
    </row>
    <row r="58" spans="1:9" x14ac:dyDescent="0.3">
      <c r="A58" s="4" t="s">
        <v>94</v>
      </c>
      <c r="B58" s="4" t="s">
        <v>9</v>
      </c>
      <c r="C58" s="4" t="s">
        <v>10</v>
      </c>
      <c r="D58" s="10" t="s">
        <v>95</v>
      </c>
      <c r="E58" s="14">
        <f>E113</f>
        <v>1</v>
      </c>
      <c r="F58" s="15">
        <f>F113</f>
        <v>27426.32</v>
      </c>
      <c r="G58" s="15">
        <f>G113</f>
        <v>27426.32</v>
      </c>
      <c r="H58" s="26">
        <v>0</v>
      </c>
      <c r="I58" s="27">
        <v>0</v>
      </c>
    </row>
    <row r="59" spans="1:9" x14ac:dyDescent="0.3">
      <c r="A59" s="5" t="s">
        <v>12</v>
      </c>
      <c r="B59" s="6" t="s">
        <v>13</v>
      </c>
      <c r="C59" s="6" t="s">
        <v>14</v>
      </c>
      <c r="D59" s="11" t="s">
        <v>15</v>
      </c>
      <c r="E59" s="16">
        <v>1</v>
      </c>
      <c r="F59" s="16">
        <v>1097.43</v>
      </c>
      <c r="G59" s="17">
        <f>ROUND(E59*F59,2)</f>
        <v>1097.43</v>
      </c>
      <c r="H59" s="28">
        <v>0</v>
      </c>
      <c r="I59" s="29">
        <v>0</v>
      </c>
    </row>
    <row r="60" spans="1:9" ht="81.599999999999994" x14ac:dyDescent="0.3">
      <c r="A60" s="7"/>
      <c r="B60" s="7"/>
      <c r="C60" s="7"/>
      <c r="D60" s="11" t="s">
        <v>16</v>
      </c>
      <c r="E60" s="18"/>
      <c r="F60" s="18"/>
      <c r="G60" s="18"/>
      <c r="H60" s="30"/>
      <c r="I60" s="31"/>
    </row>
    <row r="61" spans="1:9" x14ac:dyDescent="0.3">
      <c r="A61" s="5" t="s">
        <v>17</v>
      </c>
      <c r="B61" s="6" t="s">
        <v>13</v>
      </c>
      <c r="C61" s="6" t="s">
        <v>14</v>
      </c>
      <c r="D61" s="11" t="s">
        <v>18</v>
      </c>
      <c r="E61" s="16">
        <v>16</v>
      </c>
      <c r="F61" s="16">
        <v>127.97</v>
      </c>
      <c r="G61" s="17">
        <f>ROUND(E61*F61,2)</f>
        <v>2047.52</v>
      </c>
      <c r="H61" s="28">
        <v>0</v>
      </c>
      <c r="I61" s="29">
        <v>0</v>
      </c>
    </row>
    <row r="62" spans="1:9" ht="71.400000000000006" x14ac:dyDescent="0.3">
      <c r="A62" s="7"/>
      <c r="B62" s="7"/>
      <c r="C62" s="7"/>
      <c r="D62" s="11" t="s">
        <v>19</v>
      </c>
      <c r="E62" s="18"/>
      <c r="F62" s="18"/>
      <c r="G62" s="18"/>
      <c r="H62" s="30"/>
      <c r="I62" s="31"/>
    </row>
    <row r="63" spans="1:9" x14ac:dyDescent="0.3">
      <c r="A63" s="5" t="s">
        <v>20</v>
      </c>
      <c r="B63" s="6" t="s">
        <v>13</v>
      </c>
      <c r="C63" s="6" t="s">
        <v>14</v>
      </c>
      <c r="D63" s="11" t="s">
        <v>21</v>
      </c>
      <c r="E63" s="16">
        <v>1</v>
      </c>
      <c r="F63" s="16">
        <v>828.83</v>
      </c>
      <c r="G63" s="17">
        <f>ROUND(E63*F63,2)</f>
        <v>828.83</v>
      </c>
      <c r="H63" s="28">
        <v>0</v>
      </c>
      <c r="I63" s="29">
        <v>0</v>
      </c>
    </row>
    <row r="64" spans="1:9" ht="81.599999999999994" x14ac:dyDescent="0.3">
      <c r="A64" s="7"/>
      <c r="B64" s="7"/>
      <c r="C64" s="7"/>
      <c r="D64" s="11" t="s">
        <v>22</v>
      </c>
      <c r="E64" s="18"/>
      <c r="F64" s="18"/>
      <c r="G64" s="18"/>
      <c r="H64" s="30"/>
      <c r="I64" s="31"/>
    </row>
    <row r="65" spans="1:9" x14ac:dyDescent="0.3">
      <c r="A65" s="5" t="s">
        <v>23</v>
      </c>
      <c r="B65" s="6" t="s">
        <v>13</v>
      </c>
      <c r="C65" s="6" t="s">
        <v>14</v>
      </c>
      <c r="D65" s="11" t="s">
        <v>24</v>
      </c>
      <c r="E65" s="16">
        <v>2</v>
      </c>
      <c r="F65" s="16">
        <v>292.45</v>
      </c>
      <c r="G65" s="17">
        <f>ROUND(E65*F65,2)</f>
        <v>584.9</v>
      </c>
      <c r="H65" s="28">
        <v>0</v>
      </c>
      <c r="I65" s="29">
        <v>0</v>
      </c>
    </row>
    <row r="66" spans="1:9" ht="91.8" x14ac:dyDescent="0.3">
      <c r="A66" s="7"/>
      <c r="B66" s="7"/>
      <c r="C66" s="7"/>
      <c r="D66" s="11" t="s">
        <v>25</v>
      </c>
      <c r="E66" s="18"/>
      <c r="F66" s="18"/>
      <c r="G66" s="18"/>
      <c r="H66" s="30"/>
      <c r="I66" s="31"/>
    </row>
    <row r="67" spans="1:9" ht="20.399999999999999" x14ac:dyDescent="0.3">
      <c r="A67" s="5" t="s">
        <v>96</v>
      </c>
      <c r="B67" s="6" t="s">
        <v>13</v>
      </c>
      <c r="C67" s="6" t="s">
        <v>14</v>
      </c>
      <c r="D67" s="11" t="s">
        <v>97</v>
      </c>
      <c r="E67" s="16">
        <v>1</v>
      </c>
      <c r="F67" s="16">
        <v>125</v>
      </c>
      <c r="G67" s="17">
        <f>ROUND(E67*F67,2)</f>
        <v>125</v>
      </c>
      <c r="H67" s="28">
        <v>0</v>
      </c>
      <c r="I67" s="29">
        <v>0</v>
      </c>
    </row>
    <row r="68" spans="1:9" ht="40.799999999999997" x14ac:dyDescent="0.3">
      <c r="A68" s="7"/>
      <c r="B68" s="7"/>
      <c r="C68" s="7"/>
      <c r="D68" s="11" t="s">
        <v>98</v>
      </c>
      <c r="E68" s="18"/>
      <c r="F68" s="18"/>
      <c r="G68" s="18"/>
      <c r="H68" s="30"/>
      <c r="I68" s="31"/>
    </row>
    <row r="69" spans="1:9" x14ac:dyDescent="0.3">
      <c r="A69" s="5" t="s">
        <v>26</v>
      </c>
      <c r="B69" s="6" t="s">
        <v>13</v>
      </c>
      <c r="C69" s="6" t="s">
        <v>14</v>
      </c>
      <c r="D69" s="11" t="s">
        <v>27</v>
      </c>
      <c r="E69" s="16">
        <v>1</v>
      </c>
      <c r="F69" s="16">
        <v>248.94</v>
      </c>
      <c r="G69" s="17">
        <f>ROUND(E69*F69,2)</f>
        <v>248.94</v>
      </c>
      <c r="H69" s="28">
        <v>0</v>
      </c>
      <c r="I69" s="29">
        <v>0</v>
      </c>
    </row>
    <row r="70" spans="1:9" ht="30.6" x14ac:dyDescent="0.3">
      <c r="A70" s="7"/>
      <c r="B70" s="7"/>
      <c r="C70" s="7"/>
      <c r="D70" s="11" t="s">
        <v>28</v>
      </c>
      <c r="E70" s="18"/>
      <c r="F70" s="18"/>
      <c r="G70" s="18"/>
      <c r="H70" s="30"/>
      <c r="I70" s="31"/>
    </row>
    <row r="71" spans="1:9" x14ac:dyDescent="0.3">
      <c r="A71" s="5" t="s">
        <v>99</v>
      </c>
      <c r="B71" s="6" t="s">
        <v>13</v>
      </c>
      <c r="C71" s="6" t="s">
        <v>30</v>
      </c>
      <c r="D71" s="11" t="s">
        <v>100</v>
      </c>
      <c r="E71" s="16">
        <v>5</v>
      </c>
      <c r="F71" s="16">
        <v>31</v>
      </c>
      <c r="G71" s="17">
        <f>ROUND(E71*F71,2)</f>
        <v>155</v>
      </c>
      <c r="H71" s="28">
        <v>0</v>
      </c>
      <c r="I71" s="29">
        <v>0</v>
      </c>
    </row>
    <row r="72" spans="1:9" ht="112.2" x14ac:dyDescent="0.3">
      <c r="A72" s="7"/>
      <c r="B72" s="7"/>
      <c r="C72" s="7"/>
      <c r="D72" s="11" t="s">
        <v>101</v>
      </c>
      <c r="E72" s="18"/>
      <c r="F72" s="18"/>
      <c r="G72" s="18"/>
      <c r="H72" s="30"/>
      <c r="I72" s="31"/>
    </row>
    <row r="73" spans="1:9" x14ac:dyDescent="0.3">
      <c r="A73" s="5" t="s">
        <v>38</v>
      </c>
      <c r="B73" s="6" t="s">
        <v>13</v>
      </c>
      <c r="C73" s="6" t="s">
        <v>14</v>
      </c>
      <c r="D73" s="11" t="s">
        <v>39</v>
      </c>
      <c r="E73" s="16">
        <v>2</v>
      </c>
      <c r="F73" s="16">
        <v>621.30999999999995</v>
      </c>
      <c r="G73" s="17">
        <f>ROUND(E73*F73,2)</f>
        <v>1242.6199999999999</v>
      </c>
      <c r="H73" s="28">
        <v>0</v>
      </c>
      <c r="I73" s="29">
        <v>0</v>
      </c>
    </row>
    <row r="74" spans="1:9" ht="112.2" x14ac:dyDescent="0.3">
      <c r="A74" s="7"/>
      <c r="B74" s="7"/>
      <c r="C74" s="7"/>
      <c r="D74" s="11" t="s">
        <v>40</v>
      </c>
      <c r="E74" s="18"/>
      <c r="F74" s="18"/>
      <c r="G74" s="18"/>
      <c r="H74" s="30"/>
      <c r="I74" s="31"/>
    </row>
    <row r="75" spans="1:9" ht="20.399999999999999" x14ac:dyDescent="0.3">
      <c r="A75" s="5" t="s">
        <v>41</v>
      </c>
      <c r="B75" s="6" t="s">
        <v>13</v>
      </c>
      <c r="C75" s="6" t="s">
        <v>14</v>
      </c>
      <c r="D75" s="11" t="s">
        <v>42</v>
      </c>
      <c r="E75" s="16">
        <v>2</v>
      </c>
      <c r="F75" s="16">
        <v>450.3</v>
      </c>
      <c r="G75" s="17">
        <f>ROUND(E75*F75,2)</f>
        <v>900.6</v>
      </c>
      <c r="H75" s="28">
        <v>0</v>
      </c>
      <c r="I75" s="29">
        <v>0</v>
      </c>
    </row>
    <row r="76" spans="1:9" ht="122.4" x14ac:dyDescent="0.3">
      <c r="A76" s="7"/>
      <c r="B76" s="7"/>
      <c r="C76" s="7"/>
      <c r="D76" s="11" t="s">
        <v>43</v>
      </c>
      <c r="E76" s="18"/>
      <c r="F76" s="18"/>
      <c r="G76" s="18"/>
      <c r="H76" s="30"/>
      <c r="I76" s="31"/>
    </row>
    <row r="77" spans="1:9" x14ac:dyDescent="0.3">
      <c r="A77" s="5" t="s">
        <v>44</v>
      </c>
      <c r="B77" s="6" t="s">
        <v>13</v>
      </c>
      <c r="C77" s="6" t="s">
        <v>14</v>
      </c>
      <c r="D77" s="11" t="s">
        <v>45</v>
      </c>
      <c r="E77" s="16">
        <v>2</v>
      </c>
      <c r="F77" s="16">
        <v>106.13</v>
      </c>
      <c r="G77" s="17">
        <f>ROUND(E77*F77,2)</f>
        <v>212.26</v>
      </c>
      <c r="H77" s="28">
        <v>0</v>
      </c>
      <c r="I77" s="29">
        <v>0</v>
      </c>
    </row>
    <row r="78" spans="1:9" ht="61.2" x14ac:dyDescent="0.3">
      <c r="A78" s="7"/>
      <c r="B78" s="7"/>
      <c r="C78" s="7"/>
      <c r="D78" s="11" t="s">
        <v>46</v>
      </c>
      <c r="E78" s="18"/>
      <c r="F78" s="18"/>
      <c r="G78" s="18"/>
      <c r="H78" s="30"/>
      <c r="I78" s="31"/>
    </row>
    <row r="79" spans="1:9" ht="20.399999999999999" x14ac:dyDescent="0.3">
      <c r="A79" s="5" t="s">
        <v>47</v>
      </c>
      <c r="B79" s="6" t="s">
        <v>13</v>
      </c>
      <c r="C79" s="6" t="s">
        <v>14</v>
      </c>
      <c r="D79" s="11" t="s">
        <v>48</v>
      </c>
      <c r="E79" s="16">
        <v>8</v>
      </c>
      <c r="F79" s="16">
        <v>247.95</v>
      </c>
      <c r="G79" s="17">
        <f>ROUND(E79*F79,2)</f>
        <v>1983.6</v>
      </c>
      <c r="H79" s="28">
        <v>0</v>
      </c>
      <c r="I79" s="29">
        <v>0</v>
      </c>
    </row>
    <row r="80" spans="1:9" ht="61.2" x14ac:dyDescent="0.3">
      <c r="A80" s="7"/>
      <c r="B80" s="7"/>
      <c r="C80" s="7"/>
      <c r="D80" s="11" t="s">
        <v>49</v>
      </c>
      <c r="E80" s="18"/>
      <c r="F80" s="18"/>
      <c r="G80" s="18"/>
      <c r="H80" s="30"/>
      <c r="I80" s="31"/>
    </row>
    <row r="81" spans="1:9" x14ac:dyDescent="0.3">
      <c r="A81" s="5" t="s">
        <v>102</v>
      </c>
      <c r="B81" s="6" t="s">
        <v>13</v>
      </c>
      <c r="C81" s="6" t="s">
        <v>14</v>
      </c>
      <c r="D81" s="11" t="s">
        <v>103</v>
      </c>
      <c r="E81" s="16">
        <v>2</v>
      </c>
      <c r="F81" s="16">
        <v>131.49</v>
      </c>
      <c r="G81" s="17">
        <f>ROUND(E81*F81,2)</f>
        <v>262.98</v>
      </c>
      <c r="H81" s="28">
        <v>0</v>
      </c>
      <c r="I81" s="29">
        <v>0</v>
      </c>
    </row>
    <row r="82" spans="1:9" ht="91.8" x14ac:dyDescent="0.3">
      <c r="A82" s="7"/>
      <c r="B82" s="7"/>
      <c r="C82" s="7"/>
      <c r="D82" s="11" t="s">
        <v>104</v>
      </c>
      <c r="E82" s="18"/>
      <c r="F82" s="18"/>
      <c r="G82" s="18"/>
      <c r="H82" s="30"/>
      <c r="I82" s="31"/>
    </row>
    <row r="83" spans="1:9" x14ac:dyDescent="0.3">
      <c r="A83" s="5" t="s">
        <v>105</v>
      </c>
      <c r="B83" s="6" t="s">
        <v>13</v>
      </c>
      <c r="C83" s="6" t="s">
        <v>14</v>
      </c>
      <c r="D83" s="11" t="s">
        <v>106</v>
      </c>
      <c r="E83" s="16">
        <v>1</v>
      </c>
      <c r="F83" s="16">
        <v>84.1</v>
      </c>
      <c r="G83" s="17">
        <f>ROUND(E83*F83,2)</f>
        <v>84.1</v>
      </c>
      <c r="H83" s="28">
        <v>0</v>
      </c>
      <c r="I83" s="29">
        <v>0</v>
      </c>
    </row>
    <row r="84" spans="1:9" ht="71.400000000000006" x14ac:dyDescent="0.3">
      <c r="A84" s="7"/>
      <c r="B84" s="7"/>
      <c r="C84" s="7"/>
      <c r="D84" s="11" t="s">
        <v>107</v>
      </c>
      <c r="E84" s="18"/>
      <c r="F84" s="18"/>
      <c r="G84" s="18"/>
      <c r="H84" s="30"/>
      <c r="I84" s="31"/>
    </row>
    <row r="85" spans="1:9" x14ac:dyDescent="0.3">
      <c r="A85" s="5" t="s">
        <v>108</v>
      </c>
      <c r="B85" s="6" t="s">
        <v>13</v>
      </c>
      <c r="C85" s="6" t="s">
        <v>14</v>
      </c>
      <c r="D85" s="11" t="s">
        <v>109</v>
      </c>
      <c r="E85" s="16">
        <v>1</v>
      </c>
      <c r="F85" s="16">
        <v>120.08</v>
      </c>
      <c r="G85" s="17">
        <f>ROUND(E85*F85,2)</f>
        <v>120.08</v>
      </c>
      <c r="H85" s="28">
        <v>0</v>
      </c>
      <c r="I85" s="29">
        <v>0</v>
      </c>
    </row>
    <row r="86" spans="1:9" ht="71.400000000000006" x14ac:dyDescent="0.3">
      <c r="A86" s="7"/>
      <c r="B86" s="7"/>
      <c r="C86" s="7"/>
      <c r="D86" s="11" t="s">
        <v>110</v>
      </c>
      <c r="E86" s="18"/>
      <c r="F86" s="18"/>
      <c r="G86" s="18"/>
      <c r="H86" s="30"/>
      <c r="I86" s="31"/>
    </row>
    <row r="87" spans="1:9" x14ac:dyDescent="0.3">
      <c r="A87" s="5" t="s">
        <v>53</v>
      </c>
      <c r="B87" s="6" t="s">
        <v>13</v>
      </c>
      <c r="C87" s="6" t="s">
        <v>14</v>
      </c>
      <c r="D87" s="11" t="s">
        <v>54</v>
      </c>
      <c r="E87" s="16">
        <v>2</v>
      </c>
      <c r="F87" s="16">
        <v>55.7</v>
      </c>
      <c r="G87" s="17">
        <f>ROUND(E87*F87,2)</f>
        <v>111.4</v>
      </c>
      <c r="H87" s="28">
        <v>0</v>
      </c>
      <c r="I87" s="29">
        <v>0</v>
      </c>
    </row>
    <row r="88" spans="1:9" ht="71.400000000000006" x14ac:dyDescent="0.3">
      <c r="A88" s="7"/>
      <c r="B88" s="7"/>
      <c r="C88" s="7"/>
      <c r="D88" s="11" t="s">
        <v>55</v>
      </c>
      <c r="E88" s="18"/>
      <c r="F88" s="18"/>
      <c r="G88" s="18"/>
      <c r="H88" s="30"/>
      <c r="I88" s="31"/>
    </row>
    <row r="89" spans="1:9" x14ac:dyDescent="0.3">
      <c r="A89" s="5" t="s">
        <v>56</v>
      </c>
      <c r="B89" s="6" t="s">
        <v>13</v>
      </c>
      <c r="C89" s="6" t="s">
        <v>14</v>
      </c>
      <c r="D89" s="11" t="s">
        <v>57</v>
      </c>
      <c r="E89" s="16">
        <v>1</v>
      </c>
      <c r="F89" s="16">
        <v>5760.24</v>
      </c>
      <c r="G89" s="17">
        <f>ROUND(E89*F89,2)</f>
        <v>5760.24</v>
      </c>
      <c r="H89" s="28">
        <v>0</v>
      </c>
      <c r="I89" s="29">
        <v>0</v>
      </c>
    </row>
    <row r="90" spans="1:9" ht="204" x14ac:dyDescent="0.3">
      <c r="A90" s="7"/>
      <c r="B90" s="7"/>
      <c r="C90" s="7"/>
      <c r="D90" s="11" t="s">
        <v>58</v>
      </c>
      <c r="E90" s="18"/>
      <c r="F90" s="18"/>
      <c r="G90" s="18"/>
      <c r="H90" s="30"/>
      <c r="I90" s="31"/>
    </row>
    <row r="91" spans="1:9" x14ac:dyDescent="0.3">
      <c r="A91" s="5" t="s">
        <v>59</v>
      </c>
      <c r="B91" s="6" t="s">
        <v>13</v>
      </c>
      <c r="C91" s="6" t="s">
        <v>14</v>
      </c>
      <c r="D91" s="11" t="s">
        <v>60</v>
      </c>
      <c r="E91" s="16">
        <v>1</v>
      </c>
      <c r="F91" s="16">
        <v>497.17</v>
      </c>
      <c r="G91" s="17">
        <f>ROUND(E91*F91,2)</f>
        <v>497.17</v>
      </c>
      <c r="H91" s="28">
        <v>0</v>
      </c>
      <c r="I91" s="29">
        <v>0</v>
      </c>
    </row>
    <row r="92" spans="1:9" ht="112.2" x14ac:dyDescent="0.3">
      <c r="A92" s="7"/>
      <c r="B92" s="7"/>
      <c r="C92" s="7"/>
      <c r="D92" s="11" t="s">
        <v>61</v>
      </c>
      <c r="E92" s="18"/>
      <c r="F92" s="18"/>
      <c r="G92" s="18"/>
      <c r="H92" s="30"/>
      <c r="I92" s="31"/>
    </row>
    <row r="93" spans="1:9" ht="20.399999999999999" x14ac:dyDescent="0.3">
      <c r="A93" s="5" t="s">
        <v>62</v>
      </c>
      <c r="B93" s="6" t="s">
        <v>13</v>
      </c>
      <c r="C93" s="6" t="s">
        <v>14</v>
      </c>
      <c r="D93" s="11" t="s">
        <v>63</v>
      </c>
      <c r="E93" s="16">
        <v>2</v>
      </c>
      <c r="F93" s="16">
        <v>130.18</v>
      </c>
      <c r="G93" s="17">
        <f>ROUND(E93*F93,2)</f>
        <v>260.36</v>
      </c>
      <c r="H93" s="28">
        <v>0</v>
      </c>
      <c r="I93" s="29">
        <v>0</v>
      </c>
    </row>
    <row r="94" spans="1:9" ht="20.399999999999999" x14ac:dyDescent="0.3">
      <c r="A94" s="7"/>
      <c r="B94" s="7"/>
      <c r="C94" s="7"/>
      <c r="D94" s="11" t="s">
        <v>64</v>
      </c>
      <c r="E94" s="18"/>
      <c r="F94" s="18"/>
      <c r="G94" s="18"/>
      <c r="H94" s="30"/>
      <c r="I94" s="31"/>
    </row>
    <row r="95" spans="1:9" x14ac:dyDescent="0.3">
      <c r="A95" s="5" t="s">
        <v>111</v>
      </c>
      <c r="B95" s="6" t="s">
        <v>13</v>
      </c>
      <c r="C95" s="6" t="s">
        <v>14</v>
      </c>
      <c r="D95" s="11" t="s">
        <v>112</v>
      </c>
      <c r="E95" s="16">
        <v>1</v>
      </c>
      <c r="F95" s="16">
        <v>468.45</v>
      </c>
      <c r="G95" s="17">
        <f>ROUND(E95*F95,2)</f>
        <v>468.45</v>
      </c>
      <c r="H95" s="28">
        <v>0</v>
      </c>
      <c r="I95" s="29">
        <v>0</v>
      </c>
    </row>
    <row r="96" spans="1:9" ht="30.6" x14ac:dyDescent="0.3">
      <c r="A96" s="7"/>
      <c r="B96" s="7"/>
      <c r="C96" s="7"/>
      <c r="D96" s="11" t="s">
        <v>113</v>
      </c>
      <c r="E96" s="18"/>
      <c r="F96" s="18"/>
      <c r="G96" s="18"/>
      <c r="H96" s="30"/>
      <c r="I96" s="31"/>
    </row>
    <row r="97" spans="1:9" x14ac:dyDescent="0.3">
      <c r="A97" s="5" t="s">
        <v>65</v>
      </c>
      <c r="B97" s="6" t="s">
        <v>13</v>
      </c>
      <c r="C97" s="6" t="s">
        <v>14</v>
      </c>
      <c r="D97" s="11" t="s">
        <v>66</v>
      </c>
      <c r="E97" s="16">
        <v>1</v>
      </c>
      <c r="F97" s="16">
        <v>175.85</v>
      </c>
      <c r="G97" s="17">
        <f>ROUND(E97*F97,2)</f>
        <v>175.85</v>
      </c>
      <c r="H97" s="28">
        <v>0</v>
      </c>
      <c r="I97" s="29">
        <v>0</v>
      </c>
    </row>
    <row r="98" spans="1:9" ht="51" x14ac:dyDescent="0.3">
      <c r="A98" s="7"/>
      <c r="B98" s="7"/>
      <c r="C98" s="7"/>
      <c r="D98" s="11" t="s">
        <v>67</v>
      </c>
      <c r="E98" s="18"/>
      <c r="F98" s="18"/>
      <c r="G98" s="18"/>
      <c r="H98" s="30"/>
      <c r="I98" s="31"/>
    </row>
    <row r="99" spans="1:9" x14ac:dyDescent="0.3">
      <c r="A99" s="5" t="s">
        <v>68</v>
      </c>
      <c r="B99" s="6" t="s">
        <v>13</v>
      </c>
      <c r="C99" s="6" t="s">
        <v>14</v>
      </c>
      <c r="D99" s="11" t="s">
        <v>69</v>
      </c>
      <c r="E99" s="16">
        <v>2</v>
      </c>
      <c r="F99" s="16">
        <v>225.78</v>
      </c>
      <c r="G99" s="17">
        <f>ROUND(E99*F99,2)</f>
        <v>451.56</v>
      </c>
      <c r="H99" s="28">
        <v>0</v>
      </c>
      <c r="I99" s="29">
        <v>0</v>
      </c>
    </row>
    <row r="100" spans="1:9" ht="91.8" x14ac:dyDescent="0.3">
      <c r="A100" s="7"/>
      <c r="B100" s="7"/>
      <c r="C100" s="7"/>
      <c r="D100" s="11" t="s">
        <v>70</v>
      </c>
      <c r="E100" s="18"/>
      <c r="F100" s="18"/>
      <c r="G100" s="18"/>
      <c r="H100" s="30"/>
      <c r="I100" s="31"/>
    </row>
    <row r="101" spans="1:9" x14ac:dyDescent="0.3">
      <c r="A101" s="5" t="s">
        <v>71</v>
      </c>
      <c r="B101" s="6" t="s">
        <v>13</v>
      </c>
      <c r="C101" s="6" t="s">
        <v>72</v>
      </c>
      <c r="D101" s="11" t="s">
        <v>73</v>
      </c>
      <c r="E101" s="16">
        <v>700</v>
      </c>
      <c r="F101" s="16">
        <v>9.14</v>
      </c>
      <c r="G101" s="17">
        <f>ROUND(E101*F101,2)</f>
        <v>6398</v>
      </c>
      <c r="H101" s="28">
        <v>0</v>
      </c>
      <c r="I101" s="29">
        <v>0</v>
      </c>
    </row>
    <row r="102" spans="1:9" ht="102" x14ac:dyDescent="0.3">
      <c r="A102" s="7"/>
      <c r="B102" s="7"/>
      <c r="C102" s="7"/>
      <c r="D102" s="11" t="s">
        <v>74</v>
      </c>
      <c r="E102" s="18"/>
      <c r="F102" s="18"/>
      <c r="G102" s="18"/>
      <c r="H102" s="30"/>
      <c r="I102" s="31"/>
    </row>
    <row r="103" spans="1:9" x14ac:dyDescent="0.3">
      <c r="A103" s="5" t="s">
        <v>75</v>
      </c>
      <c r="B103" s="6" t="s">
        <v>13</v>
      </c>
      <c r="C103" s="6" t="s">
        <v>14</v>
      </c>
      <c r="D103" s="11" t="s">
        <v>76</v>
      </c>
      <c r="E103" s="16">
        <v>1</v>
      </c>
      <c r="F103" s="16">
        <v>1191.8</v>
      </c>
      <c r="G103" s="17">
        <f>ROUND(E103*F103,2)</f>
        <v>1191.8</v>
      </c>
      <c r="H103" s="28">
        <v>0</v>
      </c>
      <c r="I103" s="29">
        <v>0</v>
      </c>
    </row>
    <row r="104" spans="1:9" ht="61.2" x14ac:dyDescent="0.3">
      <c r="A104" s="7"/>
      <c r="B104" s="7"/>
      <c r="C104" s="7"/>
      <c r="D104" s="11" t="s">
        <v>77</v>
      </c>
      <c r="E104" s="18"/>
      <c r="F104" s="18"/>
      <c r="G104" s="18"/>
      <c r="H104" s="30"/>
      <c r="I104" s="31"/>
    </row>
    <row r="105" spans="1:9" x14ac:dyDescent="0.3">
      <c r="A105" s="5" t="s">
        <v>78</v>
      </c>
      <c r="B105" s="6" t="s">
        <v>13</v>
      </c>
      <c r="C105" s="6" t="s">
        <v>14</v>
      </c>
      <c r="D105" s="11" t="s">
        <v>79</v>
      </c>
      <c r="E105" s="16">
        <v>1</v>
      </c>
      <c r="F105" s="16">
        <v>180</v>
      </c>
      <c r="G105" s="17">
        <f>ROUND(E105*F105,2)</f>
        <v>180</v>
      </c>
      <c r="H105" s="28">
        <v>0</v>
      </c>
      <c r="I105" s="29">
        <v>0</v>
      </c>
    </row>
    <row r="106" spans="1:9" ht="30.6" x14ac:dyDescent="0.3">
      <c r="A106" s="7"/>
      <c r="B106" s="7"/>
      <c r="C106" s="7"/>
      <c r="D106" s="11" t="s">
        <v>80</v>
      </c>
      <c r="E106" s="18"/>
      <c r="F106" s="18"/>
      <c r="G106" s="18"/>
      <c r="H106" s="30"/>
      <c r="I106" s="31"/>
    </row>
    <row r="107" spans="1:9" x14ac:dyDescent="0.3">
      <c r="A107" s="5" t="s">
        <v>81</v>
      </c>
      <c r="B107" s="6" t="s">
        <v>13</v>
      </c>
      <c r="C107" s="6" t="s">
        <v>72</v>
      </c>
      <c r="D107" s="11" t="s">
        <v>82</v>
      </c>
      <c r="E107" s="16">
        <v>700</v>
      </c>
      <c r="F107" s="16">
        <v>2.2400000000000002</v>
      </c>
      <c r="G107" s="17">
        <f>ROUND(E107*F107,2)</f>
        <v>1568</v>
      </c>
      <c r="H107" s="28">
        <v>0</v>
      </c>
      <c r="I107" s="29">
        <v>0</v>
      </c>
    </row>
    <row r="108" spans="1:9" ht="51" x14ac:dyDescent="0.3">
      <c r="A108" s="7"/>
      <c r="B108" s="7"/>
      <c r="C108" s="7"/>
      <c r="D108" s="11" t="s">
        <v>83</v>
      </c>
      <c r="E108" s="18"/>
      <c r="F108" s="18"/>
      <c r="G108" s="18"/>
      <c r="H108" s="30"/>
      <c r="I108" s="31"/>
    </row>
    <row r="109" spans="1:9" x14ac:dyDescent="0.3">
      <c r="A109" s="5" t="s">
        <v>84</v>
      </c>
      <c r="B109" s="6" t="s">
        <v>13</v>
      </c>
      <c r="C109" s="6" t="s">
        <v>14</v>
      </c>
      <c r="D109" s="11" t="s">
        <v>85</v>
      </c>
      <c r="E109" s="16">
        <v>1</v>
      </c>
      <c r="F109" s="16">
        <v>242.98</v>
      </c>
      <c r="G109" s="17">
        <f>ROUND(E109*F109,2)</f>
        <v>242.98</v>
      </c>
      <c r="H109" s="28">
        <v>0</v>
      </c>
      <c r="I109" s="29">
        <v>0</v>
      </c>
    </row>
    <row r="110" spans="1:9" ht="71.400000000000006" x14ac:dyDescent="0.3">
      <c r="A110" s="7"/>
      <c r="B110" s="7"/>
      <c r="C110" s="7"/>
      <c r="D110" s="11" t="s">
        <v>86</v>
      </c>
      <c r="E110" s="18"/>
      <c r="F110" s="18"/>
      <c r="G110" s="18"/>
      <c r="H110" s="30"/>
      <c r="I110" s="31"/>
    </row>
    <row r="111" spans="1:9" x14ac:dyDescent="0.3">
      <c r="A111" s="5" t="s">
        <v>90</v>
      </c>
      <c r="B111" s="6" t="s">
        <v>13</v>
      </c>
      <c r="C111" s="6" t="s">
        <v>14</v>
      </c>
      <c r="D111" s="11" t="s">
        <v>91</v>
      </c>
      <c r="E111" s="16">
        <v>1</v>
      </c>
      <c r="F111" s="16">
        <v>226.65</v>
      </c>
      <c r="G111" s="17">
        <f>ROUND(E111*F111,2)</f>
        <v>226.65</v>
      </c>
      <c r="H111" s="28">
        <v>0</v>
      </c>
      <c r="I111" s="29">
        <v>0</v>
      </c>
    </row>
    <row r="112" spans="1:9" ht="20.399999999999999" x14ac:dyDescent="0.3">
      <c r="A112" s="7"/>
      <c r="B112" s="7"/>
      <c r="C112" s="7"/>
      <c r="D112" s="11" t="s">
        <v>92</v>
      </c>
      <c r="E112" s="18"/>
      <c r="F112" s="18"/>
      <c r="G112" s="18"/>
      <c r="H112" s="30"/>
      <c r="I112" s="31"/>
    </row>
    <row r="113" spans="1:9" x14ac:dyDescent="0.3">
      <c r="A113" s="7"/>
      <c r="B113" s="7"/>
      <c r="C113" s="7"/>
      <c r="D113" s="12" t="s">
        <v>114</v>
      </c>
      <c r="E113" s="19">
        <v>1</v>
      </c>
      <c r="F113" s="20">
        <f>G59+G61+G63+G65+G67+G69+G71+G73+G75+G77+G79+G81+G83+G85+G87+G89+G91+G93+G95+G97+G99+G101+G103+G105+G107+G109+G111</f>
        <v>27426.32</v>
      </c>
      <c r="G113" s="20">
        <f>ROUND(E113*F113,2)</f>
        <v>27426.32</v>
      </c>
      <c r="H113" s="32">
        <v>0</v>
      </c>
      <c r="I113" s="33">
        <v>0</v>
      </c>
    </row>
    <row r="114" spans="1:9" ht="0.9" customHeight="1" x14ac:dyDescent="0.3">
      <c r="A114" s="8"/>
      <c r="B114" s="8"/>
      <c r="C114" s="8"/>
      <c r="D114" s="13"/>
      <c r="E114" s="21"/>
      <c r="F114" s="21"/>
      <c r="G114" s="21"/>
      <c r="H114" s="34"/>
      <c r="I114" s="35"/>
    </row>
    <row r="115" spans="1:9" x14ac:dyDescent="0.3">
      <c r="A115" s="4" t="s">
        <v>115</v>
      </c>
      <c r="B115" s="4" t="s">
        <v>9</v>
      </c>
      <c r="C115" s="4" t="s">
        <v>10</v>
      </c>
      <c r="D115" s="10" t="s">
        <v>116</v>
      </c>
      <c r="E115" s="14">
        <f>E162</f>
        <v>1</v>
      </c>
      <c r="F115" s="15">
        <f>F162</f>
        <v>18365.490000000002</v>
      </c>
      <c r="G115" s="15">
        <f>G162</f>
        <v>18365.490000000002</v>
      </c>
      <c r="H115" s="26">
        <v>0</v>
      </c>
      <c r="I115" s="27">
        <v>0</v>
      </c>
    </row>
    <row r="116" spans="1:9" x14ac:dyDescent="0.3">
      <c r="A116" s="5" t="s">
        <v>12</v>
      </c>
      <c r="B116" s="6" t="s">
        <v>13</v>
      </c>
      <c r="C116" s="6" t="s">
        <v>14</v>
      </c>
      <c r="D116" s="11" t="s">
        <v>15</v>
      </c>
      <c r="E116" s="16">
        <v>1</v>
      </c>
      <c r="F116" s="16">
        <v>1097.43</v>
      </c>
      <c r="G116" s="17">
        <f>ROUND(E116*F116,2)</f>
        <v>1097.43</v>
      </c>
      <c r="H116" s="28">
        <v>0</v>
      </c>
      <c r="I116" s="29">
        <v>0</v>
      </c>
    </row>
    <row r="117" spans="1:9" ht="81.599999999999994" x14ac:dyDescent="0.3">
      <c r="A117" s="7"/>
      <c r="B117" s="7"/>
      <c r="C117" s="7"/>
      <c r="D117" s="11" t="s">
        <v>16</v>
      </c>
      <c r="E117" s="18"/>
      <c r="F117" s="18"/>
      <c r="G117" s="18"/>
      <c r="H117" s="30"/>
      <c r="I117" s="31"/>
    </row>
    <row r="118" spans="1:9" x14ac:dyDescent="0.3">
      <c r="A118" s="5" t="s">
        <v>17</v>
      </c>
      <c r="B118" s="6" t="s">
        <v>13</v>
      </c>
      <c r="C118" s="6" t="s">
        <v>14</v>
      </c>
      <c r="D118" s="11" t="s">
        <v>18</v>
      </c>
      <c r="E118" s="16">
        <v>18</v>
      </c>
      <c r="F118" s="16">
        <v>127.97</v>
      </c>
      <c r="G118" s="17">
        <f>ROUND(E118*F118,2)</f>
        <v>2303.46</v>
      </c>
      <c r="H118" s="28">
        <v>0</v>
      </c>
      <c r="I118" s="29">
        <v>0</v>
      </c>
    </row>
    <row r="119" spans="1:9" ht="71.400000000000006" x14ac:dyDescent="0.3">
      <c r="A119" s="7"/>
      <c r="B119" s="7"/>
      <c r="C119" s="7"/>
      <c r="D119" s="11" t="s">
        <v>19</v>
      </c>
      <c r="E119" s="18"/>
      <c r="F119" s="18"/>
      <c r="G119" s="18"/>
      <c r="H119" s="30"/>
      <c r="I119" s="31"/>
    </row>
    <row r="120" spans="1:9" x14ac:dyDescent="0.3">
      <c r="A120" s="5" t="s">
        <v>20</v>
      </c>
      <c r="B120" s="6" t="s">
        <v>13</v>
      </c>
      <c r="C120" s="6" t="s">
        <v>14</v>
      </c>
      <c r="D120" s="11" t="s">
        <v>21</v>
      </c>
      <c r="E120" s="16">
        <v>1</v>
      </c>
      <c r="F120" s="16">
        <v>828.83</v>
      </c>
      <c r="G120" s="17">
        <f>ROUND(E120*F120,2)</f>
        <v>828.83</v>
      </c>
      <c r="H120" s="28">
        <v>0</v>
      </c>
      <c r="I120" s="29">
        <v>0</v>
      </c>
    </row>
    <row r="121" spans="1:9" ht="81.599999999999994" x14ac:dyDescent="0.3">
      <c r="A121" s="7"/>
      <c r="B121" s="7"/>
      <c r="C121" s="7"/>
      <c r="D121" s="11" t="s">
        <v>22</v>
      </c>
      <c r="E121" s="18"/>
      <c r="F121" s="18"/>
      <c r="G121" s="18"/>
      <c r="H121" s="30"/>
      <c r="I121" s="31"/>
    </row>
    <row r="122" spans="1:9" x14ac:dyDescent="0.3">
      <c r="A122" s="5" t="s">
        <v>117</v>
      </c>
      <c r="B122" s="6" t="s">
        <v>13</v>
      </c>
      <c r="C122" s="6" t="s">
        <v>14</v>
      </c>
      <c r="D122" s="11" t="s">
        <v>118</v>
      </c>
      <c r="E122" s="16">
        <v>2</v>
      </c>
      <c r="F122" s="16">
        <v>323.52</v>
      </c>
      <c r="G122" s="17">
        <f>ROUND(E122*F122,2)</f>
        <v>647.04</v>
      </c>
      <c r="H122" s="28">
        <v>0</v>
      </c>
      <c r="I122" s="29">
        <v>0</v>
      </c>
    </row>
    <row r="123" spans="1:9" ht="71.400000000000006" x14ac:dyDescent="0.3">
      <c r="A123" s="7"/>
      <c r="B123" s="7"/>
      <c r="C123" s="7"/>
      <c r="D123" s="11" t="s">
        <v>119</v>
      </c>
      <c r="E123" s="18"/>
      <c r="F123" s="18"/>
      <c r="G123" s="18"/>
      <c r="H123" s="30"/>
      <c r="I123" s="31"/>
    </row>
    <row r="124" spans="1:9" x14ac:dyDescent="0.3">
      <c r="A124" s="5" t="s">
        <v>23</v>
      </c>
      <c r="B124" s="6" t="s">
        <v>13</v>
      </c>
      <c r="C124" s="6" t="s">
        <v>14</v>
      </c>
      <c r="D124" s="11" t="s">
        <v>24</v>
      </c>
      <c r="E124" s="16">
        <v>2</v>
      </c>
      <c r="F124" s="16">
        <v>292.45</v>
      </c>
      <c r="G124" s="17">
        <f>ROUND(E124*F124,2)</f>
        <v>584.9</v>
      </c>
      <c r="H124" s="28">
        <v>0</v>
      </c>
      <c r="I124" s="29">
        <v>0</v>
      </c>
    </row>
    <row r="125" spans="1:9" ht="91.8" x14ac:dyDescent="0.3">
      <c r="A125" s="7"/>
      <c r="B125" s="7"/>
      <c r="C125" s="7"/>
      <c r="D125" s="11" t="s">
        <v>25</v>
      </c>
      <c r="E125" s="18"/>
      <c r="F125" s="18"/>
      <c r="G125" s="18"/>
      <c r="H125" s="30"/>
      <c r="I125" s="31"/>
    </row>
    <row r="126" spans="1:9" x14ac:dyDescent="0.3">
      <c r="A126" s="5" t="s">
        <v>29</v>
      </c>
      <c r="B126" s="6" t="s">
        <v>13</v>
      </c>
      <c r="C126" s="6" t="s">
        <v>30</v>
      </c>
      <c r="D126" s="11" t="s">
        <v>31</v>
      </c>
      <c r="E126" s="16">
        <v>2</v>
      </c>
      <c r="F126" s="16">
        <v>26.02</v>
      </c>
      <c r="G126" s="17">
        <f>ROUND(E126*F126,2)</f>
        <v>52.04</v>
      </c>
      <c r="H126" s="28">
        <v>0</v>
      </c>
      <c r="I126" s="29">
        <v>0</v>
      </c>
    </row>
    <row r="127" spans="1:9" ht="71.400000000000006" x14ac:dyDescent="0.3">
      <c r="A127" s="7"/>
      <c r="B127" s="7"/>
      <c r="C127" s="7"/>
      <c r="D127" s="11" t="s">
        <v>32</v>
      </c>
      <c r="E127" s="18"/>
      <c r="F127" s="18"/>
      <c r="G127" s="18"/>
      <c r="H127" s="30"/>
      <c r="I127" s="31"/>
    </row>
    <row r="128" spans="1:9" x14ac:dyDescent="0.3">
      <c r="A128" s="5" t="s">
        <v>120</v>
      </c>
      <c r="B128" s="6" t="s">
        <v>13</v>
      </c>
      <c r="C128" s="6" t="s">
        <v>14</v>
      </c>
      <c r="D128" s="11" t="s">
        <v>121</v>
      </c>
      <c r="E128" s="16">
        <v>2</v>
      </c>
      <c r="F128" s="16">
        <v>400.86</v>
      </c>
      <c r="G128" s="17">
        <f>ROUND(E128*F128,2)</f>
        <v>801.72</v>
      </c>
      <c r="H128" s="28">
        <v>0</v>
      </c>
      <c r="I128" s="29">
        <v>0</v>
      </c>
    </row>
    <row r="129" spans="1:9" ht="20.399999999999999" x14ac:dyDescent="0.3">
      <c r="A129" s="7"/>
      <c r="B129" s="7"/>
      <c r="C129" s="7"/>
      <c r="D129" s="11" t="s">
        <v>122</v>
      </c>
      <c r="E129" s="18"/>
      <c r="F129" s="18"/>
      <c r="G129" s="18"/>
      <c r="H129" s="30"/>
      <c r="I129" s="31"/>
    </row>
    <row r="130" spans="1:9" x14ac:dyDescent="0.3">
      <c r="A130" s="5" t="s">
        <v>38</v>
      </c>
      <c r="B130" s="6" t="s">
        <v>13</v>
      </c>
      <c r="C130" s="6" t="s">
        <v>14</v>
      </c>
      <c r="D130" s="11" t="s">
        <v>39</v>
      </c>
      <c r="E130" s="16">
        <v>2</v>
      </c>
      <c r="F130" s="16">
        <v>621.30999999999995</v>
      </c>
      <c r="G130" s="17">
        <f>ROUND(E130*F130,2)</f>
        <v>1242.6199999999999</v>
      </c>
      <c r="H130" s="28">
        <v>0</v>
      </c>
      <c r="I130" s="29">
        <v>0</v>
      </c>
    </row>
    <row r="131" spans="1:9" ht="112.2" x14ac:dyDescent="0.3">
      <c r="A131" s="7"/>
      <c r="B131" s="7"/>
      <c r="C131" s="7"/>
      <c r="D131" s="11" t="s">
        <v>40</v>
      </c>
      <c r="E131" s="18"/>
      <c r="F131" s="18"/>
      <c r="G131" s="18"/>
      <c r="H131" s="30"/>
      <c r="I131" s="31"/>
    </row>
    <row r="132" spans="1:9" ht="20.399999999999999" x14ac:dyDescent="0.3">
      <c r="A132" s="5" t="s">
        <v>41</v>
      </c>
      <c r="B132" s="6" t="s">
        <v>13</v>
      </c>
      <c r="C132" s="6" t="s">
        <v>14</v>
      </c>
      <c r="D132" s="11" t="s">
        <v>42</v>
      </c>
      <c r="E132" s="16">
        <v>2</v>
      </c>
      <c r="F132" s="16">
        <v>450.3</v>
      </c>
      <c r="G132" s="17">
        <f>ROUND(E132*F132,2)</f>
        <v>900.6</v>
      </c>
      <c r="H132" s="28">
        <v>0</v>
      </c>
      <c r="I132" s="29">
        <v>0</v>
      </c>
    </row>
    <row r="133" spans="1:9" ht="122.4" x14ac:dyDescent="0.3">
      <c r="A133" s="7"/>
      <c r="B133" s="7"/>
      <c r="C133" s="7"/>
      <c r="D133" s="11" t="s">
        <v>43</v>
      </c>
      <c r="E133" s="18"/>
      <c r="F133" s="18"/>
      <c r="G133" s="18"/>
      <c r="H133" s="30"/>
      <c r="I133" s="31"/>
    </row>
    <row r="134" spans="1:9" x14ac:dyDescent="0.3">
      <c r="A134" s="5" t="s">
        <v>44</v>
      </c>
      <c r="B134" s="6" t="s">
        <v>13</v>
      </c>
      <c r="C134" s="6" t="s">
        <v>14</v>
      </c>
      <c r="D134" s="11" t="s">
        <v>45</v>
      </c>
      <c r="E134" s="16">
        <v>0</v>
      </c>
      <c r="F134" s="16">
        <v>106.13</v>
      </c>
      <c r="G134" s="17">
        <f>ROUND(E134*F134,2)</f>
        <v>0</v>
      </c>
      <c r="H134" s="28">
        <v>0</v>
      </c>
      <c r="I134" s="29">
        <v>0</v>
      </c>
    </row>
    <row r="135" spans="1:9" ht="61.2" x14ac:dyDescent="0.3">
      <c r="A135" s="7"/>
      <c r="B135" s="7"/>
      <c r="C135" s="7"/>
      <c r="D135" s="11" t="s">
        <v>46</v>
      </c>
      <c r="E135" s="18"/>
      <c r="F135" s="18"/>
      <c r="G135" s="18"/>
      <c r="H135" s="30"/>
      <c r="I135" s="31"/>
    </row>
    <row r="136" spans="1:9" ht="20.399999999999999" x14ac:dyDescent="0.3">
      <c r="A136" s="5" t="s">
        <v>50</v>
      </c>
      <c r="B136" s="6" t="s">
        <v>13</v>
      </c>
      <c r="C136" s="6" t="s">
        <v>14</v>
      </c>
      <c r="D136" s="11" t="s">
        <v>51</v>
      </c>
      <c r="E136" s="16">
        <v>3</v>
      </c>
      <c r="F136" s="16">
        <v>103.23</v>
      </c>
      <c r="G136" s="17">
        <f>ROUND(E136*F136,2)</f>
        <v>309.69</v>
      </c>
      <c r="H136" s="28">
        <v>0</v>
      </c>
      <c r="I136" s="29">
        <v>0</v>
      </c>
    </row>
    <row r="137" spans="1:9" ht="40.799999999999997" x14ac:dyDescent="0.3">
      <c r="A137" s="7"/>
      <c r="B137" s="7"/>
      <c r="C137" s="7"/>
      <c r="D137" s="11" t="s">
        <v>52</v>
      </c>
      <c r="E137" s="18"/>
      <c r="F137" s="18"/>
      <c r="G137" s="18"/>
      <c r="H137" s="30"/>
      <c r="I137" s="31"/>
    </row>
    <row r="138" spans="1:9" x14ac:dyDescent="0.3">
      <c r="A138" s="5" t="s">
        <v>105</v>
      </c>
      <c r="B138" s="6" t="s">
        <v>13</v>
      </c>
      <c r="C138" s="6" t="s">
        <v>14</v>
      </c>
      <c r="D138" s="11" t="s">
        <v>106</v>
      </c>
      <c r="E138" s="16">
        <v>1</v>
      </c>
      <c r="F138" s="16">
        <v>84.1</v>
      </c>
      <c r="G138" s="17">
        <f>ROUND(E138*F138,2)</f>
        <v>84.1</v>
      </c>
      <c r="H138" s="28">
        <v>0</v>
      </c>
      <c r="I138" s="29">
        <v>0</v>
      </c>
    </row>
    <row r="139" spans="1:9" ht="71.400000000000006" x14ac:dyDescent="0.3">
      <c r="A139" s="7"/>
      <c r="B139" s="7"/>
      <c r="C139" s="7"/>
      <c r="D139" s="11" t="s">
        <v>107</v>
      </c>
      <c r="E139" s="18"/>
      <c r="F139" s="18"/>
      <c r="G139" s="18"/>
      <c r="H139" s="30"/>
      <c r="I139" s="31"/>
    </row>
    <row r="140" spans="1:9" x14ac:dyDescent="0.3">
      <c r="A140" s="5" t="s">
        <v>53</v>
      </c>
      <c r="B140" s="6" t="s">
        <v>13</v>
      </c>
      <c r="C140" s="6" t="s">
        <v>14</v>
      </c>
      <c r="D140" s="11" t="s">
        <v>54</v>
      </c>
      <c r="E140" s="16">
        <v>2</v>
      </c>
      <c r="F140" s="16">
        <v>55.7</v>
      </c>
      <c r="G140" s="17">
        <f>ROUND(E140*F140,2)</f>
        <v>111.4</v>
      </c>
      <c r="H140" s="28">
        <v>0</v>
      </c>
      <c r="I140" s="29">
        <v>0</v>
      </c>
    </row>
    <row r="141" spans="1:9" ht="71.400000000000006" x14ac:dyDescent="0.3">
      <c r="A141" s="7"/>
      <c r="B141" s="7"/>
      <c r="C141" s="7"/>
      <c r="D141" s="11" t="s">
        <v>55</v>
      </c>
      <c r="E141" s="18"/>
      <c r="F141" s="18"/>
      <c r="G141" s="18"/>
      <c r="H141" s="30"/>
      <c r="I141" s="31"/>
    </row>
    <row r="142" spans="1:9" x14ac:dyDescent="0.3">
      <c r="A142" s="5" t="s">
        <v>56</v>
      </c>
      <c r="B142" s="6" t="s">
        <v>13</v>
      </c>
      <c r="C142" s="6" t="s">
        <v>14</v>
      </c>
      <c r="D142" s="11" t="s">
        <v>57</v>
      </c>
      <c r="E142" s="16">
        <v>1</v>
      </c>
      <c r="F142" s="16">
        <v>5760.24</v>
      </c>
      <c r="G142" s="17">
        <f>ROUND(E142*F142,2)</f>
        <v>5760.24</v>
      </c>
      <c r="H142" s="28">
        <v>0</v>
      </c>
      <c r="I142" s="29">
        <v>0</v>
      </c>
    </row>
    <row r="143" spans="1:9" ht="204" x14ac:dyDescent="0.3">
      <c r="A143" s="7"/>
      <c r="B143" s="7"/>
      <c r="C143" s="7"/>
      <c r="D143" s="11" t="s">
        <v>58</v>
      </c>
      <c r="E143" s="18"/>
      <c r="F143" s="18"/>
      <c r="G143" s="18"/>
      <c r="H143" s="30"/>
      <c r="I143" s="31"/>
    </row>
    <row r="144" spans="1:9" ht="20.399999999999999" x14ac:dyDescent="0.3">
      <c r="A144" s="5" t="s">
        <v>62</v>
      </c>
      <c r="B144" s="6" t="s">
        <v>13</v>
      </c>
      <c r="C144" s="6" t="s">
        <v>14</v>
      </c>
      <c r="D144" s="11" t="s">
        <v>63</v>
      </c>
      <c r="E144" s="16">
        <v>2</v>
      </c>
      <c r="F144" s="16">
        <v>130.18</v>
      </c>
      <c r="G144" s="17">
        <f>ROUND(E144*F144,2)</f>
        <v>260.36</v>
      </c>
      <c r="H144" s="28">
        <v>0</v>
      </c>
      <c r="I144" s="29">
        <v>0</v>
      </c>
    </row>
    <row r="145" spans="1:9" ht="20.399999999999999" x14ac:dyDescent="0.3">
      <c r="A145" s="7"/>
      <c r="B145" s="7"/>
      <c r="C145" s="7"/>
      <c r="D145" s="11" t="s">
        <v>64</v>
      </c>
      <c r="E145" s="18"/>
      <c r="F145" s="18"/>
      <c r="G145" s="18"/>
      <c r="H145" s="30"/>
      <c r="I145" s="31"/>
    </row>
    <row r="146" spans="1:9" x14ac:dyDescent="0.3">
      <c r="A146" s="5" t="s">
        <v>65</v>
      </c>
      <c r="B146" s="6" t="s">
        <v>13</v>
      </c>
      <c r="C146" s="6" t="s">
        <v>14</v>
      </c>
      <c r="D146" s="11" t="s">
        <v>66</v>
      </c>
      <c r="E146" s="16">
        <v>1</v>
      </c>
      <c r="F146" s="16">
        <v>175.85</v>
      </c>
      <c r="G146" s="17">
        <f>ROUND(E146*F146,2)</f>
        <v>175.85</v>
      </c>
      <c r="H146" s="28">
        <v>0</v>
      </c>
      <c r="I146" s="29">
        <v>0</v>
      </c>
    </row>
    <row r="147" spans="1:9" ht="51" x14ac:dyDescent="0.3">
      <c r="A147" s="7"/>
      <c r="B147" s="7"/>
      <c r="C147" s="7"/>
      <c r="D147" s="11" t="s">
        <v>67</v>
      </c>
      <c r="E147" s="18"/>
      <c r="F147" s="18"/>
      <c r="G147" s="18"/>
      <c r="H147" s="30"/>
      <c r="I147" s="31"/>
    </row>
    <row r="148" spans="1:9" x14ac:dyDescent="0.3">
      <c r="A148" s="5" t="s">
        <v>68</v>
      </c>
      <c r="B148" s="6" t="s">
        <v>13</v>
      </c>
      <c r="C148" s="6" t="s">
        <v>14</v>
      </c>
      <c r="D148" s="11" t="s">
        <v>69</v>
      </c>
      <c r="E148" s="16">
        <v>1</v>
      </c>
      <c r="F148" s="16">
        <v>225.78</v>
      </c>
      <c r="G148" s="17">
        <f>ROUND(E148*F148,2)</f>
        <v>225.78</v>
      </c>
      <c r="H148" s="28">
        <v>0</v>
      </c>
      <c r="I148" s="29">
        <v>0</v>
      </c>
    </row>
    <row r="149" spans="1:9" ht="91.8" x14ac:dyDescent="0.3">
      <c r="A149" s="7"/>
      <c r="B149" s="7"/>
      <c r="C149" s="7"/>
      <c r="D149" s="11" t="s">
        <v>70</v>
      </c>
      <c r="E149" s="18"/>
      <c r="F149" s="18"/>
      <c r="G149" s="18"/>
      <c r="H149" s="30"/>
      <c r="I149" s="31"/>
    </row>
    <row r="150" spans="1:9" x14ac:dyDescent="0.3">
      <c r="A150" s="5" t="s">
        <v>71</v>
      </c>
      <c r="B150" s="6" t="s">
        <v>13</v>
      </c>
      <c r="C150" s="6" t="s">
        <v>72</v>
      </c>
      <c r="D150" s="11" t="s">
        <v>73</v>
      </c>
      <c r="E150" s="16">
        <v>100</v>
      </c>
      <c r="F150" s="16">
        <v>9.14</v>
      </c>
      <c r="G150" s="17">
        <f>ROUND(E150*F150,2)</f>
        <v>914</v>
      </c>
      <c r="H150" s="28">
        <v>0</v>
      </c>
      <c r="I150" s="29">
        <v>0</v>
      </c>
    </row>
    <row r="151" spans="1:9" ht="102" x14ac:dyDescent="0.3">
      <c r="A151" s="7"/>
      <c r="B151" s="7"/>
      <c r="C151" s="7"/>
      <c r="D151" s="11" t="s">
        <v>74</v>
      </c>
      <c r="E151" s="18"/>
      <c r="F151" s="18"/>
      <c r="G151" s="18"/>
      <c r="H151" s="30"/>
      <c r="I151" s="31"/>
    </row>
    <row r="152" spans="1:9" x14ac:dyDescent="0.3">
      <c r="A152" s="5" t="s">
        <v>75</v>
      </c>
      <c r="B152" s="6" t="s">
        <v>13</v>
      </c>
      <c r="C152" s="6" t="s">
        <v>14</v>
      </c>
      <c r="D152" s="11" t="s">
        <v>76</v>
      </c>
      <c r="E152" s="16">
        <v>1</v>
      </c>
      <c r="F152" s="16">
        <v>1191.8</v>
      </c>
      <c r="G152" s="17">
        <f>ROUND(E152*F152,2)</f>
        <v>1191.8</v>
      </c>
      <c r="H152" s="28">
        <v>0</v>
      </c>
      <c r="I152" s="29">
        <v>0</v>
      </c>
    </row>
    <row r="153" spans="1:9" ht="61.2" x14ac:dyDescent="0.3">
      <c r="A153" s="7"/>
      <c r="B153" s="7"/>
      <c r="C153" s="7"/>
      <c r="D153" s="11" t="s">
        <v>77</v>
      </c>
      <c r="E153" s="18"/>
      <c r="F153" s="18"/>
      <c r="G153" s="18"/>
      <c r="H153" s="30"/>
      <c r="I153" s="31"/>
    </row>
    <row r="154" spans="1:9" x14ac:dyDescent="0.3">
      <c r="A154" s="5" t="s">
        <v>78</v>
      </c>
      <c r="B154" s="6" t="s">
        <v>13</v>
      </c>
      <c r="C154" s="6" t="s">
        <v>14</v>
      </c>
      <c r="D154" s="11" t="s">
        <v>79</v>
      </c>
      <c r="E154" s="16">
        <v>1</v>
      </c>
      <c r="F154" s="16">
        <v>180</v>
      </c>
      <c r="G154" s="17">
        <f>ROUND(E154*F154,2)</f>
        <v>180</v>
      </c>
      <c r="H154" s="28">
        <v>0</v>
      </c>
      <c r="I154" s="29">
        <v>0</v>
      </c>
    </row>
    <row r="155" spans="1:9" ht="30.6" x14ac:dyDescent="0.3">
      <c r="A155" s="7"/>
      <c r="B155" s="7"/>
      <c r="C155" s="7"/>
      <c r="D155" s="11" t="s">
        <v>80</v>
      </c>
      <c r="E155" s="18"/>
      <c r="F155" s="18"/>
      <c r="G155" s="18"/>
      <c r="H155" s="30"/>
      <c r="I155" s="31"/>
    </row>
    <row r="156" spans="1:9" x14ac:dyDescent="0.3">
      <c r="A156" s="5" t="s">
        <v>81</v>
      </c>
      <c r="B156" s="6" t="s">
        <v>13</v>
      </c>
      <c r="C156" s="6" t="s">
        <v>72</v>
      </c>
      <c r="D156" s="11" t="s">
        <v>82</v>
      </c>
      <c r="E156" s="16">
        <v>100</v>
      </c>
      <c r="F156" s="16">
        <v>2.2400000000000002</v>
      </c>
      <c r="G156" s="17">
        <f>ROUND(E156*F156,2)</f>
        <v>224</v>
      </c>
      <c r="H156" s="28">
        <v>0</v>
      </c>
      <c r="I156" s="29">
        <v>0</v>
      </c>
    </row>
    <row r="157" spans="1:9" ht="51" x14ac:dyDescent="0.3">
      <c r="A157" s="7"/>
      <c r="B157" s="7"/>
      <c r="C157" s="7"/>
      <c r="D157" s="11" t="s">
        <v>83</v>
      </c>
      <c r="E157" s="18"/>
      <c r="F157" s="18"/>
      <c r="G157" s="18"/>
      <c r="H157" s="30"/>
      <c r="I157" s="31"/>
    </row>
    <row r="158" spans="1:9" x14ac:dyDescent="0.3">
      <c r="A158" s="5" t="s">
        <v>84</v>
      </c>
      <c r="B158" s="6" t="s">
        <v>13</v>
      </c>
      <c r="C158" s="6" t="s">
        <v>14</v>
      </c>
      <c r="D158" s="11" t="s">
        <v>85</v>
      </c>
      <c r="E158" s="16">
        <v>1</v>
      </c>
      <c r="F158" s="16">
        <v>242.98</v>
      </c>
      <c r="G158" s="17">
        <f>ROUND(E158*F158,2)</f>
        <v>242.98</v>
      </c>
      <c r="H158" s="28">
        <v>0</v>
      </c>
      <c r="I158" s="29">
        <v>0</v>
      </c>
    </row>
    <row r="159" spans="1:9" ht="71.400000000000006" x14ac:dyDescent="0.3">
      <c r="A159" s="7"/>
      <c r="B159" s="7"/>
      <c r="C159" s="7"/>
      <c r="D159" s="11" t="s">
        <v>86</v>
      </c>
      <c r="E159" s="18"/>
      <c r="F159" s="18"/>
      <c r="G159" s="18"/>
      <c r="H159" s="30"/>
      <c r="I159" s="31"/>
    </row>
    <row r="160" spans="1:9" x14ac:dyDescent="0.3">
      <c r="A160" s="5" t="s">
        <v>90</v>
      </c>
      <c r="B160" s="6" t="s">
        <v>13</v>
      </c>
      <c r="C160" s="6" t="s">
        <v>14</v>
      </c>
      <c r="D160" s="11" t="s">
        <v>91</v>
      </c>
      <c r="E160" s="16">
        <v>1</v>
      </c>
      <c r="F160" s="16">
        <v>226.65</v>
      </c>
      <c r="G160" s="17">
        <f>ROUND(E160*F160,2)</f>
        <v>226.65</v>
      </c>
      <c r="H160" s="28">
        <v>0</v>
      </c>
      <c r="I160" s="29">
        <v>0</v>
      </c>
    </row>
    <row r="161" spans="1:9" ht="20.399999999999999" x14ac:dyDescent="0.3">
      <c r="A161" s="7"/>
      <c r="B161" s="7"/>
      <c r="C161" s="7"/>
      <c r="D161" s="11" t="s">
        <v>92</v>
      </c>
      <c r="E161" s="18"/>
      <c r="F161" s="18"/>
      <c r="G161" s="18"/>
      <c r="H161" s="30"/>
      <c r="I161" s="31"/>
    </row>
    <row r="162" spans="1:9" x14ac:dyDescent="0.3">
      <c r="A162" s="7"/>
      <c r="B162" s="7"/>
      <c r="C162" s="7"/>
      <c r="D162" s="12" t="s">
        <v>123</v>
      </c>
      <c r="E162" s="19">
        <v>1</v>
      </c>
      <c r="F162" s="20">
        <f>G116+G118+G120+G122+G124+G126+G128+G130+G132+G134+G136+G138+G140+G142+G144+G146+G148+G150+G152+G154+G156+G158+G160</f>
        <v>18365.490000000002</v>
      </c>
      <c r="G162" s="20">
        <f>ROUND(E162*F162,2)</f>
        <v>18365.490000000002</v>
      </c>
      <c r="H162" s="32">
        <v>0</v>
      </c>
      <c r="I162" s="33">
        <v>0</v>
      </c>
    </row>
    <row r="163" spans="1:9" ht="0.9" customHeight="1" x14ac:dyDescent="0.3">
      <c r="A163" s="8"/>
      <c r="B163" s="8"/>
      <c r="C163" s="8"/>
      <c r="D163" s="13"/>
      <c r="E163" s="21"/>
      <c r="F163" s="21"/>
      <c r="G163" s="21"/>
      <c r="H163" s="34"/>
      <c r="I163" s="35"/>
    </row>
    <row r="164" spans="1:9" x14ac:dyDescent="0.3">
      <c r="A164" s="4" t="s">
        <v>124</v>
      </c>
      <c r="B164" s="4" t="s">
        <v>9</v>
      </c>
      <c r="C164" s="4" t="s">
        <v>10</v>
      </c>
      <c r="D164" s="10" t="s">
        <v>125</v>
      </c>
      <c r="E164" s="14">
        <f>E219</f>
        <v>1</v>
      </c>
      <c r="F164" s="15">
        <f>F219</f>
        <v>27043.68</v>
      </c>
      <c r="G164" s="15">
        <f>G219</f>
        <v>27043.68</v>
      </c>
      <c r="H164" s="26">
        <v>0</v>
      </c>
      <c r="I164" s="27">
        <v>0</v>
      </c>
    </row>
    <row r="165" spans="1:9" x14ac:dyDescent="0.3">
      <c r="A165" s="5" t="s">
        <v>12</v>
      </c>
      <c r="B165" s="6" t="s">
        <v>13</v>
      </c>
      <c r="C165" s="6" t="s">
        <v>14</v>
      </c>
      <c r="D165" s="11" t="s">
        <v>15</v>
      </c>
      <c r="E165" s="16">
        <v>1</v>
      </c>
      <c r="F165" s="16">
        <v>1097.43</v>
      </c>
      <c r="G165" s="17">
        <f>ROUND(E165*F165,2)</f>
        <v>1097.43</v>
      </c>
      <c r="H165" s="28">
        <v>0</v>
      </c>
      <c r="I165" s="29">
        <v>0</v>
      </c>
    </row>
    <row r="166" spans="1:9" ht="81.599999999999994" x14ac:dyDescent="0.3">
      <c r="A166" s="7"/>
      <c r="B166" s="7"/>
      <c r="C166" s="7"/>
      <c r="D166" s="11" t="s">
        <v>16</v>
      </c>
      <c r="E166" s="18"/>
      <c r="F166" s="18"/>
      <c r="G166" s="18"/>
      <c r="H166" s="30"/>
      <c r="I166" s="31"/>
    </row>
    <row r="167" spans="1:9" x14ac:dyDescent="0.3">
      <c r="A167" s="5" t="s">
        <v>17</v>
      </c>
      <c r="B167" s="6" t="s">
        <v>13</v>
      </c>
      <c r="C167" s="6" t="s">
        <v>14</v>
      </c>
      <c r="D167" s="11" t="s">
        <v>18</v>
      </c>
      <c r="E167" s="16">
        <v>14</v>
      </c>
      <c r="F167" s="16">
        <v>127.97</v>
      </c>
      <c r="G167" s="17">
        <f>ROUND(E167*F167,2)</f>
        <v>1791.58</v>
      </c>
      <c r="H167" s="28">
        <v>0</v>
      </c>
      <c r="I167" s="29">
        <v>0</v>
      </c>
    </row>
    <row r="168" spans="1:9" ht="71.400000000000006" x14ac:dyDescent="0.3">
      <c r="A168" s="7"/>
      <c r="B168" s="7"/>
      <c r="C168" s="7"/>
      <c r="D168" s="11" t="s">
        <v>19</v>
      </c>
      <c r="E168" s="18"/>
      <c r="F168" s="18"/>
      <c r="G168" s="18"/>
      <c r="H168" s="30"/>
      <c r="I168" s="31"/>
    </row>
    <row r="169" spans="1:9" x14ac:dyDescent="0.3">
      <c r="A169" s="5" t="s">
        <v>20</v>
      </c>
      <c r="B169" s="6" t="s">
        <v>13</v>
      </c>
      <c r="C169" s="6" t="s">
        <v>14</v>
      </c>
      <c r="D169" s="11" t="s">
        <v>21</v>
      </c>
      <c r="E169" s="16">
        <v>1</v>
      </c>
      <c r="F169" s="16">
        <v>828.83</v>
      </c>
      <c r="G169" s="17">
        <f>ROUND(E169*F169,2)</f>
        <v>828.83</v>
      </c>
      <c r="H169" s="28">
        <v>0</v>
      </c>
      <c r="I169" s="29">
        <v>0</v>
      </c>
    </row>
    <row r="170" spans="1:9" ht="81.599999999999994" x14ac:dyDescent="0.3">
      <c r="A170" s="7"/>
      <c r="B170" s="7"/>
      <c r="C170" s="7"/>
      <c r="D170" s="11" t="s">
        <v>22</v>
      </c>
      <c r="E170" s="18"/>
      <c r="F170" s="18"/>
      <c r="G170" s="18"/>
      <c r="H170" s="30"/>
      <c r="I170" s="31"/>
    </row>
    <row r="171" spans="1:9" x14ac:dyDescent="0.3">
      <c r="A171" s="5" t="s">
        <v>117</v>
      </c>
      <c r="B171" s="6" t="s">
        <v>13</v>
      </c>
      <c r="C171" s="6" t="s">
        <v>14</v>
      </c>
      <c r="D171" s="11" t="s">
        <v>118</v>
      </c>
      <c r="E171" s="16">
        <v>5</v>
      </c>
      <c r="F171" s="16">
        <v>323.52</v>
      </c>
      <c r="G171" s="17">
        <f>ROUND(E171*F171,2)</f>
        <v>1617.6</v>
      </c>
      <c r="H171" s="28">
        <v>0</v>
      </c>
      <c r="I171" s="29">
        <v>0</v>
      </c>
    </row>
    <row r="172" spans="1:9" ht="71.400000000000006" x14ac:dyDescent="0.3">
      <c r="A172" s="7"/>
      <c r="B172" s="7"/>
      <c r="C172" s="7"/>
      <c r="D172" s="11" t="s">
        <v>119</v>
      </c>
      <c r="E172" s="18"/>
      <c r="F172" s="18"/>
      <c r="G172" s="18"/>
      <c r="H172" s="30"/>
      <c r="I172" s="31"/>
    </row>
    <row r="173" spans="1:9" x14ac:dyDescent="0.3">
      <c r="A173" s="5" t="s">
        <v>23</v>
      </c>
      <c r="B173" s="6" t="s">
        <v>13</v>
      </c>
      <c r="C173" s="6" t="s">
        <v>14</v>
      </c>
      <c r="D173" s="11" t="s">
        <v>24</v>
      </c>
      <c r="E173" s="16">
        <v>4</v>
      </c>
      <c r="F173" s="16">
        <v>292.45</v>
      </c>
      <c r="G173" s="17">
        <f>ROUND(E173*F173,2)</f>
        <v>1169.8</v>
      </c>
      <c r="H173" s="28">
        <v>0</v>
      </c>
      <c r="I173" s="29">
        <v>0</v>
      </c>
    </row>
    <row r="174" spans="1:9" ht="91.8" x14ac:dyDescent="0.3">
      <c r="A174" s="7"/>
      <c r="B174" s="7"/>
      <c r="C174" s="7"/>
      <c r="D174" s="11" t="s">
        <v>25</v>
      </c>
      <c r="E174" s="18"/>
      <c r="F174" s="18"/>
      <c r="G174" s="18"/>
      <c r="H174" s="30"/>
      <c r="I174" s="31"/>
    </row>
    <row r="175" spans="1:9" ht="20.399999999999999" x14ac:dyDescent="0.3">
      <c r="A175" s="5" t="s">
        <v>96</v>
      </c>
      <c r="B175" s="6" t="s">
        <v>13</v>
      </c>
      <c r="C175" s="6" t="s">
        <v>14</v>
      </c>
      <c r="D175" s="11" t="s">
        <v>97</v>
      </c>
      <c r="E175" s="16">
        <v>2</v>
      </c>
      <c r="F175" s="16">
        <v>125</v>
      </c>
      <c r="G175" s="17">
        <f>ROUND(E175*F175,2)</f>
        <v>250</v>
      </c>
      <c r="H175" s="28">
        <v>0</v>
      </c>
      <c r="I175" s="29">
        <v>0</v>
      </c>
    </row>
    <row r="176" spans="1:9" ht="40.799999999999997" x14ac:dyDescent="0.3">
      <c r="A176" s="7"/>
      <c r="B176" s="7"/>
      <c r="C176" s="7"/>
      <c r="D176" s="11" t="s">
        <v>98</v>
      </c>
      <c r="E176" s="18"/>
      <c r="F176" s="18"/>
      <c r="G176" s="18"/>
      <c r="H176" s="30"/>
      <c r="I176" s="31"/>
    </row>
    <row r="177" spans="1:9" x14ac:dyDescent="0.3">
      <c r="A177" s="5" t="s">
        <v>26</v>
      </c>
      <c r="B177" s="6" t="s">
        <v>13</v>
      </c>
      <c r="C177" s="6" t="s">
        <v>14</v>
      </c>
      <c r="D177" s="11" t="s">
        <v>27</v>
      </c>
      <c r="E177" s="16">
        <v>1</v>
      </c>
      <c r="F177" s="16">
        <v>248.94</v>
      </c>
      <c r="G177" s="17">
        <f>ROUND(E177*F177,2)</f>
        <v>248.94</v>
      </c>
      <c r="H177" s="28">
        <v>0</v>
      </c>
      <c r="I177" s="29">
        <v>0</v>
      </c>
    </row>
    <row r="178" spans="1:9" ht="30.6" x14ac:dyDescent="0.3">
      <c r="A178" s="7"/>
      <c r="B178" s="7"/>
      <c r="C178" s="7"/>
      <c r="D178" s="11" t="s">
        <v>28</v>
      </c>
      <c r="E178" s="18"/>
      <c r="F178" s="18"/>
      <c r="G178" s="18"/>
      <c r="H178" s="30"/>
      <c r="I178" s="31"/>
    </row>
    <row r="179" spans="1:9" x14ac:dyDescent="0.3">
      <c r="A179" s="5" t="s">
        <v>29</v>
      </c>
      <c r="B179" s="6" t="s">
        <v>13</v>
      </c>
      <c r="C179" s="6" t="s">
        <v>30</v>
      </c>
      <c r="D179" s="11" t="s">
        <v>31</v>
      </c>
      <c r="E179" s="16">
        <v>2</v>
      </c>
      <c r="F179" s="16">
        <v>26.02</v>
      </c>
      <c r="G179" s="17">
        <f>ROUND(E179*F179,2)</f>
        <v>52.04</v>
      </c>
      <c r="H179" s="28">
        <v>0</v>
      </c>
      <c r="I179" s="29">
        <v>0</v>
      </c>
    </row>
    <row r="180" spans="1:9" ht="71.400000000000006" x14ac:dyDescent="0.3">
      <c r="A180" s="7"/>
      <c r="B180" s="7"/>
      <c r="C180" s="7"/>
      <c r="D180" s="11" t="s">
        <v>32</v>
      </c>
      <c r="E180" s="18"/>
      <c r="F180" s="18"/>
      <c r="G180" s="18"/>
      <c r="H180" s="30"/>
      <c r="I180" s="31"/>
    </row>
    <row r="181" spans="1:9" x14ac:dyDescent="0.3">
      <c r="A181" s="5" t="s">
        <v>38</v>
      </c>
      <c r="B181" s="6" t="s">
        <v>13</v>
      </c>
      <c r="C181" s="6" t="s">
        <v>14</v>
      </c>
      <c r="D181" s="11" t="s">
        <v>39</v>
      </c>
      <c r="E181" s="16">
        <v>1</v>
      </c>
      <c r="F181" s="16">
        <v>621.30999999999995</v>
      </c>
      <c r="G181" s="17">
        <f>ROUND(E181*F181,2)</f>
        <v>621.30999999999995</v>
      </c>
      <c r="H181" s="28">
        <v>0</v>
      </c>
      <c r="I181" s="29">
        <v>0</v>
      </c>
    </row>
    <row r="182" spans="1:9" ht="112.2" x14ac:dyDescent="0.3">
      <c r="A182" s="7"/>
      <c r="B182" s="7"/>
      <c r="C182" s="7"/>
      <c r="D182" s="11" t="s">
        <v>40</v>
      </c>
      <c r="E182" s="18"/>
      <c r="F182" s="18"/>
      <c r="G182" s="18"/>
      <c r="H182" s="30"/>
      <c r="I182" s="31"/>
    </row>
    <row r="183" spans="1:9" ht="20.399999999999999" x14ac:dyDescent="0.3">
      <c r="A183" s="5" t="s">
        <v>41</v>
      </c>
      <c r="B183" s="6" t="s">
        <v>13</v>
      </c>
      <c r="C183" s="6" t="s">
        <v>14</v>
      </c>
      <c r="D183" s="11" t="s">
        <v>42</v>
      </c>
      <c r="E183" s="16">
        <v>1</v>
      </c>
      <c r="F183" s="16">
        <v>450.3</v>
      </c>
      <c r="G183" s="17">
        <f>ROUND(E183*F183,2)</f>
        <v>450.3</v>
      </c>
      <c r="H183" s="28">
        <v>0</v>
      </c>
      <c r="I183" s="29">
        <v>0</v>
      </c>
    </row>
    <row r="184" spans="1:9" ht="122.4" x14ac:dyDescent="0.3">
      <c r="A184" s="7"/>
      <c r="B184" s="7"/>
      <c r="C184" s="7"/>
      <c r="D184" s="11" t="s">
        <v>43</v>
      </c>
      <c r="E184" s="18"/>
      <c r="F184" s="18"/>
      <c r="G184" s="18"/>
      <c r="H184" s="30"/>
      <c r="I184" s="31"/>
    </row>
    <row r="185" spans="1:9" ht="20.399999999999999" x14ac:dyDescent="0.3">
      <c r="A185" s="5" t="s">
        <v>47</v>
      </c>
      <c r="B185" s="6" t="s">
        <v>13</v>
      </c>
      <c r="C185" s="6" t="s">
        <v>14</v>
      </c>
      <c r="D185" s="11" t="s">
        <v>48</v>
      </c>
      <c r="E185" s="16">
        <v>4</v>
      </c>
      <c r="F185" s="16">
        <v>247.95</v>
      </c>
      <c r="G185" s="17">
        <f>ROUND(E185*F185,2)</f>
        <v>991.8</v>
      </c>
      <c r="H185" s="28">
        <v>0</v>
      </c>
      <c r="I185" s="29">
        <v>0</v>
      </c>
    </row>
    <row r="186" spans="1:9" ht="61.2" x14ac:dyDescent="0.3">
      <c r="A186" s="7"/>
      <c r="B186" s="7"/>
      <c r="C186" s="7"/>
      <c r="D186" s="11" t="s">
        <v>49</v>
      </c>
      <c r="E186" s="18"/>
      <c r="F186" s="18"/>
      <c r="G186" s="18"/>
      <c r="H186" s="30"/>
      <c r="I186" s="31"/>
    </row>
    <row r="187" spans="1:9" x14ac:dyDescent="0.3">
      <c r="A187" s="5" t="s">
        <v>126</v>
      </c>
      <c r="B187" s="6" t="s">
        <v>13</v>
      </c>
      <c r="C187" s="6" t="s">
        <v>14</v>
      </c>
      <c r="D187" s="11" t="s">
        <v>127</v>
      </c>
      <c r="E187" s="16">
        <v>2</v>
      </c>
      <c r="F187" s="16">
        <v>423.41</v>
      </c>
      <c r="G187" s="17">
        <f>ROUND(E187*F187,2)</f>
        <v>846.82</v>
      </c>
      <c r="H187" s="28">
        <v>0</v>
      </c>
      <c r="I187" s="29">
        <v>0</v>
      </c>
    </row>
    <row r="188" spans="1:9" ht="30.6" x14ac:dyDescent="0.3">
      <c r="A188" s="7"/>
      <c r="B188" s="7"/>
      <c r="C188" s="7"/>
      <c r="D188" s="11" t="s">
        <v>128</v>
      </c>
      <c r="E188" s="18"/>
      <c r="F188" s="18"/>
      <c r="G188" s="18"/>
      <c r="H188" s="30"/>
      <c r="I188" s="31"/>
    </row>
    <row r="189" spans="1:9" x14ac:dyDescent="0.3">
      <c r="A189" s="5" t="s">
        <v>105</v>
      </c>
      <c r="B189" s="6" t="s">
        <v>13</v>
      </c>
      <c r="C189" s="6" t="s">
        <v>14</v>
      </c>
      <c r="D189" s="11" t="s">
        <v>106</v>
      </c>
      <c r="E189" s="16">
        <v>1</v>
      </c>
      <c r="F189" s="16">
        <v>84.1</v>
      </c>
      <c r="G189" s="17">
        <f>ROUND(E189*F189,2)</f>
        <v>84.1</v>
      </c>
      <c r="H189" s="28">
        <v>0</v>
      </c>
      <c r="I189" s="29">
        <v>0</v>
      </c>
    </row>
    <row r="190" spans="1:9" ht="71.400000000000006" x14ac:dyDescent="0.3">
      <c r="A190" s="7"/>
      <c r="B190" s="7"/>
      <c r="C190" s="7"/>
      <c r="D190" s="11" t="s">
        <v>107</v>
      </c>
      <c r="E190" s="18"/>
      <c r="F190" s="18"/>
      <c r="G190" s="18"/>
      <c r="H190" s="30"/>
      <c r="I190" s="31"/>
    </row>
    <row r="191" spans="1:9" x14ac:dyDescent="0.3">
      <c r="A191" s="5" t="s">
        <v>108</v>
      </c>
      <c r="B191" s="6" t="s">
        <v>13</v>
      </c>
      <c r="C191" s="6" t="s">
        <v>14</v>
      </c>
      <c r="D191" s="11" t="s">
        <v>109</v>
      </c>
      <c r="E191" s="16">
        <v>2</v>
      </c>
      <c r="F191" s="16">
        <v>120.08</v>
      </c>
      <c r="G191" s="17">
        <f>ROUND(E191*F191,2)</f>
        <v>240.16</v>
      </c>
      <c r="H191" s="28">
        <v>0</v>
      </c>
      <c r="I191" s="29">
        <v>0</v>
      </c>
    </row>
    <row r="192" spans="1:9" ht="71.400000000000006" x14ac:dyDescent="0.3">
      <c r="A192" s="7"/>
      <c r="B192" s="7"/>
      <c r="C192" s="7"/>
      <c r="D192" s="11" t="s">
        <v>110</v>
      </c>
      <c r="E192" s="18"/>
      <c r="F192" s="18"/>
      <c r="G192" s="18"/>
      <c r="H192" s="30"/>
      <c r="I192" s="31"/>
    </row>
    <row r="193" spans="1:9" x14ac:dyDescent="0.3">
      <c r="A193" s="5" t="s">
        <v>53</v>
      </c>
      <c r="B193" s="6" t="s">
        <v>13</v>
      </c>
      <c r="C193" s="6" t="s">
        <v>14</v>
      </c>
      <c r="D193" s="11" t="s">
        <v>54</v>
      </c>
      <c r="E193" s="16">
        <v>1</v>
      </c>
      <c r="F193" s="16">
        <v>55.7</v>
      </c>
      <c r="G193" s="17">
        <f>ROUND(E193*F193,2)</f>
        <v>55.7</v>
      </c>
      <c r="H193" s="28">
        <v>0</v>
      </c>
      <c r="I193" s="29">
        <v>0</v>
      </c>
    </row>
    <row r="194" spans="1:9" ht="71.400000000000006" x14ac:dyDescent="0.3">
      <c r="A194" s="7"/>
      <c r="B194" s="7"/>
      <c r="C194" s="7"/>
      <c r="D194" s="11" t="s">
        <v>55</v>
      </c>
      <c r="E194" s="18"/>
      <c r="F194" s="18"/>
      <c r="G194" s="18"/>
      <c r="H194" s="30"/>
      <c r="I194" s="31"/>
    </row>
    <row r="195" spans="1:9" x14ac:dyDescent="0.3">
      <c r="A195" s="5" t="s">
        <v>56</v>
      </c>
      <c r="B195" s="6" t="s">
        <v>13</v>
      </c>
      <c r="C195" s="6" t="s">
        <v>14</v>
      </c>
      <c r="D195" s="11" t="s">
        <v>57</v>
      </c>
      <c r="E195" s="16">
        <v>1</v>
      </c>
      <c r="F195" s="16">
        <v>5760.24</v>
      </c>
      <c r="G195" s="17">
        <f>ROUND(E195*F195,2)</f>
        <v>5760.24</v>
      </c>
      <c r="H195" s="28">
        <v>0</v>
      </c>
      <c r="I195" s="29">
        <v>0</v>
      </c>
    </row>
    <row r="196" spans="1:9" ht="204" x14ac:dyDescent="0.3">
      <c r="A196" s="7"/>
      <c r="B196" s="7"/>
      <c r="C196" s="7"/>
      <c r="D196" s="11" t="s">
        <v>58</v>
      </c>
      <c r="E196" s="18"/>
      <c r="F196" s="18"/>
      <c r="G196" s="18"/>
      <c r="H196" s="30"/>
      <c r="I196" s="31"/>
    </row>
    <row r="197" spans="1:9" x14ac:dyDescent="0.3">
      <c r="A197" s="5" t="s">
        <v>59</v>
      </c>
      <c r="B197" s="6" t="s">
        <v>13</v>
      </c>
      <c r="C197" s="6" t="s">
        <v>14</v>
      </c>
      <c r="D197" s="11" t="s">
        <v>60</v>
      </c>
      <c r="E197" s="16">
        <v>1</v>
      </c>
      <c r="F197" s="16">
        <v>497.17</v>
      </c>
      <c r="G197" s="17">
        <f>ROUND(E197*F197,2)</f>
        <v>497.17</v>
      </c>
      <c r="H197" s="28">
        <v>0</v>
      </c>
      <c r="I197" s="29">
        <v>0</v>
      </c>
    </row>
    <row r="198" spans="1:9" ht="112.2" x14ac:dyDescent="0.3">
      <c r="A198" s="7"/>
      <c r="B198" s="7"/>
      <c r="C198" s="7"/>
      <c r="D198" s="11" t="s">
        <v>61</v>
      </c>
      <c r="E198" s="18"/>
      <c r="F198" s="18"/>
      <c r="G198" s="18"/>
      <c r="H198" s="30"/>
      <c r="I198" s="31"/>
    </row>
    <row r="199" spans="1:9" ht="20.399999999999999" x14ac:dyDescent="0.3">
      <c r="A199" s="5" t="s">
        <v>62</v>
      </c>
      <c r="B199" s="6" t="s">
        <v>13</v>
      </c>
      <c r="C199" s="6" t="s">
        <v>14</v>
      </c>
      <c r="D199" s="11" t="s">
        <v>63</v>
      </c>
      <c r="E199" s="16">
        <v>1</v>
      </c>
      <c r="F199" s="16">
        <v>130.18</v>
      </c>
      <c r="G199" s="17">
        <f>ROUND(E199*F199,2)</f>
        <v>130.18</v>
      </c>
      <c r="H199" s="28">
        <v>0</v>
      </c>
      <c r="I199" s="29">
        <v>0</v>
      </c>
    </row>
    <row r="200" spans="1:9" ht="20.399999999999999" x14ac:dyDescent="0.3">
      <c r="A200" s="7"/>
      <c r="B200" s="7"/>
      <c r="C200" s="7"/>
      <c r="D200" s="11" t="s">
        <v>64</v>
      </c>
      <c r="E200" s="18"/>
      <c r="F200" s="18"/>
      <c r="G200" s="18"/>
      <c r="H200" s="30"/>
      <c r="I200" s="31"/>
    </row>
    <row r="201" spans="1:9" x14ac:dyDescent="0.3">
      <c r="A201" s="5" t="s">
        <v>65</v>
      </c>
      <c r="B201" s="6" t="s">
        <v>13</v>
      </c>
      <c r="C201" s="6" t="s">
        <v>14</v>
      </c>
      <c r="D201" s="11" t="s">
        <v>66</v>
      </c>
      <c r="E201" s="16">
        <v>1</v>
      </c>
      <c r="F201" s="16">
        <v>175.85</v>
      </c>
      <c r="G201" s="17">
        <f>ROUND(E201*F201,2)</f>
        <v>175.85</v>
      </c>
      <c r="H201" s="28">
        <v>0</v>
      </c>
      <c r="I201" s="29">
        <v>0</v>
      </c>
    </row>
    <row r="202" spans="1:9" ht="51" x14ac:dyDescent="0.3">
      <c r="A202" s="7"/>
      <c r="B202" s="7"/>
      <c r="C202" s="7"/>
      <c r="D202" s="11" t="s">
        <v>67</v>
      </c>
      <c r="E202" s="18"/>
      <c r="F202" s="18"/>
      <c r="G202" s="18"/>
      <c r="H202" s="30"/>
      <c r="I202" s="31"/>
    </row>
    <row r="203" spans="1:9" x14ac:dyDescent="0.3">
      <c r="A203" s="5" t="s">
        <v>68</v>
      </c>
      <c r="B203" s="6" t="s">
        <v>13</v>
      </c>
      <c r="C203" s="6" t="s">
        <v>14</v>
      </c>
      <c r="D203" s="11" t="s">
        <v>69</v>
      </c>
      <c r="E203" s="16">
        <v>2</v>
      </c>
      <c r="F203" s="16">
        <v>225.78</v>
      </c>
      <c r="G203" s="17">
        <f>ROUND(E203*F203,2)</f>
        <v>451.56</v>
      </c>
      <c r="H203" s="28">
        <v>0</v>
      </c>
      <c r="I203" s="29">
        <v>0</v>
      </c>
    </row>
    <row r="204" spans="1:9" ht="91.8" x14ac:dyDescent="0.3">
      <c r="A204" s="7"/>
      <c r="B204" s="7"/>
      <c r="C204" s="7"/>
      <c r="D204" s="11" t="s">
        <v>70</v>
      </c>
      <c r="E204" s="18"/>
      <c r="F204" s="18"/>
      <c r="G204" s="18"/>
      <c r="H204" s="30"/>
      <c r="I204" s="31"/>
    </row>
    <row r="205" spans="1:9" x14ac:dyDescent="0.3">
      <c r="A205" s="5" t="s">
        <v>71</v>
      </c>
      <c r="B205" s="6" t="s">
        <v>13</v>
      </c>
      <c r="C205" s="6" t="s">
        <v>72</v>
      </c>
      <c r="D205" s="11" t="s">
        <v>73</v>
      </c>
      <c r="E205" s="16">
        <v>650</v>
      </c>
      <c r="F205" s="16">
        <v>9.14</v>
      </c>
      <c r="G205" s="17">
        <f>ROUND(E205*F205,2)</f>
        <v>5941</v>
      </c>
      <c r="H205" s="28">
        <v>0</v>
      </c>
      <c r="I205" s="29">
        <v>0</v>
      </c>
    </row>
    <row r="206" spans="1:9" ht="102" x14ac:dyDescent="0.3">
      <c r="A206" s="7"/>
      <c r="B206" s="7"/>
      <c r="C206" s="7"/>
      <c r="D206" s="11" t="s">
        <v>74</v>
      </c>
      <c r="E206" s="18"/>
      <c r="F206" s="18"/>
      <c r="G206" s="18"/>
      <c r="H206" s="30"/>
      <c r="I206" s="31"/>
    </row>
    <row r="207" spans="1:9" x14ac:dyDescent="0.3">
      <c r="A207" s="5" t="s">
        <v>75</v>
      </c>
      <c r="B207" s="6" t="s">
        <v>13</v>
      </c>
      <c r="C207" s="6" t="s">
        <v>14</v>
      </c>
      <c r="D207" s="11" t="s">
        <v>76</v>
      </c>
      <c r="E207" s="16">
        <v>1</v>
      </c>
      <c r="F207" s="16">
        <v>1191.8</v>
      </c>
      <c r="G207" s="17">
        <f>ROUND(E207*F207,2)</f>
        <v>1191.8</v>
      </c>
      <c r="H207" s="28">
        <v>0</v>
      </c>
      <c r="I207" s="29">
        <v>0</v>
      </c>
    </row>
    <row r="208" spans="1:9" ht="61.2" x14ac:dyDescent="0.3">
      <c r="A208" s="7"/>
      <c r="B208" s="7"/>
      <c r="C208" s="7"/>
      <c r="D208" s="11" t="s">
        <v>77</v>
      </c>
      <c r="E208" s="18"/>
      <c r="F208" s="18"/>
      <c r="G208" s="18"/>
      <c r="H208" s="30"/>
      <c r="I208" s="31"/>
    </row>
    <row r="209" spans="1:9" x14ac:dyDescent="0.3">
      <c r="A209" s="5" t="s">
        <v>78</v>
      </c>
      <c r="B209" s="6" t="s">
        <v>13</v>
      </c>
      <c r="C209" s="6" t="s">
        <v>14</v>
      </c>
      <c r="D209" s="11" t="s">
        <v>79</v>
      </c>
      <c r="E209" s="16">
        <v>1</v>
      </c>
      <c r="F209" s="16">
        <v>180</v>
      </c>
      <c r="G209" s="17">
        <f>ROUND(E209*F209,2)</f>
        <v>180</v>
      </c>
      <c r="H209" s="28">
        <v>0</v>
      </c>
      <c r="I209" s="29">
        <v>0</v>
      </c>
    </row>
    <row r="210" spans="1:9" ht="30.6" x14ac:dyDescent="0.3">
      <c r="A210" s="7"/>
      <c r="B210" s="7"/>
      <c r="C210" s="7"/>
      <c r="D210" s="11" t="s">
        <v>80</v>
      </c>
      <c r="E210" s="18"/>
      <c r="F210" s="18"/>
      <c r="G210" s="18"/>
      <c r="H210" s="30"/>
      <c r="I210" s="31"/>
    </row>
    <row r="211" spans="1:9" x14ac:dyDescent="0.3">
      <c r="A211" s="5" t="s">
        <v>81</v>
      </c>
      <c r="B211" s="6" t="s">
        <v>13</v>
      </c>
      <c r="C211" s="6" t="s">
        <v>72</v>
      </c>
      <c r="D211" s="11" t="s">
        <v>82</v>
      </c>
      <c r="E211" s="16">
        <v>650</v>
      </c>
      <c r="F211" s="16">
        <v>2.2400000000000002</v>
      </c>
      <c r="G211" s="17">
        <f>ROUND(E211*F211,2)</f>
        <v>1456</v>
      </c>
      <c r="H211" s="28">
        <v>0</v>
      </c>
      <c r="I211" s="29">
        <v>0</v>
      </c>
    </row>
    <row r="212" spans="1:9" ht="51" x14ac:dyDescent="0.3">
      <c r="A212" s="7"/>
      <c r="B212" s="7"/>
      <c r="C212" s="7"/>
      <c r="D212" s="11" t="s">
        <v>83</v>
      </c>
      <c r="E212" s="18"/>
      <c r="F212" s="18"/>
      <c r="G212" s="18"/>
      <c r="H212" s="30"/>
      <c r="I212" s="31"/>
    </row>
    <row r="213" spans="1:9" x14ac:dyDescent="0.3">
      <c r="A213" s="5" t="s">
        <v>84</v>
      </c>
      <c r="B213" s="6" t="s">
        <v>13</v>
      </c>
      <c r="C213" s="6" t="s">
        <v>14</v>
      </c>
      <c r="D213" s="11" t="s">
        <v>85</v>
      </c>
      <c r="E213" s="16">
        <v>1</v>
      </c>
      <c r="F213" s="16">
        <v>242.98</v>
      </c>
      <c r="G213" s="17">
        <f>ROUND(E213*F213,2)</f>
        <v>242.98</v>
      </c>
      <c r="H213" s="28">
        <v>0</v>
      </c>
      <c r="I213" s="29">
        <v>0</v>
      </c>
    </row>
    <row r="214" spans="1:9" ht="71.400000000000006" x14ac:dyDescent="0.3">
      <c r="A214" s="7"/>
      <c r="B214" s="7"/>
      <c r="C214" s="7"/>
      <c r="D214" s="11" t="s">
        <v>86</v>
      </c>
      <c r="E214" s="18"/>
      <c r="F214" s="18"/>
      <c r="G214" s="18"/>
      <c r="H214" s="30"/>
      <c r="I214" s="31"/>
    </row>
    <row r="215" spans="1:9" x14ac:dyDescent="0.3">
      <c r="A215" s="5" t="s">
        <v>90</v>
      </c>
      <c r="B215" s="6" t="s">
        <v>13</v>
      </c>
      <c r="C215" s="6" t="s">
        <v>14</v>
      </c>
      <c r="D215" s="11" t="s">
        <v>91</v>
      </c>
      <c r="E215" s="16">
        <v>1</v>
      </c>
      <c r="F215" s="16">
        <v>226.65</v>
      </c>
      <c r="G215" s="17">
        <f>ROUND(E215*F215,2)</f>
        <v>226.65</v>
      </c>
      <c r="H215" s="28">
        <v>0</v>
      </c>
      <c r="I215" s="29">
        <v>0</v>
      </c>
    </row>
    <row r="216" spans="1:9" ht="20.399999999999999" x14ac:dyDescent="0.3">
      <c r="A216" s="7"/>
      <c r="B216" s="7"/>
      <c r="C216" s="7"/>
      <c r="D216" s="11" t="s">
        <v>92</v>
      </c>
      <c r="E216" s="18"/>
      <c r="F216" s="18"/>
      <c r="G216" s="18"/>
      <c r="H216" s="30"/>
      <c r="I216" s="31"/>
    </row>
    <row r="217" spans="1:9" x14ac:dyDescent="0.3">
      <c r="A217" s="5" t="s">
        <v>129</v>
      </c>
      <c r="B217" s="6" t="s">
        <v>13</v>
      </c>
      <c r="C217" s="6" t="s">
        <v>14</v>
      </c>
      <c r="D217" s="11" t="s">
        <v>130</v>
      </c>
      <c r="E217" s="16">
        <v>1</v>
      </c>
      <c r="F217" s="16">
        <v>443.84</v>
      </c>
      <c r="G217" s="17">
        <f>ROUND(E217*F217,2)</f>
        <v>443.84</v>
      </c>
      <c r="H217" s="28">
        <v>0</v>
      </c>
      <c r="I217" s="29">
        <v>0</v>
      </c>
    </row>
    <row r="218" spans="1:9" x14ac:dyDescent="0.3">
      <c r="A218" s="7"/>
      <c r="B218" s="7"/>
      <c r="C218" s="7"/>
      <c r="D218" s="11" t="s">
        <v>131</v>
      </c>
      <c r="E218" s="18"/>
      <c r="F218" s="18"/>
      <c r="G218" s="18"/>
      <c r="H218" s="30"/>
      <c r="I218" s="31"/>
    </row>
    <row r="219" spans="1:9" x14ac:dyDescent="0.3">
      <c r="A219" s="7"/>
      <c r="B219" s="7"/>
      <c r="C219" s="7"/>
      <c r="D219" s="12" t="s">
        <v>132</v>
      </c>
      <c r="E219" s="19">
        <v>1</v>
      </c>
      <c r="F219" s="20">
        <f>G165+G167+G169+G171+G173+G175+G177+G179+G181+G183+G185+G187+G189+G191+G193+G195+G197+G199+G201+G203+G205+G207+G209+G211+G213+G215+G217</f>
        <v>27043.68</v>
      </c>
      <c r="G219" s="20">
        <f>ROUND(E219*F219,2)</f>
        <v>27043.68</v>
      </c>
      <c r="H219" s="32">
        <v>0</v>
      </c>
      <c r="I219" s="33">
        <v>0</v>
      </c>
    </row>
    <row r="220" spans="1:9" ht="0.9" customHeight="1" x14ac:dyDescent="0.3">
      <c r="A220" s="8"/>
      <c r="B220" s="8"/>
      <c r="C220" s="8"/>
      <c r="D220" s="13"/>
      <c r="E220" s="21"/>
      <c r="F220" s="21"/>
      <c r="G220" s="21"/>
      <c r="H220" s="34"/>
      <c r="I220" s="35"/>
    </row>
    <row r="221" spans="1:9" x14ac:dyDescent="0.3">
      <c r="A221" s="4" t="s">
        <v>133</v>
      </c>
      <c r="B221" s="4" t="s">
        <v>9</v>
      </c>
      <c r="C221" s="4" t="s">
        <v>10</v>
      </c>
      <c r="D221" s="10" t="s">
        <v>134</v>
      </c>
      <c r="E221" s="14">
        <f>E260</f>
        <v>1</v>
      </c>
      <c r="F221" s="15">
        <f>F260</f>
        <v>12583.52</v>
      </c>
      <c r="G221" s="15">
        <f>G260</f>
        <v>12583.52</v>
      </c>
      <c r="H221" s="26">
        <v>0</v>
      </c>
      <c r="I221" s="27">
        <v>0</v>
      </c>
    </row>
    <row r="222" spans="1:9" x14ac:dyDescent="0.3">
      <c r="A222" s="5" t="s">
        <v>17</v>
      </c>
      <c r="B222" s="6" t="s">
        <v>13</v>
      </c>
      <c r="C222" s="6" t="s">
        <v>14</v>
      </c>
      <c r="D222" s="11" t="s">
        <v>18</v>
      </c>
      <c r="E222" s="16">
        <v>9</v>
      </c>
      <c r="F222" s="16">
        <v>127.97</v>
      </c>
      <c r="G222" s="17">
        <f>ROUND(E222*F222,2)</f>
        <v>1151.73</v>
      </c>
      <c r="H222" s="28">
        <v>0</v>
      </c>
      <c r="I222" s="29">
        <v>0</v>
      </c>
    </row>
    <row r="223" spans="1:9" ht="71.400000000000006" x14ac:dyDescent="0.3">
      <c r="A223" s="7"/>
      <c r="B223" s="7"/>
      <c r="C223" s="7"/>
      <c r="D223" s="11" t="s">
        <v>19</v>
      </c>
      <c r="E223" s="18"/>
      <c r="F223" s="18"/>
      <c r="G223" s="18"/>
      <c r="H223" s="30"/>
      <c r="I223" s="31"/>
    </row>
    <row r="224" spans="1:9" x14ac:dyDescent="0.3">
      <c r="A224" s="5" t="s">
        <v>20</v>
      </c>
      <c r="B224" s="6" t="s">
        <v>13</v>
      </c>
      <c r="C224" s="6" t="s">
        <v>14</v>
      </c>
      <c r="D224" s="11" t="s">
        <v>21</v>
      </c>
      <c r="E224" s="16">
        <v>1</v>
      </c>
      <c r="F224" s="16">
        <v>828.83</v>
      </c>
      <c r="G224" s="17">
        <f>ROUND(E224*F224,2)</f>
        <v>828.83</v>
      </c>
      <c r="H224" s="28">
        <v>0</v>
      </c>
      <c r="I224" s="29">
        <v>0</v>
      </c>
    </row>
    <row r="225" spans="1:9" ht="81.599999999999994" x14ac:dyDescent="0.3">
      <c r="A225" s="7"/>
      <c r="B225" s="7"/>
      <c r="C225" s="7"/>
      <c r="D225" s="11" t="s">
        <v>22</v>
      </c>
      <c r="E225" s="18"/>
      <c r="F225" s="18"/>
      <c r="G225" s="18"/>
      <c r="H225" s="30"/>
      <c r="I225" s="31"/>
    </row>
    <row r="226" spans="1:9" x14ac:dyDescent="0.3">
      <c r="A226" s="5" t="s">
        <v>117</v>
      </c>
      <c r="B226" s="6" t="s">
        <v>13</v>
      </c>
      <c r="C226" s="6" t="s">
        <v>14</v>
      </c>
      <c r="D226" s="11" t="s">
        <v>118</v>
      </c>
      <c r="E226" s="16">
        <v>2</v>
      </c>
      <c r="F226" s="16">
        <v>323.52</v>
      </c>
      <c r="G226" s="17">
        <f>ROUND(E226*F226,2)</f>
        <v>647.04</v>
      </c>
      <c r="H226" s="28">
        <v>0</v>
      </c>
      <c r="I226" s="29">
        <v>0</v>
      </c>
    </row>
    <row r="227" spans="1:9" ht="71.400000000000006" x14ac:dyDescent="0.3">
      <c r="A227" s="7"/>
      <c r="B227" s="7"/>
      <c r="C227" s="7"/>
      <c r="D227" s="11" t="s">
        <v>119</v>
      </c>
      <c r="E227" s="18"/>
      <c r="F227" s="18"/>
      <c r="G227" s="18"/>
      <c r="H227" s="30"/>
      <c r="I227" s="31"/>
    </row>
    <row r="228" spans="1:9" x14ac:dyDescent="0.3">
      <c r="A228" s="5" t="s">
        <v>23</v>
      </c>
      <c r="B228" s="6" t="s">
        <v>13</v>
      </c>
      <c r="C228" s="6" t="s">
        <v>14</v>
      </c>
      <c r="D228" s="11" t="s">
        <v>24</v>
      </c>
      <c r="E228" s="16">
        <v>2</v>
      </c>
      <c r="F228" s="16">
        <v>292.45</v>
      </c>
      <c r="G228" s="17">
        <f>ROUND(E228*F228,2)</f>
        <v>584.9</v>
      </c>
      <c r="H228" s="28">
        <v>0</v>
      </c>
      <c r="I228" s="29">
        <v>0</v>
      </c>
    </row>
    <row r="229" spans="1:9" ht="91.8" x14ac:dyDescent="0.3">
      <c r="A229" s="7"/>
      <c r="B229" s="7"/>
      <c r="C229" s="7"/>
      <c r="D229" s="11" t="s">
        <v>25</v>
      </c>
      <c r="E229" s="18"/>
      <c r="F229" s="18"/>
      <c r="G229" s="18"/>
      <c r="H229" s="30"/>
      <c r="I229" s="31"/>
    </row>
    <row r="230" spans="1:9" x14ac:dyDescent="0.3">
      <c r="A230" s="5" t="s">
        <v>29</v>
      </c>
      <c r="B230" s="6" t="s">
        <v>13</v>
      </c>
      <c r="C230" s="6" t="s">
        <v>30</v>
      </c>
      <c r="D230" s="11" t="s">
        <v>31</v>
      </c>
      <c r="E230" s="16">
        <v>5</v>
      </c>
      <c r="F230" s="16">
        <v>26.02</v>
      </c>
      <c r="G230" s="17">
        <f>ROUND(E230*F230,2)</f>
        <v>130.1</v>
      </c>
      <c r="H230" s="28">
        <v>0</v>
      </c>
      <c r="I230" s="29">
        <v>0</v>
      </c>
    </row>
    <row r="231" spans="1:9" ht="71.400000000000006" x14ac:dyDescent="0.3">
      <c r="A231" s="7"/>
      <c r="B231" s="7"/>
      <c r="C231" s="7"/>
      <c r="D231" s="11" t="s">
        <v>32</v>
      </c>
      <c r="E231" s="18"/>
      <c r="F231" s="18"/>
      <c r="G231" s="18"/>
      <c r="H231" s="30"/>
      <c r="I231" s="31"/>
    </row>
    <row r="232" spans="1:9" x14ac:dyDescent="0.3">
      <c r="A232" s="5" t="s">
        <v>38</v>
      </c>
      <c r="B232" s="6" t="s">
        <v>13</v>
      </c>
      <c r="C232" s="6" t="s">
        <v>14</v>
      </c>
      <c r="D232" s="11" t="s">
        <v>39</v>
      </c>
      <c r="E232" s="16">
        <v>1</v>
      </c>
      <c r="F232" s="16">
        <v>621.30999999999995</v>
      </c>
      <c r="G232" s="17">
        <f>ROUND(E232*F232,2)</f>
        <v>621.30999999999995</v>
      </c>
      <c r="H232" s="28">
        <v>0</v>
      </c>
      <c r="I232" s="29">
        <v>0</v>
      </c>
    </row>
    <row r="233" spans="1:9" ht="112.2" x14ac:dyDescent="0.3">
      <c r="A233" s="7"/>
      <c r="B233" s="7"/>
      <c r="C233" s="7"/>
      <c r="D233" s="11" t="s">
        <v>40</v>
      </c>
      <c r="E233" s="18"/>
      <c r="F233" s="18"/>
      <c r="G233" s="18"/>
      <c r="H233" s="30"/>
      <c r="I233" s="31"/>
    </row>
    <row r="234" spans="1:9" ht="20.399999999999999" x14ac:dyDescent="0.3">
      <c r="A234" s="5" t="s">
        <v>41</v>
      </c>
      <c r="B234" s="6" t="s">
        <v>13</v>
      </c>
      <c r="C234" s="6" t="s">
        <v>14</v>
      </c>
      <c r="D234" s="11" t="s">
        <v>42</v>
      </c>
      <c r="E234" s="16">
        <v>1</v>
      </c>
      <c r="F234" s="16">
        <v>450.3</v>
      </c>
      <c r="G234" s="17">
        <f>ROUND(E234*F234,2)</f>
        <v>450.3</v>
      </c>
      <c r="H234" s="28">
        <v>0</v>
      </c>
      <c r="I234" s="29">
        <v>0</v>
      </c>
    </row>
    <row r="235" spans="1:9" ht="122.4" x14ac:dyDescent="0.3">
      <c r="A235" s="7"/>
      <c r="B235" s="7"/>
      <c r="C235" s="7"/>
      <c r="D235" s="11" t="s">
        <v>43</v>
      </c>
      <c r="E235" s="18"/>
      <c r="F235" s="18"/>
      <c r="G235" s="18"/>
      <c r="H235" s="30"/>
      <c r="I235" s="31"/>
    </row>
    <row r="236" spans="1:9" x14ac:dyDescent="0.3">
      <c r="A236" s="5" t="s">
        <v>44</v>
      </c>
      <c r="B236" s="6" t="s">
        <v>13</v>
      </c>
      <c r="C236" s="6" t="s">
        <v>14</v>
      </c>
      <c r="D236" s="11" t="s">
        <v>45</v>
      </c>
      <c r="E236" s="16">
        <v>1</v>
      </c>
      <c r="F236" s="16">
        <v>106.13</v>
      </c>
      <c r="G236" s="17">
        <f>ROUND(E236*F236,2)</f>
        <v>106.13</v>
      </c>
      <c r="H236" s="28">
        <v>0</v>
      </c>
      <c r="I236" s="29">
        <v>0</v>
      </c>
    </row>
    <row r="237" spans="1:9" ht="61.2" x14ac:dyDescent="0.3">
      <c r="A237" s="7"/>
      <c r="B237" s="7"/>
      <c r="C237" s="7"/>
      <c r="D237" s="11" t="s">
        <v>46</v>
      </c>
      <c r="E237" s="18"/>
      <c r="F237" s="18"/>
      <c r="G237" s="18"/>
      <c r="H237" s="30"/>
      <c r="I237" s="31"/>
    </row>
    <row r="238" spans="1:9" x14ac:dyDescent="0.3">
      <c r="A238" s="5" t="s">
        <v>105</v>
      </c>
      <c r="B238" s="6" t="s">
        <v>13</v>
      </c>
      <c r="C238" s="6" t="s">
        <v>14</v>
      </c>
      <c r="D238" s="11" t="s">
        <v>106</v>
      </c>
      <c r="E238" s="16">
        <v>2</v>
      </c>
      <c r="F238" s="16">
        <v>84.1</v>
      </c>
      <c r="G238" s="17">
        <f>ROUND(E238*F238,2)</f>
        <v>168.2</v>
      </c>
      <c r="H238" s="28">
        <v>0</v>
      </c>
      <c r="I238" s="29">
        <v>0</v>
      </c>
    </row>
    <row r="239" spans="1:9" ht="71.400000000000006" x14ac:dyDescent="0.3">
      <c r="A239" s="7"/>
      <c r="B239" s="7"/>
      <c r="C239" s="7"/>
      <c r="D239" s="11" t="s">
        <v>107</v>
      </c>
      <c r="E239" s="18"/>
      <c r="F239" s="18"/>
      <c r="G239" s="18"/>
      <c r="H239" s="30"/>
      <c r="I239" s="31"/>
    </row>
    <row r="240" spans="1:9" x14ac:dyDescent="0.3">
      <c r="A240" s="5" t="s">
        <v>53</v>
      </c>
      <c r="B240" s="6" t="s">
        <v>13</v>
      </c>
      <c r="C240" s="6" t="s">
        <v>14</v>
      </c>
      <c r="D240" s="11" t="s">
        <v>54</v>
      </c>
      <c r="E240" s="16">
        <v>1</v>
      </c>
      <c r="F240" s="16">
        <v>55.7</v>
      </c>
      <c r="G240" s="17">
        <f>ROUND(E240*F240,2)</f>
        <v>55.7</v>
      </c>
      <c r="H240" s="28">
        <v>0</v>
      </c>
      <c r="I240" s="29">
        <v>0</v>
      </c>
    </row>
    <row r="241" spans="1:9" ht="71.400000000000006" x14ac:dyDescent="0.3">
      <c r="A241" s="7"/>
      <c r="B241" s="7"/>
      <c r="C241" s="7"/>
      <c r="D241" s="11" t="s">
        <v>55</v>
      </c>
      <c r="E241" s="18"/>
      <c r="F241" s="18"/>
      <c r="G241" s="18"/>
      <c r="H241" s="30"/>
      <c r="I241" s="31"/>
    </row>
    <row r="242" spans="1:9" x14ac:dyDescent="0.3">
      <c r="A242" s="5" t="s">
        <v>56</v>
      </c>
      <c r="B242" s="6" t="s">
        <v>13</v>
      </c>
      <c r="C242" s="6" t="s">
        <v>14</v>
      </c>
      <c r="D242" s="11" t="s">
        <v>57</v>
      </c>
      <c r="E242" s="16">
        <v>1</v>
      </c>
      <c r="F242" s="16">
        <v>5760.24</v>
      </c>
      <c r="G242" s="17">
        <f>ROUND(E242*F242,2)</f>
        <v>5760.24</v>
      </c>
      <c r="H242" s="28">
        <v>0</v>
      </c>
      <c r="I242" s="29">
        <v>0</v>
      </c>
    </row>
    <row r="243" spans="1:9" ht="204" x14ac:dyDescent="0.3">
      <c r="A243" s="7"/>
      <c r="B243" s="7"/>
      <c r="C243" s="7"/>
      <c r="D243" s="11" t="s">
        <v>58</v>
      </c>
      <c r="E243" s="18"/>
      <c r="F243" s="18"/>
      <c r="G243" s="18"/>
      <c r="H243" s="30"/>
      <c r="I243" s="31"/>
    </row>
    <row r="244" spans="1:9" ht="20.399999999999999" x14ac:dyDescent="0.3">
      <c r="A244" s="5" t="s">
        <v>62</v>
      </c>
      <c r="B244" s="6" t="s">
        <v>13</v>
      </c>
      <c r="C244" s="6" t="s">
        <v>14</v>
      </c>
      <c r="D244" s="11" t="s">
        <v>63</v>
      </c>
      <c r="E244" s="16">
        <v>1</v>
      </c>
      <c r="F244" s="16">
        <v>130.18</v>
      </c>
      <c r="G244" s="17">
        <f>ROUND(E244*F244,2)</f>
        <v>130.18</v>
      </c>
      <c r="H244" s="28">
        <v>0</v>
      </c>
      <c r="I244" s="29">
        <v>0</v>
      </c>
    </row>
    <row r="245" spans="1:9" ht="20.399999999999999" x14ac:dyDescent="0.3">
      <c r="A245" s="7"/>
      <c r="B245" s="7"/>
      <c r="C245" s="7"/>
      <c r="D245" s="11" t="s">
        <v>64</v>
      </c>
      <c r="E245" s="18"/>
      <c r="F245" s="18"/>
      <c r="G245" s="18"/>
      <c r="H245" s="30"/>
      <c r="I245" s="31"/>
    </row>
    <row r="246" spans="1:9" x14ac:dyDescent="0.3">
      <c r="A246" s="5" t="s">
        <v>65</v>
      </c>
      <c r="B246" s="6" t="s">
        <v>13</v>
      </c>
      <c r="C246" s="6" t="s">
        <v>14</v>
      </c>
      <c r="D246" s="11" t="s">
        <v>66</v>
      </c>
      <c r="E246" s="16">
        <v>1</v>
      </c>
      <c r="F246" s="16">
        <v>175.85</v>
      </c>
      <c r="G246" s="17">
        <f>ROUND(E246*F246,2)</f>
        <v>175.85</v>
      </c>
      <c r="H246" s="28">
        <v>0</v>
      </c>
      <c r="I246" s="29">
        <v>0</v>
      </c>
    </row>
    <row r="247" spans="1:9" ht="51" x14ac:dyDescent="0.3">
      <c r="A247" s="7"/>
      <c r="B247" s="7"/>
      <c r="C247" s="7"/>
      <c r="D247" s="11" t="s">
        <v>67</v>
      </c>
      <c r="E247" s="18"/>
      <c r="F247" s="18"/>
      <c r="G247" s="18"/>
      <c r="H247" s="30"/>
      <c r="I247" s="31"/>
    </row>
    <row r="248" spans="1:9" x14ac:dyDescent="0.3">
      <c r="A248" s="5" t="s">
        <v>68</v>
      </c>
      <c r="B248" s="6" t="s">
        <v>13</v>
      </c>
      <c r="C248" s="6" t="s">
        <v>14</v>
      </c>
      <c r="D248" s="11" t="s">
        <v>69</v>
      </c>
      <c r="E248" s="16">
        <v>1</v>
      </c>
      <c r="F248" s="16">
        <v>225.78</v>
      </c>
      <c r="G248" s="17">
        <f>ROUND(E248*F248,2)</f>
        <v>225.78</v>
      </c>
      <c r="H248" s="28">
        <v>0</v>
      </c>
      <c r="I248" s="29">
        <v>0</v>
      </c>
    </row>
    <row r="249" spans="1:9" ht="91.8" x14ac:dyDescent="0.3">
      <c r="A249" s="7"/>
      <c r="B249" s="7"/>
      <c r="C249" s="7"/>
      <c r="D249" s="11" t="s">
        <v>70</v>
      </c>
      <c r="E249" s="18"/>
      <c r="F249" s="18"/>
      <c r="G249" s="18"/>
      <c r="H249" s="30"/>
      <c r="I249" s="31"/>
    </row>
    <row r="250" spans="1:9" x14ac:dyDescent="0.3">
      <c r="A250" s="5" t="s">
        <v>78</v>
      </c>
      <c r="B250" s="6" t="s">
        <v>13</v>
      </c>
      <c r="C250" s="6" t="s">
        <v>14</v>
      </c>
      <c r="D250" s="11" t="s">
        <v>79</v>
      </c>
      <c r="E250" s="16">
        <v>1</v>
      </c>
      <c r="F250" s="16">
        <v>180</v>
      </c>
      <c r="G250" s="17">
        <f>ROUND(E250*F250,2)</f>
        <v>180</v>
      </c>
      <c r="H250" s="28">
        <v>0</v>
      </c>
      <c r="I250" s="29">
        <v>0</v>
      </c>
    </row>
    <row r="251" spans="1:9" ht="30.6" x14ac:dyDescent="0.3">
      <c r="A251" s="7"/>
      <c r="B251" s="7"/>
      <c r="C251" s="7"/>
      <c r="D251" s="11" t="s">
        <v>80</v>
      </c>
      <c r="E251" s="18"/>
      <c r="F251" s="18"/>
      <c r="G251" s="18"/>
      <c r="H251" s="30"/>
      <c r="I251" s="31"/>
    </row>
    <row r="252" spans="1:9" x14ac:dyDescent="0.3">
      <c r="A252" s="5" t="s">
        <v>135</v>
      </c>
      <c r="B252" s="6" t="s">
        <v>13</v>
      </c>
      <c r="C252" s="6" t="s">
        <v>72</v>
      </c>
      <c r="D252" s="11" t="s">
        <v>136</v>
      </c>
      <c r="E252" s="16">
        <v>80</v>
      </c>
      <c r="F252" s="16">
        <v>8.98</v>
      </c>
      <c r="G252" s="17">
        <f>ROUND(E252*F252,2)</f>
        <v>718.4</v>
      </c>
      <c r="H252" s="28">
        <v>0</v>
      </c>
      <c r="I252" s="29">
        <v>0</v>
      </c>
    </row>
    <row r="253" spans="1:9" ht="91.8" x14ac:dyDescent="0.3">
      <c r="A253" s="7"/>
      <c r="B253" s="7"/>
      <c r="C253" s="7"/>
      <c r="D253" s="11" t="s">
        <v>137</v>
      </c>
      <c r="E253" s="18"/>
      <c r="F253" s="18"/>
      <c r="G253" s="18"/>
      <c r="H253" s="30"/>
      <c r="I253" s="31"/>
    </row>
    <row r="254" spans="1:9" x14ac:dyDescent="0.3">
      <c r="A254" s="5" t="s">
        <v>81</v>
      </c>
      <c r="B254" s="6" t="s">
        <v>13</v>
      </c>
      <c r="C254" s="6" t="s">
        <v>72</v>
      </c>
      <c r="D254" s="11" t="s">
        <v>82</v>
      </c>
      <c r="E254" s="16">
        <v>80</v>
      </c>
      <c r="F254" s="16">
        <v>2.2400000000000002</v>
      </c>
      <c r="G254" s="17">
        <f>ROUND(E254*F254,2)</f>
        <v>179.2</v>
      </c>
      <c r="H254" s="28">
        <v>0</v>
      </c>
      <c r="I254" s="29">
        <v>0</v>
      </c>
    </row>
    <row r="255" spans="1:9" ht="51" x14ac:dyDescent="0.3">
      <c r="A255" s="7"/>
      <c r="B255" s="7"/>
      <c r="C255" s="7"/>
      <c r="D255" s="11" t="s">
        <v>83</v>
      </c>
      <c r="E255" s="18"/>
      <c r="F255" s="18"/>
      <c r="G255" s="18"/>
      <c r="H255" s="30"/>
      <c r="I255" s="31"/>
    </row>
    <row r="256" spans="1:9" x14ac:dyDescent="0.3">
      <c r="A256" s="5" t="s">
        <v>84</v>
      </c>
      <c r="B256" s="6" t="s">
        <v>13</v>
      </c>
      <c r="C256" s="6" t="s">
        <v>14</v>
      </c>
      <c r="D256" s="11" t="s">
        <v>85</v>
      </c>
      <c r="E256" s="16">
        <v>1</v>
      </c>
      <c r="F256" s="16">
        <v>242.98</v>
      </c>
      <c r="G256" s="17">
        <f>ROUND(E256*F256,2)</f>
        <v>242.98</v>
      </c>
      <c r="H256" s="28">
        <v>0</v>
      </c>
      <c r="I256" s="29">
        <v>0</v>
      </c>
    </row>
    <row r="257" spans="1:9" ht="71.400000000000006" x14ac:dyDescent="0.3">
      <c r="A257" s="7"/>
      <c r="B257" s="7"/>
      <c r="C257" s="7"/>
      <c r="D257" s="11" t="s">
        <v>86</v>
      </c>
      <c r="E257" s="18"/>
      <c r="F257" s="18"/>
      <c r="G257" s="18"/>
      <c r="H257" s="30"/>
      <c r="I257" s="31"/>
    </row>
    <row r="258" spans="1:9" x14ac:dyDescent="0.3">
      <c r="A258" s="5" t="s">
        <v>90</v>
      </c>
      <c r="B258" s="6" t="s">
        <v>13</v>
      </c>
      <c r="C258" s="6" t="s">
        <v>14</v>
      </c>
      <c r="D258" s="11" t="s">
        <v>91</v>
      </c>
      <c r="E258" s="16">
        <v>1</v>
      </c>
      <c r="F258" s="16">
        <v>226.65</v>
      </c>
      <c r="G258" s="17">
        <f>ROUND(E258*F258,2)</f>
        <v>226.65</v>
      </c>
      <c r="H258" s="28">
        <v>0</v>
      </c>
      <c r="I258" s="29">
        <v>0</v>
      </c>
    </row>
    <row r="259" spans="1:9" ht="20.399999999999999" x14ac:dyDescent="0.3">
      <c r="A259" s="7"/>
      <c r="B259" s="7"/>
      <c r="C259" s="7"/>
      <c r="D259" s="11" t="s">
        <v>92</v>
      </c>
      <c r="E259" s="18"/>
      <c r="F259" s="18"/>
      <c r="G259" s="18"/>
      <c r="H259" s="30"/>
      <c r="I259" s="31"/>
    </row>
    <row r="260" spans="1:9" x14ac:dyDescent="0.3">
      <c r="A260" s="7"/>
      <c r="B260" s="7"/>
      <c r="C260" s="7"/>
      <c r="D260" s="12" t="s">
        <v>138</v>
      </c>
      <c r="E260" s="19">
        <v>1</v>
      </c>
      <c r="F260" s="20">
        <f>G222+G224+G226+G228+G230+G232+G234+G236+G238+G240+G242+G244+G246+G248+G250+G252+G254+G256+G258</f>
        <v>12583.52</v>
      </c>
      <c r="G260" s="20">
        <f>ROUND(E260*F260,2)</f>
        <v>12583.52</v>
      </c>
      <c r="H260" s="32">
        <v>0</v>
      </c>
      <c r="I260" s="33">
        <v>0</v>
      </c>
    </row>
    <row r="261" spans="1:9" ht="0.9" customHeight="1" x14ac:dyDescent="0.3">
      <c r="A261" s="8"/>
      <c r="B261" s="8"/>
      <c r="C261" s="8"/>
      <c r="D261" s="13"/>
      <c r="E261" s="21"/>
      <c r="F261" s="21"/>
      <c r="G261" s="21"/>
      <c r="H261" s="34"/>
      <c r="I261" s="35"/>
    </row>
    <row r="262" spans="1:9" x14ac:dyDescent="0.3">
      <c r="A262" s="4" t="s">
        <v>139</v>
      </c>
      <c r="B262" s="4" t="s">
        <v>9</v>
      </c>
      <c r="C262" s="4" t="s">
        <v>10</v>
      </c>
      <c r="D262" s="10" t="s">
        <v>140</v>
      </c>
      <c r="E262" s="14">
        <f>E305</f>
        <v>1</v>
      </c>
      <c r="F262" s="15">
        <f>F305</f>
        <v>14483.48</v>
      </c>
      <c r="G262" s="15">
        <f>G305</f>
        <v>14483.48</v>
      </c>
      <c r="H262" s="26">
        <v>0</v>
      </c>
      <c r="I262" s="27">
        <v>0</v>
      </c>
    </row>
    <row r="263" spans="1:9" x14ac:dyDescent="0.3">
      <c r="A263" s="5" t="s">
        <v>17</v>
      </c>
      <c r="B263" s="6" t="s">
        <v>13</v>
      </c>
      <c r="C263" s="6" t="s">
        <v>14</v>
      </c>
      <c r="D263" s="11" t="s">
        <v>18</v>
      </c>
      <c r="E263" s="16">
        <v>9</v>
      </c>
      <c r="F263" s="16">
        <v>127.97</v>
      </c>
      <c r="G263" s="17">
        <f>ROUND(E263*F263,2)</f>
        <v>1151.73</v>
      </c>
      <c r="H263" s="28">
        <v>0</v>
      </c>
      <c r="I263" s="29">
        <v>0</v>
      </c>
    </row>
    <row r="264" spans="1:9" ht="71.400000000000006" x14ac:dyDescent="0.3">
      <c r="A264" s="7"/>
      <c r="B264" s="7"/>
      <c r="C264" s="7"/>
      <c r="D264" s="11" t="s">
        <v>19</v>
      </c>
      <c r="E264" s="18"/>
      <c r="F264" s="18"/>
      <c r="G264" s="18"/>
      <c r="H264" s="30"/>
      <c r="I264" s="31"/>
    </row>
    <row r="265" spans="1:9" x14ac:dyDescent="0.3">
      <c r="A265" s="5" t="s">
        <v>20</v>
      </c>
      <c r="B265" s="6" t="s">
        <v>13</v>
      </c>
      <c r="C265" s="6" t="s">
        <v>14</v>
      </c>
      <c r="D265" s="11" t="s">
        <v>21</v>
      </c>
      <c r="E265" s="16">
        <v>1</v>
      </c>
      <c r="F265" s="16">
        <v>828.83</v>
      </c>
      <c r="G265" s="17">
        <f>ROUND(E265*F265,2)</f>
        <v>828.83</v>
      </c>
      <c r="H265" s="28">
        <v>0</v>
      </c>
      <c r="I265" s="29">
        <v>0</v>
      </c>
    </row>
    <row r="266" spans="1:9" ht="81.599999999999994" x14ac:dyDescent="0.3">
      <c r="A266" s="7"/>
      <c r="B266" s="7"/>
      <c r="C266" s="7"/>
      <c r="D266" s="11" t="s">
        <v>22</v>
      </c>
      <c r="E266" s="18"/>
      <c r="F266" s="18"/>
      <c r="G266" s="18"/>
      <c r="H266" s="30"/>
      <c r="I266" s="31"/>
    </row>
    <row r="267" spans="1:9" x14ac:dyDescent="0.3">
      <c r="A267" s="5" t="s">
        <v>117</v>
      </c>
      <c r="B267" s="6" t="s">
        <v>13</v>
      </c>
      <c r="C267" s="6" t="s">
        <v>14</v>
      </c>
      <c r="D267" s="11" t="s">
        <v>118</v>
      </c>
      <c r="E267" s="16">
        <v>2</v>
      </c>
      <c r="F267" s="16">
        <v>323.52</v>
      </c>
      <c r="G267" s="17">
        <f>ROUND(E267*F267,2)</f>
        <v>647.04</v>
      </c>
      <c r="H267" s="28">
        <v>0</v>
      </c>
      <c r="I267" s="29">
        <v>0</v>
      </c>
    </row>
    <row r="268" spans="1:9" ht="71.400000000000006" x14ac:dyDescent="0.3">
      <c r="A268" s="7"/>
      <c r="B268" s="7"/>
      <c r="C268" s="7"/>
      <c r="D268" s="11" t="s">
        <v>119</v>
      </c>
      <c r="E268" s="18"/>
      <c r="F268" s="18"/>
      <c r="G268" s="18"/>
      <c r="H268" s="30"/>
      <c r="I268" s="31"/>
    </row>
    <row r="269" spans="1:9" x14ac:dyDescent="0.3">
      <c r="A269" s="5" t="s">
        <v>23</v>
      </c>
      <c r="B269" s="6" t="s">
        <v>13</v>
      </c>
      <c r="C269" s="6" t="s">
        <v>14</v>
      </c>
      <c r="D269" s="11" t="s">
        <v>24</v>
      </c>
      <c r="E269" s="16">
        <v>2</v>
      </c>
      <c r="F269" s="16">
        <v>292.45</v>
      </c>
      <c r="G269" s="17">
        <f>ROUND(E269*F269,2)</f>
        <v>584.9</v>
      </c>
      <c r="H269" s="28">
        <v>0</v>
      </c>
      <c r="I269" s="29">
        <v>0</v>
      </c>
    </row>
    <row r="270" spans="1:9" ht="91.8" x14ac:dyDescent="0.3">
      <c r="A270" s="7"/>
      <c r="B270" s="7"/>
      <c r="C270" s="7"/>
      <c r="D270" s="11" t="s">
        <v>25</v>
      </c>
      <c r="E270" s="18"/>
      <c r="F270" s="18"/>
      <c r="G270" s="18"/>
      <c r="H270" s="30"/>
      <c r="I270" s="31"/>
    </row>
    <row r="271" spans="1:9" x14ac:dyDescent="0.3">
      <c r="A271" s="5" t="s">
        <v>29</v>
      </c>
      <c r="B271" s="6" t="s">
        <v>13</v>
      </c>
      <c r="C271" s="6" t="s">
        <v>30</v>
      </c>
      <c r="D271" s="11" t="s">
        <v>31</v>
      </c>
      <c r="E271" s="16">
        <v>5</v>
      </c>
      <c r="F271" s="16">
        <v>26.02</v>
      </c>
      <c r="G271" s="17">
        <f>ROUND(E271*F271,2)</f>
        <v>130.1</v>
      </c>
      <c r="H271" s="28">
        <v>0</v>
      </c>
      <c r="I271" s="29">
        <v>0</v>
      </c>
    </row>
    <row r="272" spans="1:9" ht="71.400000000000006" x14ac:dyDescent="0.3">
      <c r="A272" s="7"/>
      <c r="B272" s="7"/>
      <c r="C272" s="7"/>
      <c r="D272" s="11" t="s">
        <v>32</v>
      </c>
      <c r="E272" s="18"/>
      <c r="F272" s="18"/>
      <c r="G272" s="18"/>
      <c r="H272" s="30"/>
      <c r="I272" s="31"/>
    </row>
    <row r="273" spans="1:9" x14ac:dyDescent="0.3">
      <c r="A273" s="5" t="s">
        <v>38</v>
      </c>
      <c r="B273" s="6" t="s">
        <v>13</v>
      </c>
      <c r="C273" s="6" t="s">
        <v>14</v>
      </c>
      <c r="D273" s="11" t="s">
        <v>39</v>
      </c>
      <c r="E273" s="16">
        <v>1</v>
      </c>
      <c r="F273" s="16">
        <v>621.30999999999995</v>
      </c>
      <c r="G273" s="17">
        <f>ROUND(E273*F273,2)</f>
        <v>621.30999999999995</v>
      </c>
      <c r="H273" s="28">
        <v>0</v>
      </c>
      <c r="I273" s="29">
        <v>0</v>
      </c>
    </row>
    <row r="274" spans="1:9" ht="112.2" x14ac:dyDescent="0.3">
      <c r="A274" s="7"/>
      <c r="B274" s="7"/>
      <c r="C274" s="7"/>
      <c r="D274" s="11" t="s">
        <v>40</v>
      </c>
      <c r="E274" s="18"/>
      <c r="F274" s="18"/>
      <c r="G274" s="18"/>
      <c r="H274" s="30"/>
      <c r="I274" s="31"/>
    </row>
    <row r="275" spans="1:9" ht="20.399999999999999" x14ac:dyDescent="0.3">
      <c r="A275" s="5" t="s">
        <v>41</v>
      </c>
      <c r="B275" s="6" t="s">
        <v>13</v>
      </c>
      <c r="C275" s="6" t="s">
        <v>14</v>
      </c>
      <c r="D275" s="11" t="s">
        <v>42</v>
      </c>
      <c r="E275" s="16">
        <v>1</v>
      </c>
      <c r="F275" s="16">
        <v>450.3</v>
      </c>
      <c r="G275" s="17">
        <f>ROUND(E275*F275,2)</f>
        <v>450.3</v>
      </c>
      <c r="H275" s="28">
        <v>0</v>
      </c>
      <c r="I275" s="29">
        <v>0</v>
      </c>
    </row>
    <row r="276" spans="1:9" ht="122.4" x14ac:dyDescent="0.3">
      <c r="A276" s="7"/>
      <c r="B276" s="7"/>
      <c r="C276" s="7"/>
      <c r="D276" s="11" t="s">
        <v>43</v>
      </c>
      <c r="E276" s="18"/>
      <c r="F276" s="18"/>
      <c r="G276" s="18"/>
      <c r="H276" s="30"/>
      <c r="I276" s="31"/>
    </row>
    <row r="277" spans="1:9" x14ac:dyDescent="0.3">
      <c r="A277" s="5" t="s">
        <v>44</v>
      </c>
      <c r="B277" s="6" t="s">
        <v>13</v>
      </c>
      <c r="C277" s="6" t="s">
        <v>14</v>
      </c>
      <c r="D277" s="11" t="s">
        <v>45</v>
      </c>
      <c r="E277" s="16">
        <v>1</v>
      </c>
      <c r="F277" s="16">
        <v>106.13</v>
      </c>
      <c r="G277" s="17">
        <f>ROUND(E277*F277,2)</f>
        <v>106.13</v>
      </c>
      <c r="H277" s="28">
        <v>0</v>
      </c>
      <c r="I277" s="29">
        <v>0</v>
      </c>
    </row>
    <row r="278" spans="1:9" ht="61.2" x14ac:dyDescent="0.3">
      <c r="A278" s="7"/>
      <c r="B278" s="7"/>
      <c r="C278" s="7"/>
      <c r="D278" s="11" t="s">
        <v>46</v>
      </c>
      <c r="E278" s="18"/>
      <c r="F278" s="18"/>
      <c r="G278" s="18"/>
      <c r="H278" s="30"/>
      <c r="I278" s="31"/>
    </row>
    <row r="279" spans="1:9" x14ac:dyDescent="0.3">
      <c r="A279" s="5" t="s">
        <v>105</v>
      </c>
      <c r="B279" s="6" t="s">
        <v>13</v>
      </c>
      <c r="C279" s="6" t="s">
        <v>14</v>
      </c>
      <c r="D279" s="11" t="s">
        <v>106</v>
      </c>
      <c r="E279" s="16">
        <v>2</v>
      </c>
      <c r="F279" s="16">
        <v>84.1</v>
      </c>
      <c r="G279" s="17">
        <f>ROUND(E279*F279,2)</f>
        <v>168.2</v>
      </c>
      <c r="H279" s="28">
        <v>0</v>
      </c>
      <c r="I279" s="29">
        <v>0</v>
      </c>
    </row>
    <row r="280" spans="1:9" ht="71.400000000000006" x14ac:dyDescent="0.3">
      <c r="A280" s="7"/>
      <c r="B280" s="7"/>
      <c r="C280" s="7"/>
      <c r="D280" s="11" t="s">
        <v>107</v>
      </c>
      <c r="E280" s="18"/>
      <c r="F280" s="18"/>
      <c r="G280" s="18"/>
      <c r="H280" s="30"/>
      <c r="I280" s="31"/>
    </row>
    <row r="281" spans="1:9" x14ac:dyDescent="0.3">
      <c r="A281" s="5" t="s">
        <v>108</v>
      </c>
      <c r="B281" s="6" t="s">
        <v>13</v>
      </c>
      <c r="C281" s="6" t="s">
        <v>14</v>
      </c>
      <c r="D281" s="11" t="s">
        <v>109</v>
      </c>
      <c r="E281" s="16">
        <v>2</v>
      </c>
      <c r="F281" s="16">
        <v>120.08</v>
      </c>
      <c r="G281" s="17">
        <f>ROUND(E281*F281,2)</f>
        <v>240.16</v>
      </c>
      <c r="H281" s="28">
        <v>0</v>
      </c>
      <c r="I281" s="29">
        <v>0</v>
      </c>
    </row>
    <row r="282" spans="1:9" ht="71.400000000000006" x14ac:dyDescent="0.3">
      <c r="A282" s="7"/>
      <c r="B282" s="7"/>
      <c r="C282" s="7"/>
      <c r="D282" s="11" t="s">
        <v>110</v>
      </c>
      <c r="E282" s="18"/>
      <c r="F282" s="18"/>
      <c r="G282" s="18"/>
      <c r="H282" s="30"/>
      <c r="I282" s="31"/>
    </row>
    <row r="283" spans="1:9" x14ac:dyDescent="0.3">
      <c r="A283" s="5" t="s">
        <v>53</v>
      </c>
      <c r="B283" s="6" t="s">
        <v>13</v>
      </c>
      <c r="C283" s="6" t="s">
        <v>14</v>
      </c>
      <c r="D283" s="11" t="s">
        <v>54</v>
      </c>
      <c r="E283" s="16">
        <v>1</v>
      </c>
      <c r="F283" s="16">
        <v>55.7</v>
      </c>
      <c r="G283" s="17">
        <f>ROUND(E283*F283,2)</f>
        <v>55.7</v>
      </c>
      <c r="H283" s="28">
        <v>0</v>
      </c>
      <c r="I283" s="29">
        <v>0</v>
      </c>
    </row>
    <row r="284" spans="1:9" ht="71.400000000000006" x14ac:dyDescent="0.3">
      <c r="A284" s="7"/>
      <c r="B284" s="7"/>
      <c r="C284" s="7"/>
      <c r="D284" s="11" t="s">
        <v>55</v>
      </c>
      <c r="E284" s="18"/>
      <c r="F284" s="18"/>
      <c r="G284" s="18"/>
      <c r="H284" s="30"/>
      <c r="I284" s="31"/>
    </row>
    <row r="285" spans="1:9" x14ac:dyDescent="0.3">
      <c r="A285" s="5" t="s">
        <v>56</v>
      </c>
      <c r="B285" s="6" t="s">
        <v>13</v>
      </c>
      <c r="C285" s="6" t="s">
        <v>14</v>
      </c>
      <c r="D285" s="11" t="s">
        <v>57</v>
      </c>
      <c r="E285" s="16">
        <v>1</v>
      </c>
      <c r="F285" s="16">
        <v>5760.24</v>
      </c>
      <c r="G285" s="17">
        <f>ROUND(E285*F285,2)</f>
        <v>5760.24</v>
      </c>
      <c r="H285" s="28">
        <v>0</v>
      </c>
      <c r="I285" s="29">
        <v>0</v>
      </c>
    </row>
    <row r="286" spans="1:9" ht="204" x14ac:dyDescent="0.3">
      <c r="A286" s="7"/>
      <c r="B286" s="7"/>
      <c r="C286" s="7"/>
      <c r="D286" s="11" t="s">
        <v>58</v>
      </c>
      <c r="E286" s="18"/>
      <c r="F286" s="18"/>
      <c r="G286" s="18"/>
      <c r="H286" s="30"/>
      <c r="I286" s="31"/>
    </row>
    <row r="287" spans="1:9" ht="20.399999999999999" x14ac:dyDescent="0.3">
      <c r="A287" s="5" t="s">
        <v>62</v>
      </c>
      <c r="B287" s="6" t="s">
        <v>13</v>
      </c>
      <c r="C287" s="6" t="s">
        <v>14</v>
      </c>
      <c r="D287" s="11" t="s">
        <v>63</v>
      </c>
      <c r="E287" s="16">
        <v>1</v>
      </c>
      <c r="F287" s="16">
        <v>130.18</v>
      </c>
      <c r="G287" s="17">
        <f>ROUND(E287*F287,2)</f>
        <v>130.18</v>
      </c>
      <c r="H287" s="28">
        <v>0</v>
      </c>
      <c r="I287" s="29">
        <v>0</v>
      </c>
    </row>
    <row r="288" spans="1:9" ht="20.399999999999999" x14ac:dyDescent="0.3">
      <c r="A288" s="7"/>
      <c r="B288" s="7"/>
      <c r="C288" s="7"/>
      <c r="D288" s="11" t="s">
        <v>64</v>
      </c>
      <c r="E288" s="18"/>
      <c r="F288" s="18"/>
      <c r="G288" s="18"/>
      <c r="H288" s="30"/>
      <c r="I288" s="31"/>
    </row>
    <row r="289" spans="1:9" x14ac:dyDescent="0.3">
      <c r="A289" s="5" t="s">
        <v>65</v>
      </c>
      <c r="B289" s="6" t="s">
        <v>13</v>
      </c>
      <c r="C289" s="6" t="s">
        <v>14</v>
      </c>
      <c r="D289" s="11" t="s">
        <v>66</v>
      </c>
      <c r="E289" s="16">
        <v>1</v>
      </c>
      <c r="F289" s="16">
        <v>175.85</v>
      </c>
      <c r="G289" s="17">
        <f>ROUND(E289*F289,2)</f>
        <v>175.85</v>
      </c>
      <c r="H289" s="28">
        <v>0</v>
      </c>
      <c r="I289" s="29">
        <v>0</v>
      </c>
    </row>
    <row r="290" spans="1:9" ht="51" x14ac:dyDescent="0.3">
      <c r="A290" s="7"/>
      <c r="B290" s="7"/>
      <c r="C290" s="7"/>
      <c r="D290" s="11" t="s">
        <v>67</v>
      </c>
      <c r="E290" s="18"/>
      <c r="F290" s="18"/>
      <c r="G290" s="18"/>
      <c r="H290" s="30"/>
      <c r="I290" s="31"/>
    </row>
    <row r="291" spans="1:9" x14ac:dyDescent="0.3">
      <c r="A291" s="5" t="s">
        <v>68</v>
      </c>
      <c r="B291" s="6" t="s">
        <v>13</v>
      </c>
      <c r="C291" s="6" t="s">
        <v>14</v>
      </c>
      <c r="D291" s="11" t="s">
        <v>69</v>
      </c>
      <c r="E291" s="16">
        <v>1</v>
      </c>
      <c r="F291" s="16">
        <v>225.78</v>
      </c>
      <c r="G291" s="17">
        <f>ROUND(E291*F291,2)</f>
        <v>225.78</v>
      </c>
      <c r="H291" s="28">
        <v>0</v>
      </c>
      <c r="I291" s="29">
        <v>0</v>
      </c>
    </row>
    <row r="292" spans="1:9" ht="91.8" x14ac:dyDescent="0.3">
      <c r="A292" s="7"/>
      <c r="B292" s="7"/>
      <c r="C292" s="7"/>
      <c r="D292" s="11" t="s">
        <v>70</v>
      </c>
      <c r="E292" s="18"/>
      <c r="F292" s="18"/>
      <c r="G292" s="18"/>
      <c r="H292" s="30"/>
      <c r="I292" s="31"/>
    </row>
    <row r="293" spans="1:9" x14ac:dyDescent="0.3">
      <c r="A293" s="5" t="s">
        <v>71</v>
      </c>
      <c r="B293" s="6" t="s">
        <v>13</v>
      </c>
      <c r="C293" s="6" t="s">
        <v>72</v>
      </c>
      <c r="D293" s="11" t="s">
        <v>73</v>
      </c>
      <c r="E293" s="16">
        <v>120</v>
      </c>
      <c r="F293" s="16">
        <v>9.14</v>
      </c>
      <c r="G293" s="17">
        <f>ROUND(E293*F293,2)</f>
        <v>1096.8</v>
      </c>
      <c r="H293" s="28">
        <v>0</v>
      </c>
      <c r="I293" s="29">
        <v>0</v>
      </c>
    </row>
    <row r="294" spans="1:9" ht="102" x14ac:dyDescent="0.3">
      <c r="A294" s="7"/>
      <c r="B294" s="7"/>
      <c r="C294" s="7"/>
      <c r="D294" s="11" t="s">
        <v>74</v>
      </c>
      <c r="E294" s="18"/>
      <c r="F294" s="18"/>
      <c r="G294" s="18"/>
      <c r="H294" s="30"/>
      <c r="I294" s="31"/>
    </row>
    <row r="295" spans="1:9" x14ac:dyDescent="0.3">
      <c r="A295" s="5" t="s">
        <v>75</v>
      </c>
      <c r="B295" s="6" t="s">
        <v>13</v>
      </c>
      <c r="C295" s="6" t="s">
        <v>14</v>
      </c>
      <c r="D295" s="11" t="s">
        <v>76</v>
      </c>
      <c r="E295" s="16">
        <v>1</v>
      </c>
      <c r="F295" s="16">
        <v>1191.8</v>
      </c>
      <c r="G295" s="17">
        <f>ROUND(E295*F295,2)</f>
        <v>1191.8</v>
      </c>
      <c r="H295" s="28">
        <v>0</v>
      </c>
      <c r="I295" s="29">
        <v>0</v>
      </c>
    </row>
    <row r="296" spans="1:9" ht="61.2" x14ac:dyDescent="0.3">
      <c r="A296" s="7"/>
      <c r="B296" s="7"/>
      <c r="C296" s="7"/>
      <c r="D296" s="11" t="s">
        <v>77</v>
      </c>
      <c r="E296" s="18"/>
      <c r="F296" s="18"/>
      <c r="G296" s="18"/>
      <c r="H296" s="30"/>
      <c r="I296" s="31"/>
    </row>
    <row r="297" spans="1:9" x14ac:dyDescent="0.3">
      <c r="A297" s="5" t="s">
        <v>78</v>
      </c>
      <c r="B297" s="6" t="s">
        <v>13</v>
      </c>
      <c r="C297" s="6" t="s">
        <v>14</v>
      </c>
      <c r="D297" s="11" t="s">
        <v>79</v>
      </c>
      <c r="E297" s="16">
        <v>1</v>
      </c>
      <c r="F297" s="16">
        <v>180</v>
      </c>
      <c r="G297" s="17">
        <f>ROUND(E297*F297,2)</f>
        <v>180</v>
      </c>
      <c r="H297" s="28">
        <v>0</v>
      </c>
      <c r="I297" s="29">
        <v>0</v>
      </c>
    </row>
    <row r="298" spans="1:9" ht="30.6" x14ac:dyDescent="0.3">
      <c r="A298" s="7"/>
      <c r="B298" s="7"/>
      <c r="C298" s="7"/>
      <c r="D298" s="11" t="s">
        <v>80</v>
      </c>
      <c r="E298" s="18"/>
      <c r="F298" s="18"/>
      <c r="G298" s="18"/>
      <c r="H298" s="30"/>
      <c r="I298" s="31"/>
    </row>
    <row r="299" spans="1:9" x14ac:dyDescent="0.3">
      <c r="A299" s="5" t="s">
        <v>81</v>
      </c>
      <c r="B299" s="6" t="s">
        <v>13</v>
      </c>
      <c r="C299" s="6" t="s">
        <v>72</v>
      </c>
      <c r="D299" s="11" t="s">
        <v>82</v>
      </c>
      <c r="E299" s="16">
        <v>120</v>
      </c>
      <c r="F299" s="16">
        <v>2.2400000000000002</v>
      </c>
      <c r="G299" s="17">
        <f>ROUND(E299*F299,2)</f>
        <v>268.8</v>
      </c>
      <c r="H299" s="28">
        <v>0</v>
      </c>
      <c r="I299" s="29">
        <v>0</v>
      </c>
    </row>
    <row r="300" spans="1:9" ht="51" x14ac:dyDescent="0.3">
      <c r="A300" s="7"/>
      <c r="B300" s="7"/>
      <c r="C300" s="7"/>
      <c r="D300" s="11" t="s">
        <v>83</v>
      </c>
      <c r="E300" s="18"/>
      <c r="F300" s="18"/>
      <c r="G300" s="18"/>
      <c r="H300" s="30"/>
      <c r="I300" s="31"/>
    </row>
    <row r="301" spans="1:9" x14ac:dyDescent="0.3">
      <c r="A301" s="5" t="s">
        <v>84</v>
      </c>
      <c r="B301" s="6" t="s">
        <v>13</v>
      </c>
      <c r="C301" s="6" t="s">
        <v>14</v>
      </c>
      <c r="D301" s="11" t="s">
        <v>85</v>
      </c>
      <c r="E301" s="16">
        <v>1</v>
      </c>
      <c r="F301" s="16">
        <v>242.98</v>
      </c>
      <c r="G301" s="17">
        <f>ROUND(E301*F301,2)</f>
        <v>242.98</v>
      </c>
      <c r="H301" s="28">
        <v>0</v>
      </c>
      <c r="I301" s="29">
        <v>0</v>
      </c>
    </row>
    <row r="302" spans="1:9" ht="71.400000000000006" x14ac:dyDescent="0.3">
      <c r="A302" s="7"/>
      <c r="B302" s="7"/>
      <c r="C302" s="7"/>
      <c r="D302" s="11" t="s">
        <v>86</v>
      </c>
      <c r="E302" s="18"/>
      <c r="F302" s="18"/>
      <c r="G302" s="18"/>
      <c r="H302" s="30"/>
      <c r="I302" s="31"/>
    </row>
    <row r="303" spans="1:9" x14ac:dyDescent="0.3">
      <c r="A303" s="5" t="s">
        <v>90</v>
      </c>
      <c r="B303" s="6" t="s">
        <v>13</v>
      </c>
      <c r="C303" s="6" t="s">
        <v>14</v>
      </c>
      <c r="D303" s="11" t="s">
        <v>91</v>
      </c>
      <c r="E303" s="16">
        <v>1</v>
      </c>
      <c r="F303" s="16">
        <v>226.65</v>
      </c>
      <c r="G303" s="17">
        <f>ROUND(E303*F303,2)</f>
        <v>226.65</v>
      </c>
      <c r="H303" s="28">
        <v>0</v>
      </c>
      <c r="I303" s="29">
        <v>0</v>
      </c>
    </row>
    <row r="304" spans="1:9" ht="20.399999999999999" x14ac:dyDescent="0.3">
      <c r="A304" s="7"/>
      <c r="B304" s="7"/>
      <c r="C304" s="7"/>
      <c r="D304" s="11" t="s">
        <v>92</v>
      </c>
      <c r="E304" s="18"/>
      <c r="F304" s="18"/>
      <c r="G304" s="18"/>
      <c r="H304" s="30"/>
      <c r="I304" s="31"/>
    </row>
    <row r="305" spans="1:9" x14ac:dyDescent="0.3">
      <c r="A305" s="7"/>
      <c r="B305" s="7"/>
      <c r="C305" s="7"/>
      <c r="D305" s="12" t="s">
        <v>141</v>
      </c>
      <c r="E305" s="19">
        <v>1</v>
      </c>
      <c r="F305" s="20">
        <f>G263+G265+G267+G269+G271+G273+G275+G277+G279+G281+G283+G285+G287+G289+G291+G293+G295+G297+G299+G301+G303</f>
        <v>14483.48</v>
      </c>
      <c r="G305" s="20">
        <f>ROUND(E305*F305,2)</f>
        <v>14483.48</v>
      </c>
      <c r="H305" s="32">
        <v>0</v>
      </c>
      <c r="I305" s="33">
        <v>0</v>
      </c>
    </row>
    <row r="306" spans="1:9" ht="0.9" customHeight="1" x14ac:dyDescent="0.3">
      <c r="A306" s="8"/>
      <c r="B306" s="8"/>
      <c r="C306" s="8"/>
      <c r="D306" s="13"/>
      <c r="E306" s="21"/>
      <c r="F306" s="21"/>
      <c r="G306" s="21"/>
      <c r="H306" s="34"/>
      <c r="I306" s="35"/>
    </row>
    <row r="307" spans="1:9" x14ac:dyDescent="0.3">
      <c r="A307" s="4" t="s">
        <v>142</v>
      </c>
      <c r="B307" s="4" t="s">
        <v>9</v>
      </c>
      <c r="C307" s="4" t="s">
        <v>10</v>
      </c>
      <c r="D307" s="10" t="s">
        <v>143</v>
      </c>
      <c r="E307" s="14">
        <f>E320</f>
        <v>1</v>
      </c>
      <c r="F307" s="15">
        <f>F320</f>
        <v>32624.799999999999</v>
      </c>
      <c r="G307" s="15">
        <f>G320</f>
        <v>32624.799999999999</v>
      </c>
      <c r="H307" s="26">
        <v>0</v>
      </c>
      <c r="I307" s="27">
        <v>0</v>
      </c>
    </row>
    <row r="308" spans="1:9" x14ac:dyDescent="0.3">
      <c r="A308" s="5" t="s">
        <v>144</v>
      </c>
      <c r="B308" s="6" t="s">
        <v>13</v>
      </c>
      <c r="C308" s="6" t="s">
        <v>14</v>
      </c>
      <c r="D308" s="11" t="s">
        <v>145</v>
      </c>
      <c r="E308" s="16">
        <v>6</v>
      </c>
      <c r="F308" s="16">
        <v>2474.9899999999998</v>
      </c>
      <c r="G308" s="17">
        <f>ROUND(E308*F308,2)</f>
        <v>14849.94</v>
      </c>
      <c r="H308" s="28">
        <v>0</v>
      </c>
      <c r="I308" s="29">
        <v>0</v>
      </c>
    </row>
    <row r="309" spans="1:9" ht="224.4" x14ac:dyDescent="0.3">
      <c r="A309" s="7"/>
      <c r="B309" s="7"/>
      <c r="C309" s="7"/>
      <c r="D309" s="11" t="s">
        <v>146</v>
      </c>
      <c r="E309" s="18"/>
      <c r="F309" s="18"/>
      <c r="G309" s="18"/>
      <c r="H309" s="30"/>
      <c r="I309" s="31"/>
    </row>
    <row r="310" spans="1:9" ht="20.399999999999999" x14ac:dyDescent="0.3">
      <c r="A310" s="5" t="s">
        <v>147</v>
      </c>
      <c r="B310" s="6" t="s">
        <v>13</v>
      </c>
      <c r="C310" s="6" t="s">
        <v>14</v>
      </c>
      <c r="D310" s="11" t="s">
        <v>148</v>
      </c>
      <c r="E310" s="16">
        <v>5</v>
      </c>
      <c r="F310" s="16">
        <v>462</v>
      </c>
      <c r="G310" s="17">
        <f>ROUND(E310*F310,2)</f>
        <v>2310</v>
      </c>
      <c r="H310" s="28">
        <v>0</v>
      </c>
      <c r="I310" s="29">
        <v>0</v>
      </c>
    </row>
    <row r="311" spans="1:9" ht="81.599999999999994" x14ac:dyDescent="0.3">
      <c r="A311" s="7"/>
      <c r="B311" s="7"/>
      <c r="C311" s="7"/>
      <c r="D311" s="11" t="s">
        <v>149</v>
      </c>
      <c r="E311" s="18"/>
      <c r="F311" s="18"/>
      <c r="G311" s="18"/>
      <c r="H311" s="30"/>
      <c r="I311" s="31"/>
    </row>
    <row r="312" spans="1:9" ht="20.399999999999999" x14ac:dyDescent="0.3">
      <c r="A312" s="5" t="s">
        <v>150</v>
      </c>
      <c r="B312" s="6" t="s">
        <v>13</v>
      </c>
      <c r="C312" s="6" t="s">
        <v>14</v>
      </c>
      <c r="D312" s="11" t="s">
        <v>151</v>
      </c>
      <c r="E312" s="16">
        <v>3</v>
      </c>
      <c r="F312" s="16">
        <v>1058.8800000000001</v>
      </c>
      <c r="G312" s="17">
        <f>ROUND(E312*F312,2)</f>
        <v>3176.64</v>
      </c>
      <c r="H312" s="28">
        <v>0</v>
      </c>
      <c r="I312" s="29">
        <v>0</v>
      </c>
    </row>
    <row r="313" spans="1:9" ht="61.2" x14ac:dyDescent="0.3">
      <c r="A313" s="7"/>
      <c r="B313" s="7"/>
      <c r="C313" s="7"/>
      <c r="D313" s="11" t="s">
        <v>152</v>
      </c>
      <c r="E313" s="18"/>
      <c r="F313" s="18"/>
      <c r="G313" s="18"/>
      <c r="H313" s="30"/>
      <c r="I313" s="31"/>
    </row>
    <row r="314" spans="1:9" x14ac:dyDescent="0.3">
      <c r="A314" s="5" t="s">
        <v>153</v>
      </c>
      <c r="B314" s="6" t="s">
        <v>13</v>
      </c>
      <c r="C314" s="6" t="s">
        <v>14</v>
      </c>
      <c r="D314" s="11" t="s">
        <v>154</v>
      </c>
      <c r="E314" s="16">
        <v>6</v>
      </c>
      <c r="F314" s="16">
        <v>1710</v>
      </c>
      <c r="G314" s="17">
        <f>ROUND(E314*F314,2)</f>
        <v>10260</v>
      </c>
      <c r="H314" s="28">
        <v>0</v>
      </c>
      <c r="I314" s="29">
        <v>0</v>
      </c>
    </row>
    <row r="315" spans="1:9" ht="61.2" x14ac:dyDescent="0.3">
      <c r="A315" s="7"/>
      <c r="B315" s="7"/>
      <c r="C315" s="7"/>
      <c r="D315" s="11" t="s">
        <v>155</v>
      </c>
      <c r="E315" s="18"/>
      <c r="F315" s="18"/>
      <c r="G315" s="18"/>
      <c r="H315" s="30"/>
      <c r="I315" s="31"/>
    </row>
    <row r="316" spans="1:9" x14ac:dyDescent="0.3">
      <c r="A316" s="5" t="s">
        <v>156</v>
      </c>
      <c r="B316" s="6" t="s">
        <v>13</v>
      </c>
      <c r="C316" s="6" t="s">
        <v>14</v>
      </c>
      <c r="D316" s="11" t="s">
        <v>157</v>
      </c>
      <c r="E316" s="16">
        <v>6</v>
      </c>
      <c r="F316" s="16">
        <v>300.37</v>
      </c>
      <c r="G316" s="17">
        <f>ROUND(E316*F316,2)</f>
        <v>1802.22</v>
      </c>
      <c r="H316" s="28">
        <v>0</v>
      </c>
      <c r="I316" s="29">
        <v>0</v>
      </c>
    </row>
    <row r="317" spans="1:9" ht="51" x14ac:dyDescent="0.3">
      <c r="A317" s="7"/>
      <c r="B317" s="7"/>
      <c r="C317" s="7"/>
      <c r="D317" s="11" t="s">
        <v>158</v>
      </c>
      <c r="E317" s="18"/>
      <c r="F317" s="18"/>
      <c r="G317" s="18"/>
      <c r="H317" s="30"/>
      <c r="I317" s="31"/>
    </row>
    <row r="318" spans="1:9" x14ac:dyDescent="0.3">
      <c r="A318" s="5" t="s">
        <v>87</v>
      </c>
      <c r="B318" s="6" t="s">
        <v>13</v>
      </c>
      <c r="C318" s="6" t="s">
        <v>14</v>
      </c>
      <c r="D318" s="11" t="s">
        <v>88</v>
      </c>
      <c r="E318" s="16">
        <v>1</v>
      </c>
      <c r="F318" s="16">
        <v>226</v>
      </c>
      <c r="G318" s="17">
        <f>ROUND(E318*F318,2)</f>
        <v>226</v>
      </c>
      <c r="H318" s="28">
        <v>0</v>
      </c>
      <c r="I318" s="29">
        <v>0</v>
      </c>
    </row>
    <row r="319" spans="1:9" ht="20.399999999999999" x14ac:dyDescent="0.3">
      <c r="A319" s="7"/>
      <c r="B319" s="7"/>
      <c r="C319" s="7"/>
      <c r="D319" s="11" t="s">
        <v>89</v>
      </c>
      <c r="E319" s="18"/>
      <c r="F319" s="18"/>
      <c r="G319" s="18"/>
      <c r="H319" s="30"/>
      <c r="I319" s="31"/>
    </row>
    <row r="320" spans="1:9" x14ac:dyDescent="0.3">
      <c r="A320" s="7"/>
      <c r="B320" s="7"/>
      <c r="C320" s="7"/>
      <c r="D320" s="12" t="s">
        <v>159</v>
      </c>
      <c r="E320" s="19">
        <v>1</v>
      </c>
      <c r="F320" s="20">
        <f>G308+G310+G312+G314+G316+G318</f>
        <v>32624.799999999999</v>
      </c>
      <c r="G320" s="20">
        <f>ROUND(E320*F320,2)</f>
        <v>32624.799999999999</v>
      </c>
      <c r="H320" s="32">
        <v>0</v>
      </c>
      <c r="I320" s="33">
        <v>0</v>
      </c>
    </row>
    <row r="321" spans="1:9" ht="0.9" customHeight="1" x14ac:dyDescent="0.3">
      <c r="A321" s="8"/>
      <c r="B321" s="8"/>
      <c r="C321" s="8"/>
      <c r="D321" s="13"/>
      <c r="E321" s="21"/>
      <c r="F321" s="21"/>
      <c r="G321" s="21"/>
      <c r="H321" s="34"/>
      <c r="I321" s="35"/>
    </row>
    <row r="322" spans="1:9" x14ac:dyDescent="0.3">
      <c r="A322" s="7"/>
      <c r="B322" s="7"/>
      <c r="C322" s="7"/>
      <c r="D322" s="12" t="s">
        <v>160</v>
      </c>
      <c r="E322" s="19">
        <v>1</v>
      </c>
      <c r="F322" s="20">
        <f>G4+G58+G115+G164+G221+G262+G307</f>
        <v>155654.92000000001</v>
      </c>
      <c r="G322" s="20">
        <f>ROUND(E322*F322,2)</f>
        <v>155654.92000000001</v>
      </c>
      <c r="H322" s="32">
        <v>0</v>
      </c>
      <c r="I322" s="33">
        <v>0</v>
      </c>
    </row>
    <row r="323" spans="1:9" ht="0.9" customHeight="1" x14ac:dyDescent="0.3">
      <c r="A323" s="8"/>
      <c r="B323" s="8"/>
      <c r="C323" s="8"/>
      <c r="D323" s="13"/>
      <c r="E323" s="8"/>
      <c r="F323" s="8"/>
      <c r="G323" s="8"/>
      <c r="H323" s="36"/>
      <c r="I323" s="37"/>
    </row>
    <row r="324" spans="1:9" x14ac:dyDescent="0.3">
      <c r="H324" s="36"/>
      <c r="I324" s="37"/>
    </row>
    <row r="325" spans="1:9" x14ac:dyDescent="0.3">
      <c r="A325" s="7"/>
      <c r="B325" s="7"/>
      <c r="C325" s="7"/>
      <c r="D325" s="12" t="s">
        <v>162</v>
      </c>
      <c r="E325" s="19"/>
      <c r="F325" s="20"/>
      <c r="G325" s="20">
        <f>G322*0.13</f>
        <v>20235.14</v>
      </c>
      <c r="H325" s="32">
        <v>0</v>
      </c>
      <c r="I325" s="33">
        <v>0</v>
      </c>
    </row>
    <row r="326" spans="1:9" x14ac:dyDescent="0.3">
      <c r="A326" s="7"/>
      <c r="B326" s="7"/>
      <c r="C326" s="7"/>
      <c r="D326" s="12" t="s">
        <v>163</v>
      </c>
      <c r="E326" s="19"/>
      <c r="F326" s="20"/>
      <c r="G326" s="20">
        <f>G322*0.06</f>
        <v>9339.2999999999993</v>
      </c>
      <c r="H326" s="32">
        <v>0</v>
      </c>
      <c r="I326" s="33">
        <v>0</v>
      </c>
    </row>
    <row r="327" spans="1:9" ht="15" thickBot="1" x14ac:dyDescent="0.35">
      <c r="D327" s="12" t="s">
        <v>166</v>
      </c>
      <c r="G327" s="22">
        <f>G322+G325+G326</f>
        <v>185229.36</v>
      </c>
      <c r="H327" s="38"/>
      <c r="I327" s="39">
        <v>0</v>
      </c>
    </row>
  </sheetData>
  <sheetProtection algorithmName="SHA-512" hashValue="vGYjO4PkJjWS4wZrP5/wCgSwpIbmVAOYh1XfB7iECkM6e6dTcJ7BeAvgkRxHJ57Hv1QgJOncuMJnsUPiSQtkVg==" saltValue="i+ikOk9ryywRW0U0DFhpKg==" spinCount="100000" sheet="1" objects="1" scenarios="1"/>
  <dataValidations count="1">
    <dataValidation type="list" allowBlank="1" showInputMessage="1" showErrorMessage="1" sqref="B4:B323">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Romero, Mª Jesús</dc:creator>
  <cp:lastModifiedBy>Navas Álvarez, Miguel Ángel</cp:lastModifiedBy>
  <dcterms:created xsi:type="dcterms:W3CDTF">2019-03-28T05:54:06Z</dcterms:created>
  <dcterms:modified xsi:type="dcterms:W3CDTF">2019-04-03T09:35:44Z</dcterms:modified>
</cp:coreProperties>
</file>