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etromadrid.net\estamentos\Ser. Obras\Datos\LMCP\Ofertas Excel\"/>
    </mc:Choice>
  </mc:AlternateContent>
  <bookViews>
    <workbookView xWindow="0" yWindow="0" windowWidth="22410" windowHeight="11895"/>
  </bookViews>
  <sheets>
    <sheet name="OFERTA" sheetId="2" r:id="rId1"/>
  </sheets>
  <definedNames>
    <definedName name="_xlnm._FilterDatabase" localSheetId="0" hidden="1">OFERTA!$B$1:$B$63</definedName>
    <definedName name="_xlnm.Print_Area" localSheetId="0">OFERTA!#REF!</definedName>
  </definedName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6" i="2" l="1"/>
  <c r="J54" i="2"/>
  <c r="H53" i="2"/>
  <c r="J49" i="2"/>
  <c r="J47" i="2"/>
  <c r="J45" i="2"/>
  <c r="J43" i="2"/>
  <c r="H42" i="2"/>
  <c r="J38" i="2"/>
  <c r="J36" i="2"/>
  <c r="J34" i="2"/>
  <c r="J32" i="2"/>
  <c r="H31" i="2"/>
  <c r="J27" i="2"/>
  <c r="J25" i="2"/>
  <c r="J23" i="2"/>
  <c r="J21" i="2"/>
  <c r="H20" i="2"/>
  <c r="J16" i="2"/>
  <c r="J14" i="2"/>
  <c r="J12" i="2"/>
  <c r="J10" i="2"/>
  <c r="J8" i="2"/>
  <c r="J6" i="2"/>
  <c r="H5" i="2"/>
  <c r="H4" i="2"/>
  <c r="I58" i="2" l="1"/>
  <c r="I53" i="2" s="1"/>
  <c r="I18" i="2"/>
  <c r="I5" i="2" s="1"/>
  <c r="I29" i="2"/>
  <c r="I20" i="2" s="1"/>
  <c r="I40" i="2"/>
  <c r="J40" i="2" s="1"/>
  <c r="J31" i="2" s="1"/>
  <c r="I51" i="2"/>
  <c r="I42" i="2" s="1"/>
  <c r="J58" i="2"/>
  <c r="J53" i="2" s="1"/>
  <c r="J18" i="2" l="1"/>
  <c r="J5" i="2" s="1"/>
  <c r="J51" i="2"/>
  <c r="J42" i="2" s="1"/>
  <c r="I31" i="2"/>
  <c r="J29" i="2"/>
  <c r="J20" i="2" s="1"/>
  <c r="I60" i="2" l="1"/>
  <c r="J60" i="2" s="1"/>
  <c r="J4" i="2" s="1"/>
  <c r="I62" i="2" s="1"/>
  <c r="J62" i="2" s="1"/>
  <c r="J64" i="2" s="1"/>
  <c r="J65" i="2" l="1"/>
  <c r="J66" i="2" s="1"/>
  <c r="J67" i="2" s="1"/>
  <c r="J68" i="2" s="1"/>
  <c r="I4" i="2"/>
  <c r="G56" i="2"/>
  <c r="G54" i="2"/>
  <c r="F58" i="2" s="1"/>
  <c r="E53" i="2"/>
  <c r="G49" i="2"/>
  <c r="G47" i="2"/>
  <c r="G45" i="2"/>
  <c r="G43" i="2"/>
  <c r="E42" i="2"/>
  <c r="G38" i="2"/>
  <c r="G36" i="2"/>
  <c r="G34" i="2"/>
  <c r="G32" i="2"/>
  <c r="E31" i="2"/>
  <c r="G27" i="2"/>
  <c r="G25" i="2"/>
  <c r="G23" i="2"/>
  <c r="G21" i="2"/>
  <c r="E20" i="2"/>
  <c r="G16" i="2"/>
  <c r="G14" i="2"/>
  <c r="G12" i="2"/>
  <c r="G10" i="2"/>
  <c r="G8" i="2"/>
  <c r="G6" i="2"/>
  <c r="E5" i="2"/>
  <c r="E4" i="2"/>
  <c r="F29" i="2" l="1"/>
  <c r="G29" i="2" s="1"/>
  <c r="G20" i="2" s="1"/>
  <c r="F18" i="2"/>
  <c r="G18" i="2" s="1"/>
  <c r="G5" i="2" s="1"/>
  <c r="F40" i="2"/>
  <c r="F31" i="2" s="1"/>
  <c r="F51" i="2"/>
  <c r="F42" i="2" s="1"/>
  <c r="G58" i="2"/>
  <c r="G53" i="2" s="1"/>
  <c r="F53" i="2"/>
  <c r="G40" i="2"/>
  <c r="G31" i="2" s="1"/>
  <c r="G51" i="2" l="1"/>
  <c r="G42" i="2" s="1"/>
  <c r="F60" i="2" s="1"/>
  <c r="F5" i="2"/>
  <c r="F20" i="2"/>
  <c r="G60" i="2" l="1"/>
  <c r="G4" i="2" s="1"/>
  <c r="F62" i="2" s="1"/>
  <c r="G62" i="2" s="1"/>
  <c r="G64" i="2" s="1"/>
  <c r="F4" i="2"/>
  <c r="G66" i="2" l="1"/>
  <c r="G65" i="2"/>
  <c r="G67" i="2" l="1"/>
  <c r="G68" i="2" s="1"/>
</calcChain>
</file>

<file path=xl/comments1.xml><?xml version="1.0" encoding="utf-8"?>
<comments xmlns="http://schemas.openxmlformats.org/spreadsheetml/2006/main">
  <authors>
    <author>Muñoz Miguel, Marta</author>
    <author>Cárdaba Prada, Luis María</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o tipo de concepto, ver valores de cada naturaleza en la ayuda del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 ref="H3" authorId="0" shapeId="0">
      <text>
        <r>
          <rPr>
            <b/>
            <sz val="9"/>
            <color indexed="81"/>
            <rFont val="Tahoma"/>
            <family val="2"/>
          </rPr>
          <t>Rendimiento o cantidad presupuestada</t>
        </r>
      </text>
    </comment>
    <comment ref="I3" authorId="0" shapeId="0">
      <text>
        <r>
          <rPr>
            <b/>
            <sz val="9"/>
            <color indexed="81"/>
            <rFont val="Tahoma"/>
            <family val="2"/>
          </rPr>
          <t>Precio unitario en el presupuesto</t>
        </r>
      </text>
    </comment>
    <comment ref="J3" authorId="0" shapeId="0">
      <text>
        <r>
          <rPr>
            <b/>
            <sz val="9"/>
            <color indexed="81"/>
            <rFont val="Tahoma"/>
            <family val="2"/>
          </rPr>
          <t>Importe del presupuesto</t>
        </r>
      </text>
    </comment>
    <comment ref="D66" authorId="1" shapeId="0">
      <text>
        <r>
          <rPr>
            <sz val="9"/>
            <color indexed="81"/>
            <rFont val="Tahoma"/>
            <family val="2"/>
          </rPr>
          <t>IVA no incluido</t>
        </r>
      </text>
    </comment>
    <comment ref="D68" authorId="1" shapeId="0">
      <text>
        <r>
          <rPr>
            <sz val="9"/>
            <color indexed="81"/>
            <rFont val="Tahoma"/>
            <family val="2"/>
          </rPr>
          <t>IVA incluido</t>
        </r>
      </text>
    </comment>
  </commentList>
</comments>
</file>

<file path=xl/sharedStrings.xml><?xml version="1.0" encoding="utf-8"?>
<sst xmlns="http://schemas.openxmlformats.org/spreadsheetml/2006/main" count="157" uniqueCount="109">
  <si>
    <t>OB.18.055 BANCO DE ESPAÑA</t>
  </si>
  <si>
    <t>Presupuesto</t>
  </si>
  <si>
    <t>Código</t>
  </si>
  <si>
    <t>Nat</t>
  </si>
  <si>
    <t>Ud</t>
  </si>
  <si>
    <t>Resumen</t>
  </si>
  <si>
    <t>CanPres</t>
  </si>
  <si>
    <t>4</t>
  </si>
  <si>
    <t>Capítulo</t>
  </si>
  <si>
    <t/>
  </si>
  <si>
    <t>MEDIDAS DE ACCESIBILIDAD</t>
  </si>
  <si>
    <t>DES</t>
  </si>
  <si>
    <t>DEMOLICIONES Y DESMONTAJES</t>
  </si>
  <si>
    <t>DES.01</t>
  </si>
  <si>
    <t>Partida</t>
  </si>
  <si>
    <t>m</t>
  </si>
  <si>
    <t>Corte de pavimento de terrazo o baldosa con radial (nocturno)</t>
  </si>
  <si>
    <t xml:space="preserve">CORTE DE PAVIMENTO DE TERRAZO O BALDOSA HIDRÁULICA O SIMILAR CON RADIAL DE DISCO DE DIAMANTE, DELIMITANDO ZONAS A PICAR O CAMBIO DE SOLADO.
INCLUIDOS MEDIOS AUXILIARES, MECÁNICOS, MANUALES Y DE PROTECCIÓN, MEDIO DE TRANSPORTE, LIMPIEZA Y RETIRADA DEL MATERIAL SOBRANTE, CARGA Y TRANSPORTE A VERTEDERO AUTORIZADO O A LUGAR DEFINIDO POR LA DIRECCIÓN FACULTATIVA, I/ CANON DE VERTIDO Y TASAS. TOTALMENTE TERMINADA LA UNIDAD. A LA FINALIZACIÓN DE TRABAJO, LA ZONA DE ACTUACIÓN DEBE QUEDAR TOTALMENTE LIMPIA Y EN SERVICIO EN HORARIO NOCTURNO. 
</t>
  </si>
  <si>
    <t>DES.02</t>
  </si>
  <si>
    <t>m2</t>
  </si>
  <si>
    <t>Demolición de solado de terrazo o cerámico (nocturno)</t>
  </si>
  <si>
    <t xml:space="preserve">DEMOLICIÓN DE SOLADO DE TERRAZO O BALDOSA CERÁMICA O SIMILAR,HASTA 10 CM DE PROFUNDIDAD, INCLUSO MATERIAL DE AGARRE Y PAVIMENTO FLEXIBLE SUPERPUESTO CON TIRA FOTOLUMINISCENTE, POR MEDIOS MECÁNICOS O MANUALES.
INCLUIDOS MEDIOS AUXILIARES, MECÁNICOS, MANUALES Y DE PROTECCIÓN, MEDIO DE TRANSPORTE, LIMPIEZA Y RETIRADA DEL MATERIAL SOBRANTE, CARGA Y TRANSPORTE A VERTEDERO AUTORIZADO O A LUGAR DEFINIDO POR LA DIRECCIÓN FACULTATIVA, I/ CANON DE VERTIDO Y TASAS. TOTALMENTE TERMINADA LA UNIDAD. A LA FINALIZACIÓN DE TRABAJO, LA ZONA DE ACTUACIÓN DEBE QUEDAR TOTALMENTE LIMPIA Y EN SERVICIO EN HORARIO NOCTURNO.
</t>
  </si>
  <si>
    <t>DES.03</t>
  </si>
  <si>
    <t>Retirada pavimento flexible (nocturno)</t>
  </si>
  <si>
    <t xml:space="preserve">LEVANTADO Y RETIRADA DE PAVIMENTO TACTO-VISUAL DE ESTACIONES Y MATERIAL DE AGARRE DEL MISMO INCLUYENDO LA LIMPIEZA EN PROFUNDIDAD DEL SOLADO INMEDIATAMENTE INFERIOR, DEJANDOLO EN BUENAS CONDICIONES DE USO SIN RASTROS DE ADHESIVO.
INCLUIDOS MEDIOS AUXILIARES, MECÁNICOS, MANUALES Y DE PROTECCIÓN, MEDIO DE TRANSPORTE, LIMPIEZA Y RETIRADA DEL MATERIAL SOBRANTE, CARGA Y TRANSPORTE A VERTEDERO AUTORIZADO O A LUGAR DEFINIDO POR LA DIRECCIÓN FACULTATIVA, I/ CANON DE VERTIDO Y TASAS. TOTALMENTE TERMINADA LA UNIDAD. A LA FINALIZACIÓN DE TRABAJO, LA ZONA DE ACTUACIÓN DEBE QUEDAR TOTALMENTE LIMPIA Y EN SERVICIO EN HORARIO NOCTURNO.
</t>
  </si>
  <si>
    <t>DES.05</t>
  </si>
  <si>
    <t>Desmontaje pasamanos / barandilla. (nocturno)</t>
  </si>
  <si>
    <t xml:space="preserve">LEVANTADO Y RETIRADA DE PASAMANOS/BARANDILLA METALICA, INCLUDOS POSTES VERTICALES Y ANCLAJES A PARAMENTOS O SOLADO, INCLUYENDO LA LIMPIEZA EN PROFUNDIDAD DE LA ZONA Y PEQUEÑAS REPARACIONES DE DESPERFECTOS, DEJANDOLO EN BUENAS CONDICIONES DE USO.
INCLUIDOS MEDIOS AUXILIARES, MECÁNICOS, MANUALES Y DE PROTECCIÓN, MEDIO DE TRANSPORTE, LIMPIEZA Y RETIRADA DEL MATERIAL SOBRANTE, CARGA Y TRANSPORTE A VERTEDERO AUTORIZADO O A LUGAR DEFINIDO POR LA DIRECCIÓN FACULTATIVA, I/ CANON DE VERTIDO Y TASAS. TOTALMENTE TERMINADA LA UNIDAD. A LA FINALIZACIÓN DE TRABAJO, LA ZONA DE ACTUACIÓN DEBE QUEDAR TOTALMENTE LIMPIA Y EN SERVICIO EN HORARIO NOCTURNO.
</t>
  </si>
  <si>
    <t>DES.07</t>
  </si>
  <si>
    <t>Fresado de peldaño (nocturno)</t>
  </si>
  <si>
    <t xml:space="preserve">FRESADO DE SOLADO DE TERRAZO, BALDOSA CERÁMICA O SIMILAR, PARA ALOJAR BANDA FOTOLUMINISCENTE, POR MEDIOS MECÁNICOS O MANUALES.
INCLUIDOS MEDIOS AUXILIARES, MECÁNICOS, MANUALES Y DE PROTECCIÓN, MEDIO DE TRANSPORTE, LIMPIEZA Y RETIRADA DEL MATERIAL SOBRANTE, CARGA Y TRANSPORTE A VERTEDERO AUTORIZADO O A LUGAR DEFINIDO POR LA DIRECCIÓN FACULTATIVA, I/ CANON DE VERTIDO Y TASAS. TOTALMENTE TERMINADA LA UNIDAD. A LA FINALIZACIÓN DE TRABAJO, LA ZONA DE ACTUACIÓN DEBE QUEDAR TOTALMENTE LIMPIA Y EN SERVICIO EN HORARIO NOCTURNO.
</t>
  </si>
  <si>
    <t>ED0100</t>
  </si>
  <si>
    <t>ud</t>
  </si>
  <si>
    <t>Desmontaje de elemento de estación</t>
  </si>
  <si>
    <t xml:space="preserve">DESMONTAJE, CUSTODIA Y POSTERIOR COLOCACIÓN DE MÁQUINA DE GOLOSINAS, BILLETERA, MÁQUINA DE FOTOS, BANCO, PAPELERA O CUALQUIER OTRO ELEMENTO DE LA ESTACIÓN,INCLUSO ANCLAJES MECÁNICOS, CONEXIONES ELÉCTRICAS, MEDIOS AUXILIARES, Y TRANSPORTE. INCLUIDA LIMPIEZA POSTERIOR EN HORARIO NOCTURNO 
</t>
  </si>
  <si>
    <t>Total DES</t>
  </si>
  <si>
    <t>ALB</t>
  </si>
  <si>
    <t>ALBAÑILERÍA, SOLADOS Y REVESTIMIENTOS</t>
  </si>
  <si>
    <t>ALB.01</t>
  </si>
  <si>
    <t>Recrecido mortero rápido nivelación</t>
  </si>
  <si>
    <t xml:space="preserve">SUMINISTRO Y RECRECIDO CON MORTERO RÁPIDO DE NIVELACIÓN DE SUELOS (HASTA 10cm DE RECRECIDO), COMPUESTO A BASE DE CEMENTO DE APLICACIÓN MANUAL DE SECADO, FRAGUADO Y ENDURECIMIENTO RÁPIDO, MEZCLADO CON UN ÁRIDO DE GRANULOMETRÍA MÁXIMA DE 0,5 MM, APLICADO PARA CUALQUIER ESPESOR, PREVIA IMPRIMACIÓN POR DISPERSIÓN CON POLÍMERO ACRÍLICO, PARA POSTERIOR COLOCACIÓN DE PAVIMENTO, I/ REPLANTEO, APLOMADO Y NIVELACIÓN. 
INCLUIDOS MEDIOS AUXILIARES, MECÁNICOS, MANUALES Y DE PROTECCIÓN, MEDIO DE TRANSPORTE, LIMPIEZA Y RETIRADA DEL MATERIAL SOBRANTE, CARGA Y TRANSPORTE A VERTEDERO AUTORIZADO O A LUGAR DEFINIDO POR LA DIRECCIÓN FACULTATIVA, I/ CANON DE VERTIDO Y TASAS. TOTALMENTE TERMINADA LA UNIDAD. A LA FINALIZACIÓN DE TRABAJO, LA ZONA DE ACTUACIÓN DEBE QUEDAR TOTALMENTE LIMPIA Y EN SERVICIO EN HORARIO NOCTURNO Y SI FUERA NECESARIO CON OCUPACIÓN DE BORDE DE ANDÉN.
</t>
  </si>
  <si>
    <t>ALB.04</t>
  </si>
  <si>
    <t>Solado de pavimento tactovisual abotonado para Encaminamiento</t>
  </si>
  <si>
    <t xml:space="preserve">Suministro y colocación de pavimento abotonado tactovisual porcelánico compacto para encaminamientos, según Pliego de Condiciones, mediante el método de colocación en capa fina, recibidos con adhesivo cementoso de fraguado rápido C2F y rejuntadas con mortero de juntas cementoso tipo CG2, para juntas de 15 a 20 mm. Incluso crucetas de pvc, y posible formación de juntas estructurales o de dilatación existentes en el soporte.
Incluidos medios auxiliares, mecánicos, manuales y de protección, medio de transporte, limpieza y retirada del material sobrante, carga y transporte a vertedero autorizado o a lugar definido por la Dirección Facultativa, i/ canon de vertido y tasas. Totalmente terminada la unidad. A la finalización de trabajo, la zona de actuación debe quedar totalmente limpia y en servicio En horario nocturno.
</t>
  </si>
  <si>
    <t>ALB.05</t>
  </si>
  <si>
    <t>Solado de pavimento tactovisual acanalado para Encaminamiento, Franjas de advertencia, Ascensor, zonas de seguridad y billeteras</t>
  </si>
  <si>
    <t xml:space="preserve">Suministro y colocación de pavimento acanalado tactovisual porcelánico compacto para encaminamientos, zonas de seguridad, máquinas billeteras, según Pliego de Condiciones, mediante el método de colocación en capa fina, recibidos con adhesivo cementoso de fraguado rápido C2F y rejuntadas con mortero de juntas cementoso tipo CG2, para juntas de 15 a 20 mm. Incluso crucetas de pvc, y posible formación de juntas estructurales o de dilatación existentes en el soporte.
Incluidos medios auxiliares, mecánicos, manuales y de protección, medio de transporte, limpieza y retirada del material sobrante, carga y transporte a vertedero autorizado o a lugar definido por la Dirección Facultativa, i/ canon de vertido y tasas. Totalmente terminada la unidad. A la finalización de trabajo, la zona de actuación debe quedar totalmente limpia y en servicio En horario nocturno.
</t>
  </si>
  <si>
    <t>ALB.07</t>
  </si>
  <si>
    <t>Solado de pavimento tactovisual acanalado para Escaleras y Rampas</t>
  </si>
  <si>
    <t xml:space="preserve">Suministro y colocación de pavimento acanalado tactovisual porcelánico compacto para escaleras y rampas, según Pliego de Condiciones, mediante el método de colocación en capa fina, recibidos con adhesivo cementoso de fraguado rápido C2F y rejuntadas con mortero de juntas cementoso tipo CG2, para juntas de 1 a 15 mm. Incluso crucetas de pvc, y posible formación de juntas estructurales o de dilatación existentes en el soporte.
Incluidos medios auxiliares, mecánicos, manuales y de protección, medio de transporte, limpieza y retirada del material sobrante, carga y transporte a vertedero autorizado o a lugar definido por la Dirección Facultativa, i/ canon de vertido y tasas. Totalmente terminada la unidad. A la finalización de trabajo, la zona de actuación debe quedar totalmente limpia y en servicio En horario nocturno.
</t>
  </si>
  <si>
    <t>Total ALB</t>
  </si>
  <si>
    <t>SEÑ</t>
  </si>
  <si>
    <t>SEÑALIZACIÓN Y MEDIDAS TECNOLÓGICAS DE AYUDA AL VIAJERO</t>
  </si>
  <si>
    <t>SEÑ.01</t>
  </si>
  <si>
    <t>Reposición de tira antideslizante (nocturno)</t>
  </si>
  <si>
    <t xml:space="preserve">SUMINISTRO Y COLOCACIÓN DE TIRAS ANTIDESLIZANTES EN PELDAÑOS DE ESCALERAS FIJAS O SIMILAR DE HASTA 50 MM DE ANCHO (MEDIDAS MÁS HABITUALES 25 Y 38 MM EN COLOR NEGRO Y/O AMARILLO), EN CONTRASTE CROMÁTICO CON EL REVESTIMIENTO DEL PELDAÑO, REALIZADO EN FIBRA DE VIDRIO, RESINAS DE POLIESTER Y PARTÍCULAS DE CARBURO DE SILICIO, INTEGRADAS EN LA TOTALIDAD DE LA MASA DEL PRODUCTO, PROCESADAS AL HORNO A ALTA TEMPERATURA, CON TODO EL COLOR INTEGRADO EN LA TOTALIDAD DE LA MASA, RECIBIDAS CON ADHESIVO, DE CONSISTENCIA TIXOTRÓPICA, DE ADHERENCIA INICIAL INMEDIATA, TIEMPO DE FORMACIÓN DE PIEL ≥ 10 MIN, PROFUNDIDAD DE CURADO 3 MM/24 H, DENSIDAD ≥ 1,56 KG/M3, RESISTENCIA A LA TENSIÓN CORTANTE DE 17 NM/CM2, RESISTENCIA A LA TRACCIÓN ≥ 22 NM/CM2, DUREZA SHORE A DIN ≥ 58, MÓDULO ELÁSTICO (CON ALARGAMIENTO DEL 100%) ≥ 1,39 MPA Y ALARGAMIENTO A ROTURA ≥ 2,18 MPA, EN UN REBAJE QUE PUEDEN O NO TENER DICHOS PELDAÑOS, INCLUSO RETIRADA DE LA TIRA ANTERIOR, LIMPIEZA DEL MATERIAL DE AGARRE Y PREPARACIÓN DE LA SUPERFICIE. SE INCLUYE EL MATERIAL DE ESPECIFICACIONES TÉCNICAS SEGÚN PLIEGO TÉCNICO. 
INCLUIDOS MEDIOS AUXILIARES, MECÁNICOS, MANUALES Y DE PROTECCIÓN, MEDIO DE TRANSPORTE, LIMPIEZA Y RETIRADA DEL MATERIAL SOBRANTE, CARGA Y TRANSPORTE A VERTEDERO AUTORIZADO O A LUGAR DEFINIDO POR LA DIRECCIÓN FACULTATIVA, I/ CANON DE VERTIDO Y TASAS. TOTALMENTE TERMINADA LA UNIDAD. A LA FINALIZACIÓN DE TRABAJO, LA ZONA DE ACTUACIÓN DEBE QUEDAR TOTALMENTE LIMPIA Y EN SERVICIO EN HORARIO NOCTURNO.
</t>
  </si>
  <si>
    <t>SEÑ.03</t>
  </si>
  <si>
    <t>Suministro y colocación de placa curvada braille de escaleras fijas (nocturno).</t>
  </si>
  <si>
    <t xml:space="preserve">SUMINISTRO Y COLOCACIÓN DE PLACA EN ALUMINIO CURVADA, DE 1 A 1,2MM. DE ESPESOR, CON IMPRESIÓN DE TEXTOS EN RELIEVE EN BRAILLE INDICANDO DIRECCIÓN DE LAS ESCALERAS FIJAS, DE DIMENSIONES SUFICIENTES PARA ELLO, SITUADA EN CARA INTERIOR DEL PASAMANOS Y EN POSICIÓN INVERTIDA, CON 4 TALADROS EN CADA ESQUINA PARA FIJACIÓN MECÁNICA Y ADHESIVO MONO O BICOMPONENTE A CARA INFERIOR DE DICHAS ETIQUETAS, INCLUSO RETIRADA DE LA PLACA ANTERIOR, LIMPIEZA Y PREPARACIÓN DEL SOPORTE. 
SE INCLUYE MATERIAL DE ESPECIFICACIONES TÉCNICAS SEGÚN PLIEGO TÉCNICO Y HOMOLOGACIÓN POR ENTIDAD RECONOCIDA.
INCLUIDOS MEDIOS AUXILIARES, MECÁNICOS, MANUALES Y DE PROTECCIÓN, MEDIO DE TRANSPORTE, LIMPIEZA Y RETIRADA DEL MATERIAL SOBRANTE, CARGA Y TRANSPORTE A VERTEDERO AUTORIZADO O A LUGAR DEFINIDO POR LA DIRECCIÓN FACULTATIVA, I/ CANON DE VERTIDO Y TASAS. TOTALMENTE TERMINADA LA UNIDAD. A LA FINALIZACIÓN DE TRABAJO, LA ZONA DE ACTUACIÓN DEBE QUEDAR TOTALMENTE LIMPIA Y EN SERVICIO EN HORARIO NOCTURNO.
</t>
  </si>
  <si>
    <t>SEÑ.05</t>
  </si>
  <si>
    <t>u</t>
  </si>
  <si>
    <t>Reposición de elemento de señalización de placa estratificada (nocturno)</t>
  </si>
  <si>
    <t xml:space="preserve">SUMINISTRO Y COLOCACIÓN DE CARTEL APOYO ISQUIATICO/SIA  DE RESINAS FENÓLICAS Y MELANINA EN 5 MM DE ESPESOR Y MARCO DE ALUMINIO DE 40 X 40 CM, FIJADO PERFECTAMENTE A PARAMENTO VERTICAL DE LA ESTACIÓN O EN BANDEROLA, INCLUYENDO RETIRADA DEL ANTERIOR SI EXISTIESE. SE INCLUYE MATERIAL DE ESPECIFICACIONES TÉCNICAS SEGÚN PLIEGO TÉCNICO.
INCLUIDOS MEDIOS AUXILIARES, MECÁNICOS, MANUALES Y DE PROTECCIÓN, MEDIO DE TRANSPORTE, LIMPIEZA Y RETIRADA DEL MATERIAL SOBRANTE Y RETIRADA DE SEÑALIZACIÓN EXISTENTE SI LA HUBIERE, CARGA Y TRANSPORTE A VERTEDERO AUTORIZADO O A LUGAR DEFINIDO POR LA DIRECCIÓN FACULTATIVA, I/ CANON DE VERTIDO Y TASAS. TOTALMENTE TERMINADA LA UNIDAD. A LA FINALIZACIÓN DE TRABAJO, LA ZONA DE ACTUACIÓN DEBE QUEDAR TOTALMENTE LIMPIA Y EN SERVICIO EN HORARIO NOCTURNO.
</t>
  </si>
  <si>
    <t>SEÑ.08</t>
  </si>
  <si>
    <t>Elemento de señalización de interfono</t>
  </si>
  <si>
    <t xml:space="preserve">Suministro y colocación de adhesivos para la señalización de interfonos, previa retirada y posterior limpieza de señalización existente si lo hubiese, fabricado mediante PVC blanco y transparente, impreso mediante serigrafía, y sobre base soporte de aluminio de 1,2 mm de espesor y aristas redondeadas, de medidas aproximadas 160 x 320 mm, cumpliendo las características técnicas exigidas en el Pliego Técnico.
Incluidos medios auxiliares, mecánicos, manuales y de protección, medio de transporte, limpieza y retirada del material sobrante, carga y transporte a vertedero autorizado o a lugar definido por la Dirección Facultativa, i/ canon de vertido y tasas. Totalmente terminada la unidad. A la finalización de trabajo, la zona de actuación debe quedar totalmente limpia y en servicio En horario nocturno.
</t>
  </si>
  <si>
    <t>Total SEÑ</t>
  </si>
  <si>
    <t>CER</t>
  </si>
  <si>
    <t>CERRAJERÍA</t>
  </si>
  <si>
    <t>CER.01</t>
  </si>
  <si>
    <t>Instalación de apoyo isquiático doble (nocturno) (C)</t>
  </si>
  <si>
    <t xml:space="preserve">SUMINISTRO E INSTALACIÓN DE APOYO ISQUIÁTICO DE ANDENES, DE 2,70 M, REALIZADO EN TUBO DE ACERO INOXIDABLE AISI 316, Ø 80 MM, A DOBLE ALTURA, CON TUBOS PASANTES DE ARRIOSTRAMIENTO, SOLDADURA CONTINUA LIJADA Y REPASADA, CON LAS MISMAS DIMENSIONES Y GEOMETRÍA QUE LOS INSTALADOS EN LAS ESTACIONES DE LA RED, ANCLADO AL SUELO MEDIANTE PLETINA, TORNILLERÍA HILTI O EQUIVALENTE DE MÉTRICA 6 EN ACERO INOX Y PUNTOS DE SOLDADURA DE LA CABEZA DEL VÁSTAGO A PLETINA DE ANCLAJE. PLETINA MECANIZADA, SIGUIENDO LA GEOMETRÍA DE LOS PIES DERECHOS PARA EVITAR TROPIEZOS, SEGÚN PLANOS DE DETALLE Y MECANIZADA CON 6 ORIFICIOS PARA FIJACIÓN DE TORNILLERÍA
INCLUIDOS MEDIOS AUXILIARES, MECÁNICOS, MANUALES Y DE PROTECCIÓN, MEDIO DE TRANSPORTE, LIMPIEZA Y RETIRADA DEL MATERIAL SOBRANTE, CARGA Y TRANSPORTE A VERTEDERO AUTORIZADO O A LUGAR DEFINIDO POR LA DIRECCIÓN FACULTATIVA, I/ CANON DE VERTIDO Y TASAS. TOTALMENTE TERMINADA LA UNIDAD. A LA FINALIZACIÓN DE TRABAJO, LA ZONA DE ACTUACIÓN DEBE QUEDAR TOTALMENTE LIMPIA Y EN SERVICIO EN HORARIO NOCTURNO.
</t>
  </si>
  <si>
    <t>CER.02</t>
  </si>
  <si>
    <t>Instalación de apoyo isquático simple (nocturno)</t>
  </si>
  <si>
    <t xml:space="preserve">Suministro e instalación de apoyo isquiático de vestíbulo, de 1,35 m, realizado en tubo de acero inoxidable AISI 316, Ø 80 mm, a doble altura, con tubos pasantes de arriostramiento, soldadura continua lijada y repasada, con las mismas dimensiones y geometría que los instalados en las estaciones de la Red, anclado al suelo mediante pletina, tornillería HILTI o equivalente de métrica 6 en acero inox y puntos de soldadura de la cabeza del vástago a pletina de anclaje. Pletina mecanizada, siguiendo la geometría de los pies derechos para evitar tropiezos, según planos de detalle y mecanizada con 6 orificios para fijación de tornillería.
Incluidos medios auxiliares, mecánicos, manuales y de protección, medio de transporte, limpieza y retirada del material sobrante, carga y transporte a vertedero autorizado o a lugar definido por la Dirección Facultativa, i/ canon de vertido y tasas. Totalmente terminada la unidad. A la finalización de trabajo, la zona de actuación debe quedar totalmente limpia y en servicio En horario nocturno.
</t>
  </si>
  <si>
    <t>CER.06</t>
  </si>
  <si>
    <t>Suministro e instalación de barandilla de escalera con pasamanos doble (nocturno)</t>
  </si>
  <si>
    <t xml:space="preserve">SUMINISTRO Y MONTAJE DE BARANDILLA DE ESCALERA DE 95 CM DE ALTURA REALIZADA EN ACERO INOXIDABLE AISI 316, CON PASAMANOS A DOBLE ALTURA ABARCANDO TODO EL TIRO DE LA ESCALERA, SIENDO LA ALTURA DEL INFERIOR DE 65 CM Y LA DEL SUPERIOR DE 95 CM MEDIDOS DESDE PELDAÑO, CON U DE CIERRE ENTRE AMBAS ALTURAS; SIEMPRE QUE SEA POSIBLE SE PROLONGARÁN LOS PASAMANOS EN HORIZONTAL EN EL EMBARQUE Y DESEMBARQUE DE LA ESCALERA UN MÍNIMO DE 30 CM, TODO ELLO REALIZADO EN TUBO DE 43 MM DE DIÁMETRO EXTERIOR Y 1,5 MM DE ESPESOR Y BALAUSTRES CADA TRES PELDAÑOS DE 51 MM DE DIÁMETRO Y 2 MM DE ESPESOR, ANCLADOS A PELDAÑO MEDIANTE TALADRO RELLENO CON MORTERO EPOXI Y PIEZAS ESPECIALES Y A PASAMANOS MEDIANTE PIEZAS DE GEOMETRÍA SEGÚN PLANOS DETALLE, DE TAL MANERA QUE PERMITA EL PASO DE LA MANO SIN INTERRUPCIÓN A LO LARGO DE TODO EL RECORRIDO DEL PASAMANOS,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TOTALMENTE TERMINADA LA UNIDAD. A LA FINALIZACIÓN DE TRABAJO, LA ZONA DE ACTUACIÓN DEBE QUEDAR TOTALMENTE LIMPIA Y EN SERVICIO EN HORARIO NOCTURNO.    
</t>
  </si>
  <si>
    <t>CER.09</t>
  </si>
  <si>
    <t>Adaptación de interfono</t>
  </si>
  <si>
    <t xml:space="preserve">EJECUCIÓN DE TRABAJOS DE MODIFICACIÓN DE INTERFONO Y ADECUACIÓN SEGÚN NORMATIVA DE INTERFONO, i/ INTERFONO CON LAS CARACTERÍSTICAS TÉCNICAS DEFINIDAS SEGÚN PLIEGO TÉCNICO,MONTADO EN CAJA ROBUSTA Y ESTANCA DE ACERO INOXIDABLE CON PROTECCIÓN ANTIVANDÁLICA, INDICADORES LUMINOSOS DE SEÑALIZACIÓN Y PULSADOR DE LLAMADA CON PROTECCIÓN IP-55, DE DIMENSIONES 263X154 MM Y 4 TALADROS EN LA PARTE POSTERIOR DE 6 MM DE DIÁMETRO, CON NUEVO MICRÓFONO, INCLUSO REMATE DE REVESTIMIENTO DE PARAMENTOS Y RECERCADO REALIZADO CON PERFIL EN "L" DE ACERO INOXIDABLE AISI 316. INCLUSO ENSAYOS Y PRUEBAS FINALES DE FUNCIONAMIENTO. A LA FINALIZACIÓN DE LOS TRABAJOS EL INTERFONO DEBE QUEDAR EN SERVICIO Y FUNCIONANDO CORRECTAMENTE. SE INCLUYEN MEDIOS AUXILIARES, MECÁNICOS, MANUALES Y DE PROTECCIÓN, RETIRADA Y TRANSPORTE DE RESTOS Y MATERIALES SOBRANTES A VERTEDERO AUTORIZADO O DEFINIDO POR LA DIRECCIÓN FACULTATIVA, I/ CANON DE VERTIDO Y TASAS. TOTALMENTE INSTALADA Y TERMINADA LA UNIDAD.  SE INCLUYEN TRASLADOS A LA ESTACIÓN. A LA FINALIZACIÓN DE TRABAJO, LA ZONA DE ACTUACIÓN DEBE QUEDAR TOTALMENTE LIMPIA Y EN SERVICIO. EN HORARIO NOCTURNO.
</t>
  </si>
  <si>
    <t>Total CER</t>
  </si>
  <si>
    <t>AUX</t>
  </si>
  <si>
    <t>MEDIOS AUXILIARES</t>
  </si>
  <si>
    <t>AUX.03</t>
  </si>
  <si>
    <t>Suministro e instalción de chapa estriada 4/6 mm</t>
  </si>
  <si>
    <t xml:space="preserve">SUMINISTRO, COLOCACIÓN Y POSTERIOR RETIRADA DE CHAPA ESTRIADA DE 0,50 X 1,30 X 0,0025 M CON ANGULARES METÁLICOS EN ELE DE 20 X 20 MM SOLDADOS EN CARA INFERIOR; TODO ELLO PARA PROTECCIÓN DE PLASTÓN RECIENTE, I/ REPLANTEO, APLOMADO, NIVELACIÓN, MEDIOS AUXILIARES, MECÁNICOS, MANUALES Y DE PROTECCIÓN, LIMPIEZA Y RETIRADA DEL MATERIAL SOBRANTE, CARGA Y TRANSPORTE A VERTEDERO AUTORIZADO O A LUGAR DEFINIDO POR LA DIRECCIÓN FACULTATIVA, I/CANON DE VERTIDO Y TASAS. SE INCLUYEN TRASLADOS A LA ESTACIÓN. A LA APERTURA DEL SERVICIO DE VIAJEROS, LA ZONA DE ACTUACIÓN DEBE QUEDAR TOTALMENTE LIMPIA Y SIN NINGÚN TIPO DE RESALTE, DEBIDAMENTE PROTEGIDA LA ZONA DE ACTUACIÓN. EN HORARIO NOCTURNO.
</t>
  </si>
  <si>
    <t>AUX.04</t>
  </si>
  <si>
    <t>Colocación y retirada de chapa estriada</t>
  </si>
  <si>
    <t xml:space="preserve">COLOCACIÓN Y POSTERIOR RETIRADA DE CHAPA ESTRIADA DE 0,50 X 1,30 X 0,0025 M CON ANGULARES METÁLICOS EN ELE DE 10 X 10 MM SOLDADOS EN CARA INFERIOR; TODO ELLO PARA PROTECCIÓN DE PLASTÓN RECIENTE, I/ REPLANTEO, APLOMADO, NIVELACIÓN, MEDIOS AUXILIARES, MECÁNICOS, MANUALES Y DE PROTECCIÓN, LIMPIEZA Y RETIRADA DEL MATERIAL SOBRANTE, CARGA Y TRANSPORTE A VERTEDERO AUTORIZADO O A LUGAR DEFINIDO POR LA DIRECCIÓN FACULTATIVA, I/CANON DE VERTIDO Y TASAS. SE INCLUYEN TRASLADOS A LA ESTACIÓN. A LA APERTURA DEL SERVICIO DE VIAJEROS, LA ZONA DE ACTUACIÓN DEBE QUEDAR TOTALMENTE LIMPIA Y SIN NINGÚN TIPO DE RESALTE, DEBIDAMENTE PROTEGIDA LA ZONA DE ACTUACIÓN. EN HORARIO NOCTURNO.
</t>
  </si>
  <si>
    <t>Total AUX</t>
  </si>
  <si>
    <t>Total 4</t>
  </si>
  <si>
    <t>Total 0</t>
  </si>
  <si>
    <t>TOTAL PRESUP. EJECUCIÓN MATERIAL</t>
  </si>
  <si>
    <t>GASTOS GENERALES Y BENEFICIO INDUSTRIAL</t>
  </si>
  <si>
    <t>IMPORTE IVA</t>
  </si>
  <si>
    <t>Nombre de Empresa</t>
  </si>
  <si>
    <t>Domicilio Fiscal</t>
  </si>
  <si>
    <t>CIF:</t>
  </si>
  <si>
    <t>Fecha:</t>
  </si>
  <si>
    <t>Sello</t>
  </si>
  <si>
    <t>Firma</t>
  </si>
  <si>
    <t>Pres sin IVA</t>
  </si>
  <si>
    <t>ImpPres sin IVA</t>
  </si>
  <si>
    <t>BASE IMPONIBLE</t>
  </si>
  <si>
    <t>PRESUPUESTO BASE DE LICITACIÓN</t>
  </si>
  <si>
    <t>NOTAS</t>
  </si>
  <si>
    <t xml:space="preserve">*el importe correspondiente al capítulo de Seguridad y Salud que sólo podrá modificarse según R.D. 1627/97.    </t>
  </si>
  <si>
    <t>* El importe de la celda “BASE IMPONIBLE”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</si>
</sst>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b/>
      <sz val="8"/>
      <color rgb="FF0000FF"/>
      <name val="Calibri"/>
      <family val="2"/>
      <scheme val="minor"/>
    </font>
    <font>
      <sz val="8"/>
      <color theme="1"/>
      <name val="Calibri"/>
      <family val="2"/>
      <scheme val="minor"/>
    </font>
    <font>
      <sz val="8"/>
      <color rgb="FFFF00FF"/>
      <name val="Calibri"/>
      <family val="2"/>
      <scheme val="minor"/>
    </font>
    <font>
      <b/>
      <sz val="12"/>
      <color theme="1"/>
      <name val="Calibri"/>
      <family val="2"/>
      <scheme val="minor"/>
    </font>
    <font>
      <sz val="14"/>
      <color theme="1"/>
      <name val="Calibri"/>
      <family val="2"/>
      <scheme val="minor"/>
    </font>
    <font>
      <sz val="8"/>
      <name val="Calibri"/>
      <family val="2"/>
      <scheme val="minor"/>
    </font>
    <font>
      <sz val="9"/>
      <color indexed="81"/>
      <name val="Tahoma"/>
      <family val="2"/>
    </font>
  </fonts>
  <fills count="7">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C0C0C0"/>
        <bgColor indexed="64"/>
      </patternFill>
    </fill>
    <fill>
      <patternFill patternType="solid">
        <fgColor theme="4" tint="0.79998168889431442"/>
        <bgColor indexed="64"/>
      </patternFill>
    </fill>
  </fills>
  <borders count="12">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3">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9" fontId="5" fillId="3" borderId="0" xfId="0" applyNumberFormat="1" applyFont="1" applyFill="1" applyAlignment="1">
      <alignment vertical="top"/>
    </xf>
    <xf numFmtId="49" fontId="7" fillId="3" borderId="0" xfId="0" applyNumberFormat="1" applyFont="1" applyFill="1" applyAlignment="1">
      <alignment vertical="top"/>
    </xf>
    <xf numFmtId="4" fontId="6" fillId="3" borderId="0" xfId="0" applyNumberFormat="1" applyFont="1" applyFill="1" applyAlignment="1">
      <alignment vertical="top"/>
    </xf>
    <xf numFmtId="49" fontId="8" fillId="4" borderId="0" xfId="0" applyNumberFormat="1" applyFont="1" applyFill="1" applyAlignment="1">
      <alignment vertical="top"/>
    </xf>
    <xf numFmtId="49" fontId="8" fillId="0" borderId="0" xfId="0" applyNumberFormat="1" applyFont="1" applyAlignment="1">
      <alignment vertical="top"/>
    </xf>
    <xf numFmtId="4" fontId="8" fillId="0" borderId="0" xfId="0" applyNumberFormat="1" applyFont="1" applyAlignment="1">
      <alignment vertical="top"/>
    </xf>
    <xf numFmtId="0" fontId="8" fillId="0" borderId="0" xfId="0" applyFont="1" applyAlignment="1">
      <alignment vertical="top"/>
    </xf>
    <xf numFmtId="49" fontId="8" fillId="0" borderId="0" xfId="0" applyNumberFormat="1" applyFont="1" applyAlignment="1">
      <alignment vertical="top" wrapText="1"/>
    </xf>
    <xf numFmtId="0" fontId="8" fillId="5" borderId="0" xfId="0" applyFont="1" applyFill="1" applyAlignment="1">
      <alignment vertical="top"/>
    </xf>
    <xf numFmtId="3" fontId="8" fillId="0" borderId="0" xfId="0" applyNumberFormat="1" applyFont="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49" fontId="5" fillId="0" borderId="0" xfId="0" applyNumberFormat="1" applyFont="1" applyAlignment="1">
      <alignment vertical="top" wrapText="1"/>
    </xf>
    <xf numFmtId="0" fontId="8" fillId="5" borderId="0" xfId="0" applyFont="1" applyFill="1" applyAlignment="1">
      <alignment vertical="top" wrapText="1"/>
    </xf>
    <xf numFmtId="0" fontId="0" fillId="6" borderId="2" xfId="0" applyFill="1" applyBorder="1"/>
    <xf numFmtId="0" fontId="0" fillId="6" borderId="0" xfId="0" applyFill="1" applyBorder="1"/>
    <xf numFmtId="0" fontId="0" fillId="6" borderId="4" xfId="0" applyFill="1" applyBorder="1"/>
    <xf numFmtId="0" fontId="0" fillId="6" borderId="1" xfId="0" applyFill="1" applyBorder="1"/>
    <xf numFmtId="49" fontId="1" fillId="0" borderId="0" xfId="0" applyNumberFormat="1" applyFont="1" applyFill="1" applyBorder="1" applyAlignment="1">
      <alignment vertical="top"/>
    </xf>
    <xf numFmtId="49" fontId="10" fillId="0" borderId="0" xfId="0" applyNumberFormat="1" applyFont="1" applyFill="1" applyBorder="1" applyAlignment="1">
      <alignment horizontal="left" vertical="center"/>
    </xf>
    <xf numFmtId="4" fontId="8" fillId="0" borderId="0" xfId="0" applyNumberFormat="1" applyFont="1" applyFill="1" applyBorder="1" applyAlignment="1" applyProtection="1">
      <alignment vertical="top"/>
      <protection locked="0"/>
    </xf>
    <xf numFmtId="4" fontId="5" fillId="0" borderId="0" xfId="0" applyNumberFormat="1" applyFont="1" applyFill="1" applyBorder="1" applyAlignment="1" applyProtection="1">
      <alignment horizontal="right" vertical="center"/>
    </xf>
    <xf numFmtId="49" fontId="4" fillId="0" borderId="0" xfId="0" applyNumberFormat="1" applyFont="1" applyFill="1" applyBorder="1" applyAlignment="1">
      <alignment vertical="top"/>
    </xf>
    <xf numFmtId="0" fontId="0" fillId="0" borderId="5" xfId="0" applyBorder="1" applyAlignment="1">
      <alignment vertical="top"/>
    </xf>
    <xf numFmtId="0" fontId="0" fillId="0" borderId="6" xfId="0" applyBorder="1" applyAlignment="1">
      <alignment vertical="top"/>
    </xf>
    <xf numFmtId="0" fontId="0" fillId="0" borderId="7" xfId="0" applyBorder="1" applyAlignment="1">
      <alignment vertical="top"/>
    </xf>
    <xf numFmtId="0" fontId="0" fillId="0" borderId="2" xfId="0" applyBorder="1" applyAlignment="1">
      <alignment vertical="top"/>
    </xf>
    <xf numFmtId="0" fontId="0" fillId="0" borderId="0" xfId="0" applyBorder="1" applyAlignment="1">
      <alignment vertical="top"/>
    </xf>
    <xf numFmtId="0" fontId="0" fillId="0" borderId="3" xfId="0" applyBorder="1" applyAlignment="1">
      <alignment vertical="top"/>
    </xf>
    <xf numFmtId="0" fontId="4" fillId="0" borderId="2" xfId="0" applyFont="1" applyBorder="1" applyAlignment="1">
      <alignment vertical="top"/>
    </xf>
    <xf numFmtId="3" fontId="6" fillId="2" borderId="2" xfId="0" applyNumberFormat="1" applyFont="1" applyFill="1" applyBorder="1" applyAlignment="1">
      <alignment vertical="top"/>
    </xf>
    <xf numFmtId="4" fontId="6" fillId="2" borderId="0" xfId="0" applyNumberFormat="1" applyFont="1" applyFill="1" applyBorder="1" applyAlignment="1">
      <alignment vertical="top"/>
    </xf>
    <xf numFmtId="4" fontId="6" fillId="2" borderId="3" xfId="0" applyNumberFormat="1" applyFont="1" applyFill="1" applyBorder="1" applyAlignment="1">
      <alignment vertical="top"/>
    </xf>
    <xf numFmtId="4" fontId="6" fillId="3" borderId="2" xfId="0" applyNumberFormat="1" applyFont="1" applyFill="1" applyBorder="1" applyAlignment="1">
      <alignment vertical="top"/>
    </xf>
    <xf numFmtId="4" fontId="6" fillId="3" borderId="0" xfId="0" applyNumberFormat="1" applyFont="1" applyFill="1" applyBorder="1" applyAlignment="1">
      <alignment vertical="top"/>
    </xf>
    <xf numFmtId="4" fontId="6" fillId="3" borderId="3" xfId="0" applyNumberFormat="1" applyFont="1" applyFill="1" applyBorder="1" applyAlignment="1">
      <alignment vertical="top"/>
    </xf>
    <xf numFmtId="4" fontId="8" fillId="0" borderId="2" xfId="0" applyNumberFormat="1" applyFont="1" applyBorder="1" applyAlignment="1">
      <alignment vertical="top"/>
    </xf>
    <xf numFmtId="4" fontId="8" fillId="0" borderId="0" xfId="0" applyNumberFormat="1" applyFont="1" applyBorder="1" applyAlignment="1">
      <alignment vertical="top"/>
    </xf>
    <xf numFmtId="4" fontId="9" fillId="0" borderId="3" xfId="0" applyNumberFormat="1" applyFont="1" applyBorder="1" applyAlignment="1">
      <alignment vertical="top"/>
    </xf>
    <xf numFmtId="0" fontId="8" fillId="0" borderId="2" xfId="0" applyFont="1" applyBorder="1" applyAlignment="1">
      <alignment vertical="top"/>
    </xf>
    <xf numFmtId="0" fontId="8" fillId="0" borderId="0" xfId="0" applyFont="1" applyBorder="1" applyAlignment="1">
      <alignment vertical="top"/>
    </xf>
    <xf numFmtId="0" fontId="8" fillId="0" borderId="3" xfId="0" applyFont="1" applyBorder="1" applyAlignment="1">
      <alignment vertical="top"/>
    </xf>
    <xf numFmtId="4" fontId="6" fillId="0" borderId="0" xfId="0" applyNumberFormat="1" applyFont="1" applyBorder="1" applyAlignment="1">
      <alignment vertical="top"/>
    </xf>
    <xf numFmtId="4" fontId="6" fillId="0" borderId="3" xfId="0" applyNumberFormat="1" applyFont="1" applyBorder="1" applyAlignment="1">
      <alignment vertical="top"/>
    </xf>
    <xf numFmtId="0" fontId="8" fillId="5" borderId="2" xfId="0" applyFont="1" applyFill="1" applyBorder="1" applyAlignment="1">
      <alignment vertical="top"/>
    </xf>
    <xf numFmtId="0" fontId="8" fillId="5" borderId="0" xfId="0" applyFont="1" applyFill="1" applyBorder="1" applyAlignment="1">
      <alignment vertical="top"/>
    </xf>
    <xf numFmtId="0" fontId="8" fillId="5" borderId="3" xfId="0" applyFont="1" applyFill="1" applyBorder="1" applyAlignment="1">
      <alignment vertical="top"/>
    </xf>
    <xf numFmtId="3" fontId="8" fillId="0" borderId="2" xfId="0" applyNumberFormat="1" applyFont="1" applyBorder="1" applyAlignment="1">
      <alignment vertical="top"/>
    </xf>
    <xf numFmtId="4" fontId="6" fillId="2" borderId="2" xfId="0" applyNumberFormat="1" applyFont="1" applyFill="1" applyBorder="1" applyAlignment="1">
      <alignment vertical="top"/>
    </xf>
    <xf numFmtId="4" fontId="6" fillId="0" borderId="2" xfId="0" applyNumberFormat="1" applyFont="1" applyBorder="1" applyAlignment="1">
      <alignment vertical="top"/>
    </xf>
    <xf numFmtId="4" fontId="8" fillId="0" borderId="2" xfId="0" applyNumberFormat="1" applyFont="1" applyBorder="1" applyAlignment="1" applyProtection="1">
      <alignment vertical="top"/>
      <protection locked="0"/>
    </xf>
    <xf numFmtId="0" fontId="4" fillId="0" borderId="0" xfId="0" applyFont="1" applyBorder="1" applyAlignment="1">
      <alignment vertical="top" wrapText="1"/>
    </xf>
    <xf numFmtId="0" fontId="4" fillId="0" borderId="3" xfId="0" applyFont="1" applyBorder="1" applyAlignment="1">
      <alignment vertical="top" wrapText="1"/>
    </xf>
    <xf numFmtId="0" fontId="4" fillId="0" borderId="2" xfId="0" applyFont="1" applyBorder="1" applyAlignment="1">
      <alignment vertical="top" wrapText="1"/>
    </xf>
    <xf numFmtId="0" fontId="0" fillId="6" borderId="5" xfId="0" applyFill="1" applyBorder="1"/>
    <xf numFmtId="0" fontId="0" fillId="6" borderId="6" xfId="0" applyFill="1" applyBorder="1"/>
    <xf numFmtId="49" fontId="5" fillId="6" borderId="8" xfId="0" applyNumberFormat="1" applyFont="1" applyFill="1" applyBorder="1" applyAlignment="1">
      <alignment vertical="top" wrapText="1"/>
    </xf>
    <xf numFmtId="0" fontId="0" fillId="6" borderId="8" xfId="0" applyFill="1" applyBorder="1"/>
    <xf numFmtId="4" fontId="6" fillId="6" borderId="8" xfId="0" applyNumberFormat="1" applyFont="1" applyFill="1" applyBorder="1" applyAlignment="1">
      <alignment vertical="top"/>
    </xf>
    <xf numFmtId="9" fontId="8" fillId="6" borderId="8" xfId="0" applyNumberFormat="1" applyFont="1" applyFill="1" applyBorder="1" applyAlignment="1">
      <alignment vertical="top"/>
    </xf>
    <xf numFmtId="4" fontId="8" fillId="6" borderId="0" xfId="0" applyNumberFormat="1" applyFont="1" applyFill="1" applyBorder="1" applyAlignment="1" applyProtection="1">
      <alignment vertical="top"/>
      <protection locked="0"/>
    </xf>
    <xf numFmtId="9" fontId="8" fillId="0" borderId="8" xfId="0" applyNumberFormat="1" applyFont="1" applyFill="1" applyBorder="1" applyAlignment="1" applyProtection="1">
      <alignment vertical="top"/>
      <protection locked="0"/>
    </xf>
    <xf numFmtId="49" fontId="5" fillId="6" borderId="8" xfId="0" applyNumberFormat="1" applyFont="1" applyFill="1" applyBorder="1" applyAlignment="1">
      <alignment vertical="top"/>
    </xf>
    <xf numFmtId="0" fontId="0" fillId="0" borderId="0" xfId="0" applyFill="1" applyBorder="1"/>
    <xf numFmtId="49" fontId="5" fillId="0" borderId="0" xfId="0" applyNumberFormat="1" applyFont="1" applyFill="1" applyBorder="1" applyAlignment="1">
      <alignment vertical="top"/>
    </xf>
    <xf numFmtId="4" fontId="6" fillId="0" borderId="0" xfId="0" applyNumberFormat="1" applyFont="1" applyFill="1" applyBorder="1" applyAlignment="1">
      <alignment vertical="top"/>
    </xf>
    <xf numFmtId="49" fontId="10" fillId="0" borderId="9" xfId="0" applyNumberFormat="1" applyFont="1" applyBorder="1" applyAlignment="1">
      <alignment vertical="top"/>
    </xf>
    <xf numFmtId="49" fontId="1" fillId="0" borderId="10" xfId="0" applyNumberFormat="1" applyFont="1" applyFill="1" applyBorder="1" applyAlignment="1">
      <alignment vertical="top"/>
    </xf>
    <xf numFmtId="49" fontId="10" fillId="0" borderId="10" xfId="0" applyNumberFormat="1" applyFont="1" applyFill="1" applyBorder="1" applyAlignment="1">
      <alignment horizontal="left" vertical="center"/>
    </xf>
    <xf numFmtId="4" fontId="8" fillId="0" borderId="10" xfId="0" applyNumberFormat="1" applyFont="1" applyFill="1" applyBorder="1" applyAlignment="1" applyProtection="1">
      <alignment vertical="top"/>
      <protection locked="0"/>
    </xf>
    <xf numFmtId="4" fontId="5" fillId="0" borderId="11" xfId="0" applyNumberFormat="1" applyFont="1" applyFill="1" applyBorder="1" applyAlignment="1" applyProtection="1">
      <alignment horizontal="right" vertical="center"/>
    </xf>
    <xf numFmtId="49" fontId="2" fillId="0" borderId="0" xfId="0" applyNumberFormat="1" applyFont="1" applyFill="1" applyBorder="1" applyAlignment="1">
      <alignment vertical="top"/>
    </xf>
    <xf numFmtId="49" fontId="2" fillId="0" borderId="0" xfId="0" applyNumberFormat="1" applyFont="1" applyFill="1" applyBorder="1" applyAlignment="1">
      <alignment horizontal="left" vertical="center"/>
    </xf>
    <xf numFmtId="4" fontId="11" fillId="0" borderId="0" xfId="0" applyNumberFormat="1" applyFont="1" applyFill="1" applyBorder="1" applyAlignment="1" applyProtection="1">
      <alignment vertical="top"/>
      <protection locked="0"/>
    </xf>
    <xf numFmtId="4" fontId="2" fillId="0" borderId="0" xfId="0" applyNumberFormat="1" applyFont="1" applyFill="1" applyBorder="1" applyAlignment="1" applyProtection="1">
      <alignment horizontal="right" vertical="center"/>
    </xf>
    <xf numFmtId="49" fontId="8" fillId="6" borderId="9" xfId="0" applyNumberFormat="1" applyFont="1" applyFill="1" applyBorder="1" applyAlignment="1">
      <alignment horizontal="justify" vertical="distributed" wrapText="1"/>
    </xf>
    <xf numFmtId="49" fontId="8" fillId="6" borderId="10" xfId="0" applyNumberFormat="1" applyFont="1" applyFill="1" applyBorder="1" applyAlignment="1">
      <alignment horizontal="justify" vertical="distributed" wrapText="1"/>
    </xf>
    <xf numFmtId="49" fontId="8" fillId="6" borderId="11" xfId="0" applyNumberFormat="1" applyFont="1" applyFill="1" applyBorder="1" applyAlignment="1">
      <alignment horizontal="justify" vertical="distributed" wrapText="1"/>
    </xf>
    <xf numFmtId="49" fontId="8" fillId="6" borderId="9" xfId="0" applyNumberFormat="1" applyFont="1" applyFill="1" applyBorder="1" applyAlignment="1">
      <alignment horizontal="justify" vertical="distributed"/>
    </xf>
    <xf numFmtId="49" fontId="8" fillId="6" borderId="10" xfId="0" applyNumberFormat="1" applyFont="1" applyFill="1" applyBorder="1" applyAlignment="1">
      <alignment horizontal="justify" vertical="distributed"/>
    </xf>
    <xf numFmtId="49" fontId="8" fillId="6" borderId="11" xfId="0" applyNumberFormat="1" applyFont="1" applyFill="1" applyBorder="1" applyAlignment="1">
      <alignment horizontal="justify" vertical="distributed"/>
    </xf>
    <xf numFmtId="0" fontId="12" fillId="0" borderId="8" xfId="0" applyFont="1" applyFill="1" applyBorder="1" applyAlignment="1">
      <alignment horizontal="left" wrapText="1"/>
    </xf>
    <xf numFmtId="0" fontId="12" fillId="0" borderId="8" xfId="0" applyFont="1" applyFill="1" applyBorder="1" applyAlignment="1" applyProtection="1">
      <alignment horizontal="center"/>
      <protection locked="0"/>
    </xf>
    <xf numFmtId="0" fontId="12" fillId="0" borderId="8" xfId="0" applyFont="1" applyFill="1" applyBorder="1" applyAlignment="1" applyProtection="1">
      <alignment horizontal="left"/>
      <protection locked="0"/>
    </xf>
    <xf numFmtId="0" fontId="12" fillId="0" borderId="8" xfId="0" applyFont="1" applyBorder="1" applyAlignment="1" applyProtection="1">
      <alignment horizontal="left"/>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5"/>
  <sheetViews>
    <sheetView tabSelected="1" zoomScale="145" zoomScaleNormal="145" workbookViewId="0">
      <pane xSplit="4" ySplit="3" topLeftCell="E64" activePane="bottomRight" state="frozen"/>
      <selection pane="topRight" activeCell="E1" sqref="E1"/>
      <selection pane="bottomLeft" activeCell="A4" sqref="A4"/>
      <selection pane="bottomRight" activeCell="B76" sqref="B76:J77"/>
    </sheetView>
  </sheetViews>
  <sheetFormatPr baseColWidth="10" defaultRowHeight="15" x14ac:dyDescent="0.25"/>
  <cols>
    <col min="1" max="1" width="7" customWidth="1"/>
    <col min="2" max="2" width="8.28515625" customWidth="1"/>
    <col min="3" max="3" width="3.7109375" customWidth="1"/>
    <col min="4" max="4" width="36.28515625" customWidth="1"/>
    <col min="5" max="6" width="7.85546875" customWidth="1"/>
    <col min="7" max="7" width="10" customWidth="1"/>
    <col min="8" max="8" width="7.85546875" hidden="1" customWidth="1"/>
    <col min="9" max="9" width="7.85546875" customWidth="1"/>
    <col min="10" max="10" width="10" customWidth="1"/>
  </cols>
  <sheetData>
    <row r="1" spans="1:10" x14ac:dyDescent="0.25">
      <c r="A1" s="1" t="s">
        <v>0</v>
      </c>
      <c r="B1" s="2"/>
      <c r="C1" s="2"/>
      <c r="D1" s="2"/>
      <c r="E1" s="31"/>
      <c r="F1" s="32"/>
      <c r="G1" s="33"/>
      <c r="H1" s="2"/>
      <c r="I1" s="31"/>
      <c r="J1" s="33"/>
    </row>
    <row r="2" spans="1:10" ht="18.75" x14ac:dyDescent="0.25">
      <c r="A2" s="3" t="s">
        <v>1</v>
      </c>
      <c r="B2" s="2"/>
      <c r="C2" s="2"/>
      <c r="D2" s="2"/>
      <c r="E2" s="34"/>
      <c r="F2" s="35"/>
      <c r="G2" s="36"/>
      <c r="H2" s="2"/>
      <c r="I2" s="34"/>
      <c r="J2" s="36"/>
    </row>
    <row r="3" spans="1:10" ht="25.5" x14ac:dyDescent="0.25">
      <c r="A3" s="4" t="s">
        <v>2</v>
      </c>
      <c r="B3" s="4" t="s">
        <v>3</v>
      </c>
      <c r="C3" s="4" t="s">
        <v>4</v>
      </c>
      <c r="D3" s="17" t="s">
        <v>5</v>
      </c>
      <c r="E3" s="37" t="s">
        <v>6</v>
      </c>
      <c r="F3" s="59" t="s">
        <v>102</v>
      </c>
      <c r="G3" s="59" t="s">
        <v>103</v>
      </c>
      <c r="H3" s="59" t="s">
        <v>6</v>
      </c>
      <c r="I3" s="61" t="s">
        <v>102</v>
      </c>
      <c r="J3" s="60" t="s">
        <v>103</v>
      </c>
    </row>
    <row r="4" spans="1:10" x14ac:dyDescent="0.25">
      <c r="A4" s="5" t="s">
        <v>7</v>
      </c>
      <c r="B4" s="5" t="s">
        <v>8</v>
      </c>
      <c r="C4" s="5" t="s">
        <v>9</v>
      </c>
      <c r="D4" s="18" t="s">
        <v>10</v>
      </c>
      <c r="E4" s="38">
        <f t="shared" ref="E4:J4" si="0">E60</f>
        <v>1</v>
      </c>
      <c r="F4" s="39">
        <f t="shared" si="0"/>
        <v>86569.07</v>
      </c>
      <c r="G4" s="40">
        <f t="shared" si="0"/>
        <v>86569.07</v>
      </c>
      <c r="H4" s="6">
        <f t="shared" si="0"/>
        <v>1</v>
      </c>
      <c r="I4" s="56">
        <f t="shared" si="0"/>
        <v>0</v>
      </c>
      <c r="J4" s="40">
        <f t="shared" si="0"/>
        <v>0</v>
      </c>
    </row>
    <row r="5" spans="1:10" x14ac:dyDescent="0.25">
      <c r="A5" s="7" t="s">
        <v>11</v>
      </c>
      <c r="B5" s="8" t="s">
        <v>8</v>
      </c>
      <c r="C5" s="7" t="s">
        <v>9</v>
      </c>
      <c r="D5" s="19" t="s">
        <v>12</v>
      </c>
      <c r="E5" s="41">
        <f t="shared" ref="E5:J5" si="1">E18</f>
        <v>1</v>
      </c>
      <c r="F5" s="42">
        <f t="shared" si="1"/>
        <v>21763.02</v>
      </c>
      <c r="G5" s="43">
        <f t="shared" si="1"/>
        <v>21763.02</v>
      </c>
      <c r="H5" s="9">
        <f t="shared" si="1"/>
        <v>1</v>
      </c>
      <c r="I5" s="41">
        <f t="shared" si="1"/>
        <v>0</v>
      </c>
      <c r="J5" s="43">
        <f t="shared" si="1"/>
        <v>0</v>
      </c>
    </row>
    <row r="6" spans="1:10" ht="22.5" x14ac:dyDescent="0.25">
      <c r="A6" s="10" t="s">
        <v>13</v>
      </c>
      <c r="B6" s="11" t="s">
        <v>14</v>
      </c>
      <c r="C6" s="11" t="s">
        <v>15</v>
      </c>
      <c r="D6" s="14" t="s">
        <v>16</v>
      </c>
      <c r="E6" s="44">
        <v>818.34</v>
      </c>
      <c r="F6" s="45">
        <v>8.56</v>
      </c>
      <c r="G6" s="46">
        <f>ROUND(E6*F6*1,2)</f>
        <v>7004.99</v>
      </c>
      <c r="H6" s="12">
        <v>818.34</v>
      </c>
      <c r="I6" s="58">
        <v>0</v>
      </c>
      <c r="J6" s="46">
        <f>ROUND(H6*I6*1,2)</f>
        <v>0</v>
      </c>
    </row>
    <row r="7" spans="1:10" ht="180" x14ac:dyDescent="0.25">
      <c r="A7" s="13"/>
      <c r="B7" s="13"/>
      <c r="C7" s="13"/>
      <c r="D7" s="14" t="s">
        <v>17</v>
      </c>
      <c r="E7" s="47"/>
      <c r="F7" s="48"/>
      <c r="G7" s="49"/>
      <c r="H7" s="13"/>
      <c r="I7" s="47"/>
      <c r="J7" s="49"/>
    </row>
    <row r="8" spans="1:10" ht="22.5" x14ac:dyDescent="0.25">
      <c r="A8" s="10" t="s">
        <v>18</v>
      </c>
      <c r="B8" s="11" t="s">
        <v>14</v>
      </c>
      <c r="C8" s="11" t="s">
        <v>19</v>
      </c>
      <c r="D8" s="14" t="s">
        <v>20</v>
      </c>
      <c r="E8" s="44">
        <v>230.94</v>
      </c>
      <c r="F8" s="45">
        <v>24.28</v>
      </c>
      <c r="G8" s="46">
        <f>ROUND(E8*F8*1,2)</f>
        <v>5607.22</v>
      </c>
      <c r="H8" s="12">
        <v>230.94</v>
      </c>
      <c r="I8" s="58">
        <v>0</v>
      </c>
      <c r="J8" s="46">
        <f>ROUND(H8*I8*1,2)</f>
        <v>0</v>
      </c>
    </row>
    <row r="9" spans="1:10" ht="191.25" x14ac:dyDescent="0.25">
      <c r="A9" s="13"/>
      <c r="B9" s="13"/>
      <c r="C9" s="13"/>
      <c r="D9" s="14" t="s">
        <v>21</v>
      </c>
      <c r="E9" s="47"/>
      <c r="F9" s="48"/>
      <c r="G9" s="49"/>
      <c r="H9" s="13"/>
      <c r="I9" s="47"/>
      <c r="J9" s="49"/>
    </row>
    <row r="10" spans="1:10" x14ac:dyDescent="0.25">
      <c r="A10" s="10" t="s">
        <v>22</v>
      </c>
      <c r="B10" s="11" t="s">
        <v>14</v>
      </c>
      <c r="C10" s="11" t="s">
        <v>19</v>
      </c>
      <c r="D10" s="14" t="s">
        <v>23</v>
      </c>
      <c r="E10" s="44">
        <v>105.87</v>
      </c>
      <c r="F10" s="45">
        <v>23.07</v>
      </c>
      <c r="G10" s="46">
        <f>ROUND(E10*F10,2)</f>
        <v>2442.42</v>
      </c>
      <c r="H10" s="12">
        <v>105.87</v>
      </c>
      <c r="I10" s="58">
        <v>0</v>
      </c>
      <c r="J10" s="46">
        <f>ROUND(H10*I10,2)</f>
        <v>0</v>
      </c>
    </row>
    <row r="11" spans="1:10" ht="225" x14ac:dyDescent="0.25">
      <c r="A11" s="13"/>
      <c r="B11" s="13"/>
      <c r="C11" s="13"/>
      <c r="D11" s="14" t="s">
        <v>24</v>
      </c>
      <c r="E11" s="47"/>
      <c r="F11" s="48"/>
      <c r="G11" s="49"/>
      <c r="H11" s="13"/>
      <c r="I11" s="47"/>
      <c r="J11" s="49"/>
    </row>
    <row r="12" spans="1:10" x14ac:dyDescent="0.25">
      <c r="A12" s="10" t="s">
        <v>25</v>
      </c>
      <c r="B12" s="11" t="s">
        <v>14</v>
      </c>
      <c r="C12" s="11" t="s">
        <v>15</v>
      </c>
      <c r="D12" s="14" t="s">
        <v>26</v>
      </c>
      <c r="E12" s="44">
        <v>102.6</v>
      </c>
      <c r="F12" s="45">
        <v>9.26</v>
      </c>
      <c r="G12" s="46">
        <f>ROUND(E12*F12,2)</f>
        <v>950.08</v>
      </c>
      <c r="H12" s="12">
        <v>102.6</v>
      </c>
      <c r="I12" s="58">
        <v>0</v>
      </c>
      <c r="J12" s="46">
        <f>ROUND(H12*I12,2)</f>
        <v>0</v>
      </c>
    </row>
    <row r="13" spans="1:10" ht="191.25" x14ac:dyDescent="0.25">
      <c r="A13" s="13"/>
      <c r="B13" s="13"/>
      <c r="C13" s="13"/>
      <c r="D13" s="14" t="s">
        <v>27</v>
      </c>
      <c r="E13" s="47"/>
      <c r="F13" s="48"/>
      <c r="G13" s="49"/>
      <c r="H13" s="13"/>
      <c r="I13" s="47"/>
      <c r="J13" s="49"/>
    </row>
    <row r="14" spans="1:10" x14ac:dyDescent="0.25">
      <c r="A14" s="10" t="s">
        <v>28</v>
      </c>
      <c r="B14" s="11" t="s">
        <v>14</v>
      </c>
      <c r="C14" s="11" t="s">
        <v>15</v>
      </c>
      <c r="D14" s="14" t="s">
        <v>29</v>
      </c>
      <c r="E14" s="44">
        <v>350.54</v>
      </c>
      <c r="F14" s="45">
        <v>15.38</v>
      </c>
      <c r="G14" s="46">
        <f>ROUND(E14*F14,2)</f>
        <v>5391.31</v>
      </c>
      <c r="H14" s="12">
        <v>350.54</v>
      </c>
      <c r="I14" s="58">
        <v>0</v>
      </c>
      <c r="J14" s="46">
        <f>ROUND(H14*I14,2)</f>
        <v>0</v>
      </c>
    </row>
    <row r="15" spans="1:10" ht="168.75" x14ac:dyDescent="0.25">
      <c r="A15" s="13"/>
      <c r="B15" s="13"/>
      <c r="C15" s="13"/>
      <c r="D15" s="14" t="s">
        <v>30</v>
      </c>
      <c r="E15" s="47"/>
      <c r="F15" s="48"/>
      <c r="G15" s="49"/>
      <c r="H15" s="13"/>
      <c r="I15" s="47"/>
      <c r="J15" s="49"/>
    </row>
    <row r="16" spans="1:10" x14ac:dyDescent="0.25">
      <c r="A16" s="10" t="s">
        <v>31</v>
      </c>
      <c r="B16" s="11" t="s">
        <v>14</v>
      </c>
      <c r="C16" s="11" t="s">
        <v>32</v>
      </c>
      <c r="D16" s="14" t="s">
        <v>33</v>
      </c>
      <c r="E16" s="44">
        <v>10</v>
      </c>
      <c r="F16" s="45">
        <v>36.700000000000003</v>
      </c>
      <c r="G16" s="46">
        <f>ROUND(E16*F16,2)</f>
        <v>367</v>
      </c>
      <c r="H16" s="12">
        <v>10</v>
      </c>
      <c r="I16" s="58">
        <v>0</v>
      </c>
      <c r="J16" s="46">
        <f>ROUND(H16*I16,2)</f>
        <v>0</v>
      </c>
    </row>
    <row r="17" spans="1:10" ht="90" x14ac:dyDescent="0.25">
      <c r="A17" s="13"/>
      <c r="B17" s="13"/>
      <c r="C17" s="13"/>
      <c r="D17" s="14" t="s">
        <v>34</v>
      </c>
      <c r="E17" s="47"/>
      <c r="F17" s="48"/>
      <c r="G17" s="49"/>
      <c r="H17" s="13"/>
      <c r="I17" s="47"/>
      <c r="J17" s="49"/>
    </row>
    <row r="18" spans="1:10" x14ac:dyDescent="0.25">
      <c r="A18" s="13"/>
      <c r="B18" s="13"/>
      <c r="C18" s="13"/>
      <c r="D18" s="20" t="s">
        <v>35</v>
      </c>
      <c r="E18" s="44">
        <v>1</v>
      </c>
      <c r="F18" s="50">
        <f>G6+G8+G10+G12+G14+G16</f>
        <v>21763.02</v>
      </c>
      <c r="G18" s="51">
        <f>ROUND(E18*F18,2)</f>
        <v>21763.02</v>
      </c>
      <c r="H18" s="12">
        <v>1</v>
      </c>
      <c r="I18" s="57">
        <f>J6+J8+J10+J12+J14+J16</f>
        <v>0</v>
      </c>
      <c r="J18" s="51">
        <f>ROUND(H18*I18,2)</f>
        <v>0</v>
      </c>
    </row>
    <row r="19" spans="1:10" ht="0.95" customHeight="1" x14ac:dyDescent="0.25">
      <c r="A19" s="15"/>
      <c r="B19" s="15"/>
      <c r="C19" s="15"/>
      <c r="D19" s="21"/>
      <c r="E19" s="52"/>
      <c r="F19" s="53"/>
      <c r="G19" s="54"/>
      <c r="H19" s="15"/>
      <c r="I19" s="52"/>
      <c r="J19" s="54"/>
    </row>
    <row r="20" spans="1:10" x14ac:dyDescent="0.25">
      <c r="A20" s="7" t="s">
        <v>36</v>
      </c>
      <c r="B20" s="8" t="s">
        <v>8</v>
      </c>
      <c r="C20" s="7" t="s">
        <v>9</v>
      </c>
      <c r="D20" s="19" t="s">
        <v>37</v>
      </c>
      <c r="E20" s="41">
        <f t="shared" ref="E20:J20" si="2">E29</f>
        <v>1</v>
      </c>
      <c r="F20" s="42">
        <f t="shared" si="2"/>
        <v>19851.25</v>
      </c>
      <c r="G20" s="43">
        <f t="shared" si="2"/>
        <v>19851.25</v>
      </c>
      <c r="H20" s="9">
        <f t="shared" si="2"/>
        <v>1</v>
      </c>
      <c r="I20" s="41">
        <f t="shared" si="2"/>
        <v>0</v>
      </c>
      <c r="J20" s="43">
        <f t="shared" si="2"/>
        <v>0</v>
      </c>
    </row>
    <row r="21" spans="1:10" x14ac:dyDescent="0.25">
      <c r="A21" s="10" t="s">
        <v>38</v>
      </c>
      <c r="B21" s="11" t="s">
        <v>14</v>
      </c>
      <c r="C21" s="11" t="s">
        <v>19</v>
      </c>
      <c r="D21" s="14" t="s">
        <v>39</v>
      </c>
      <c r="E21" s="44">
        <v>230.94</v>
      </c>
      <c r="F21" s="45">
        <v>17.760000000000002</v>
      </c>
      <c r="G21" s="46">
        <f>ROUND(E21*F21*1,2)</f>
        <v>4101.49</v>
      </c>
      <c r="H21" s="12">
        <v>230.94</v>
      </c>
      <c r="I21" s="58">
        <v>0</v>
      </c>
      <c r="J21" s="46">
        <f>ROUND(H21*I21*1,2)</f>
        <v>0</v>
      </c>
    </row>
    <row r="22" spans="1:10" ht="258.75" x14ac:dyDescent="0.25">
      <c r="A22" s="13"/>
      <c r="B22" s="13"/>
      <c r="C22" s="13"/>
      <c r="D22" s="14" t="s">
        <v>40</v>
      </c>
      <c r="E22" s="47"/>
      <c r="F22" s="48"/>
      <c r="G22" s="49"/>
      <c r="H22" s="13"/>
      <c r="I22" s="47"/>
      <c r="J22" s="49"/>
    </row>
    <row r="23" spans="1:10" ht="22.5" x14ac:dyDescent="0.25">
      <c r="A23" s="10" t="s">
        <v>41</v>
      </c>
      <c r="B23" s="11" t="s">
        <v>14</v>
      </c>
      <c r="C23" s="11" t="s">
        <v>19</v>
      </c>
      <c r="D23" s="14" t="s">
        <v>42</v>
      </c>
      <c r="E23" s="44">
        <v>18.72</v>
      </c>
      <c r="F23" s="45">
        <v>67.37</v>
      </c>
      <c r="G23" s="46">
        <f>ROUND(E23*F23,2)</f>
        <v>1261.17</v>
      </c>
      <c r="H23" s="12">
        <v>18.72</v>
      </c>
      <c r="I23" s="58">
        <v>0</v>
      </c>
      <c r="J23" s="46">
        <f>ROUND(H23*I23,2)</f>
        <v>0</v>
      </c>
    </row>
    <row r="24" spans="1:10" ht="225" x14ac:dyDescent="0.25">
      <c r="A24" s="13"/>
      <c r="B24" s="13"/>
      <c r="C24" s="13"/>
      <c r="D24" s="14" t="s">
        <v>43</v>
      </c>
      <c r="E24" s="47"/>
      <c r="F24" s="48"/>
      <c r="G24" s="49"/>
      <c r="H24" s="13"/>
      <c r="I24" s="47"/>
      <c r="J24" s="49"/>
    </row>
    <row r="25" spans="1:10" ht="33.75" x14ac:dyDescent="0.25">
      <c r="A25" s="10" t="s">
        <v>44</v>
      </c>
      <c r="B25" s="11" t="s">
        <v>14</v>
      </c>
      <c r="C25" s="11" t="s">
        <v>19</v>
      </c>
      <c r="D25" s="14" t="s">
        <v>45</v>
      </c>
      <c r="E25" s="44">
        <v>118.79</v>
      </c>
      <c r="F25" s="45">
        <v>67.37</v>
      </c>
      <c r="G25" s="46">
        <f>ROUND(E25*F25,2)</f>
        <v>8002.88</v>
      </c>
      <c r="H25" s="12">
        <v>118.79</v>
      </c>
      <c r="I25" s="58">
        <v>0</v>
      </c>
      <c r="J25" s="46">
        <f>ROUND(H25*I25,2)</f>
        <v>0</v>
      </c>
    </row>
    <row r="26" spans="1:10" ht="225" x14ac:dyDescent="0.25">
      <c r="A26" s="13"/>
      <c r="B26" s="13"/>
      <c r="C26" s="13"/>
      <c r="D26" s="14" t="s">
        <v>46</v>
      </c>
      <c r="E26" s="47"/>
      <c r="F26" s="48"/>
      <c r="G26" s="49"/>
      <c r="H26" s="13"/>
      <c r="I26" s="47"/>
      <c r="J26" s="49"/>
    </row>
    <row r="27" spans="1:10" ht="22.5" x14ac:dyDescent="0.25">
      <c r="A27" s="10" t="s">
        <v>47</v>
      </c>
      <c r="B27" s="11" t="s">
        <v>14</v>
      </c>
      <c r="C27" s="11" t="s">
        <v>19</v>
      </c>
      <c r="D27" s="14" t="s">
        <v>48</v>
      </c>
      <c r="E27" s="44">
        <v>96.27</v>
      </c>
      <c r="F27" s="45">
        <v>67.37</v>
      </c>
      <c r="G27" s="46">
        <f>ROUND(E27*F27,2)</f>
        <v>6485.71</v>
      </c>
      <c r="H27" s="12">
        <v>96.27</v>
      </c>
      <c r="I27" s="58">
        <v>0</v>
      </c>
      <c r="J27" s="46">
        <f>ROUND(H27*I27,2)</f>
        <v>0</v>
      </c>
    </row>
    <row r="28" spans="1:10" ht="213.75" x14ac:dyDescent="0.25">
      <c r="A28" s="13"/>
      <c r="B28" s="13"/>
      <c r="C28" s="13"/>
      <c r="D28" s="14" t="s">
        <v>49</v>
      </c>
      <c r="E28" s="47"/>
      <c r="F28" s="48"/>
      <c r="G28" s="49"/>
      <c r="H28" s="13"/>
      <c r="I28" s="47"/>
      <c r="J28" s="49"/>
    </row>
    <row r="29" spans="1:10" x14ac:dyDescent="0.25">
      <c r="A29" s="13"/>
      <c r="B29" s="13"/>
      <c r="C29" s="13"/>
      <c r="D29" s="20" t="s">
        <v>50</v>
      </c>
      <c r="E29" s="44">
        <v>1</v>
      </c>
      <c r="F29" s="50">
        <f>G21+G23+G25+G27</f>
        <v>19851.25</v>
      </c>
      <c r="G29" s="51">
        <f>ROUND(E29*F29,2)</f>
        <v>19851.25</v>
      </c>
      <c r="H29" s="12">
        <v>1</v>
      </c>
      <c r="I29" s="57">
        <f>J21+J23+J25+J27</f>
        <v>0</v>
      </c>
      <c r="J29" s="51">
        <f>ROUND(H29*I29,2)</f>
        <v>0</v>
      </c>
    </row>
    <row r="30" spans="1:10" ht="0.95" customHeight="1" x14ac:dyDescent="0.25">
      <c r="A30" s="15"/>
      <c r="B30" s="15"/>
      <c r="C30" s="15"/>
      <c r="D30" s="21"/>
      <c r="E30" s="52"/>
      <c r="F30" s="53"/>
      <c r="G30" s="54"/>
      <c r="H30" s="15"/>
      <c r="I30" s="52"/>
      <c r="J30" s="54"/>
    </row>
    <row r="31" spans="1:10" ht="22.5" x14ac:dyDescent="0.25">
      <c r="A31" s="7" t="s">
        <v>51</v>
      </c>
      <c r="B31" s="8" t="s">
        <v>8</v>
      </c>
      <c r="C31" s="7" t="s">
        <v>9</v>
      </c>
      <c r="D31" s="19" t="s">
        <v>52</v>
      </c>
      <c r="E31" s="41">
        <f t="shared" ref="E31:J31" si="3">E40</f>
        <v>1</v>
      </c>
      <c r="F31" s="42">
        <f t="shared" si="3"/>
        <v>7324.04</v>
      </c>
      <c r="G31" s="43">
        <f t="shared" si="3"/>
        <v>7324.04</v>
      </c>
      <c r="H31" s="9">
        <f t="shared" si="3"/>
        <v>1</v>
      </c>
      <c r="I31" s="41">
        <f t="shared" si="3"/>
        <v>0</v>
      </c>
      <c r="J31" s="43">
        <f t="shared" si="3"/>
        <v>0</v>
      </c>
    </row>
    <row r="32" spans="1:10" x14ac:dyDescent="0.25">
      <c r="A32" s="10" t="s">
        <v>53</v>
      </c>
      <c r="B32" s="11" t="s">
        <v>14</v>
      </c>
      <c r="C32" s="11" t="s">
        <v>15</v>
      </c>
      <c r="D32" s="14" t="s">
        <v>54</v>
      </c>
      <c r="E32" s="44">
        <v>344.26</v>
      </c>
      <c r="F32" s="45">
        <v>14.6</v>
      </c>
      <c r="G32" s="46">
        <f>ROUND(E32*F32,2)</f>
        <v>5026.2</v>
      </c>
      <c r="H32" s="12">
        <v>344.26</v>
      </c>
      <c r="I32" s="58">
        <v>0</v>
      </c>
      <c r="J32" s="46">
        <f>ROUND(H32*I32,2)</f>
        <v>0</v>
      </c>
    </row>
    <row r="33" spans="1:10" ht="409.5" x14ac:dyDescent="0.25">
      <c r="A33" s="13"/>
      <c r="B33" s="13"/>
      <c r="C33" s="13"/>
      <c r="D33" s="14" t="s">
        <v>55</v>
      </c>
      <c r="E33" s="47"/>
      <c r="F33" s="48"/>
      <c r="G33" s="49"/>
      <c r="H33" s="13"/>
      <c r="I33" s="47"/>
      <c r="J33" s="49"/>
    </row>
    <row r="34" spans="1:10" ht="22.5" x14ac:dyDescent="0.25">
      <c r="A34" s="10" t="s">
        <v>56</v>
      </c>
      <c r="B34" s="11" t="s">
        <v>14</v>
      </c>
      <c r="C34" s="11" t="s">
        <v>32</v>
      </c>
      <c r="D34" s="14" t="s">
        <v>57</v>
      </c>
      <c r="E34" s="44">
        <v>48</v>
      </c>
      <c r="F34" s="45">
        <v>27.94</v>
      </c>
      <c r="G34" s="46">
        <f>ROUND(E34*F34,2)</f>
        <v>1341.12</v>
      </c>
      <c r="H34" s="12">
        <v>48</v>
      </c>
      <c r="I34" s="58">
        <v>0</v>
      </c>
      <c r="J34" s="46">
        <f>ROUND(H34*I34,2)</f>
        <v>0</v>
      </c>
    </row>
    <row r="35" spans="1:10" ht="281.25" x14ac:dyDescent="0.25">
      <c r="A35" s="13"/>
      <c r="B35" s="13"/>
      <c r="C35" s="13"/>
      <c r="D35" s="14" t="s">
        <v>58</v>
      </c>
      <c r="E35" s="47"/>
      <c r="F35" s="48"/>
      <c r="G35" s="49"/>
      <c r="H35" s="13"/>
      <c r="I35" s="47"/>
      <c r="J35" s="49"/>
    </row>
    <row r="36" spans="1:10" ht="22.5" x14ac:dyDescent="0.25">
      <c r="A36" s="10" t="s">
        <v>59</v>
      </c>
      <c r="B36" s="11" t="s">
        <v>14</v>
      </c>
      <c r="C36" s="11" t="s">
        <v>60</v>
      </c>
      <c r="D36" s="14" t="s">
        <v>61</v>
      </c>
      <c r="E36" s="44">
        <v>8</v>
      </c>
      <c r="F36" s="45">
        <v>112.13</v>
      </c>
      <c r="G36" s="46">
        <f>ROUND(E36*F36,2)</f>
        <v>897.04</v>
      </c>
      <c r="H36" s="12">
        <v>8</v>
      </c>
      <c r="I36" s="58">
        <v>0</v>
      </c>
      <c r="J36" s="46">
        <f>ROUND(H36*I36,2)</f>
        <v>0</v>
      </c>
    </row>
    <row r="37" spans="1:10" ht="236.25" x14ac:dyDescent="0.25">
      <c r="A37" s="13"/>
      <c r="B37" s="13"/>
      <c r="C37" s="13"/>
      <c r="D37" s="14" t="s">
        <v>62</v>
      </c>
      <c r="E37" s="47"/>
      <c r="F37" s="48"/>
      <c r="G37" s="49"/>
      <c r="H37" s="13"/>
      <c r="I37" s="47"/>
      <c r="J37" s="49"/>
    </row>
    <row r="38" spans="1:10" x14ac:dyDescent="0.25">
      <c r="A38" s="10" t="s">
        <v>63</v>
      </c>
      <c r="B38" s="11" t="s">
        <v>14</v>
      </c>
      <c r="C38" s="11" t="s">
        <v>60</v>
      </c>
      <c r="D38" s="14" t="s">
        <v>64</v>
      </c>
      <c r="E38" s="44">
        <v>8</v>
      </c>
      <c r="F38" s="45">
        <v>7.46</v>
      </c>
      <c r="G38" s="46">
        <f>ROUND(E38*F38,2)</f>
        <v>59.68</v>
      </c>
      <c r="H38" s="12">
        <v>8</v>
      </c>
      <c r="I38" s="58">
        <v>0</v>
      </c>
      <c r="J38" s="46">
        <f>ROUND(H38*I38,2)</f>
        <v>0</v>
      </c>
    </row>
    <row r="39" spans="1:10" ht="236.25" x14ac:dyDescent="0.25">
      <c r="A39" s="13"/>
      <c r="B39" s="13"/>
      <c r="C39" s="13"/>
      <c r="D39" s="14" t="s">
        <v>65</v>
      </c>
      <c r="E39" s="47"/>
      <c r="F39" s="48"/>
      <c r="G39" s="49"/>
      <c r="H39" s="13"/>
      <c r="I39" s="47"/>
      <c r="J39" s="49"/>
    </row>
    <row r="40" spans="1:10" x14ac:dyDescent="0.25">
      <c r="A40" s="13"/>
      <c r="B40" s="13"/>
      <c r="C40" s="13"/>
      <c r="D40" s="20" t="s">
        <v>66</v>
      </c>
      <c r="E40" s="44">
        <v>1</v>
      </c>
      <c r="F40" s="50">
        <f>G32+G34+G36+G38</f>
        <v>7324.04</v>
      </c>
      <c r="G40" s="51">
        <f>ROUND(E40*F40,2)</f>
        <v>7324.04</v>
      </c>
      <c r="H40" s="12">
        <v>1</v>
      </c>
      <c r="I40" s="57">
        <f>J32+J34+J36+J38</f>
        <v>0</v>
      </c>
      <c r="J40" s="51">
        <f>ROUND(H40*I40,2)</f>
        <v>0</v>
      </c>
    </row>
    <row r="41" spans="1:10" ht="0.95" customHeight="1" x14ac:dyDescent="0.25">
      <c r="A41" s="15"/>
      <c r="B41" s="15"/>
      <c r="C41" s="15"/>
      <c r="D41" s="21"/>
      <c r="E41" s="52"/>
      <c r="F41" s="53"/>
      <c r="G41" s="54"/>
      <c r="H41" s="15"/>
      <c r="I41" s="52"/>
      <c r="J41" s="54"/>
    </row>
    <row r="42" spans="1:10" x14ac:dyDescent="0.25">
      <c r="A42" s="7" t="s">
        <v>67</v>
      </c>
      <c r="B42" s="8" t="s">
        <v>8</v>
      </c>
      <c r="C42" s="7" t="s">
        <v>9</v>
      </c>
      <c r="D42" s="19" t="s">
        <v>68</v>
      </c>
      <c r="E42" s="41">
        <f t="shared" ref="E42:J42" si="4">E51</f>
        <v>1</v>
      </c>
      <c r="F42" s="42">
        <f t="shared" si="4"/>
        <v>32250.98</v>
      </c>
      <c r="G42" s="43">
        <f t="shared" si="4"/>
        <v>32250.98</v>
      </c>
      <c r="H42" s="9">
        <f t="shared" si="4"/>
        <v>1</v>
      </c>
      <c r="I42" s="41">
        <f t="shared" si="4"/>
        <v>0</v>
      </c>
      <c r="J42" s="43">
        <f t="shared" si="4"/>
        <v>0</v>
      </c>
    </row>
    <row r="43" spans="1:10" x14ac:dyDescent="0.25">
      <c r="A43" s="10" t="s">
        <v>69</v>
      </c>
      <c r="B43" s="11" t="s">
        <v>14</v>
      </c>
      <c r="C43" s="11" t="s">
        <v>60</v>
      </c>
      <c r="D43" s="14" t="s">
        <v>70</v>
      </c>
      <c r="E43" s="44">
        <v>2</v>
      </c>
      <c r="F43" s="45">
        <v>1460.72</v>
      </c>
      <c r="G43" s="46">
        <f>ROUND(E43*F43,2)</f>
        <v>2921.44</v>
      </c>
      <c r="H43" s="12">
        <v>2</v>
      </c>
      <c r="I43" s="58">
        <v>0</v>
      </c>
      <c r="J43" s="46">
        <f>ROUND(H43*I43,2)</f>
        <v>0</v>
      </c>
    </row>
    <row r="44" spans="1:10" ht="292.5" x14ac:dyDescent="0.25">
      <c r="A44" s="13"/>
      <c r="B44" s="13"/>
      <c r="C44" s="13"/>
      <c r="D44" s="14" t="s">
        <v>71</v>
      </c>
      <c r="E44" s="47"/>
      <c r="F44" s="48"/>
      <c r="G44" s="49"/>
      <c r="H44" s="13"/>
      <c r="I44" s="47"/>
      <c r="J44" s="49"/>
    </row>
    <row r="45" spans="1:10" x14ac:dyDescent="0.25">
      <c r="A45" s="10" t="s">
        <v>72</v>
      </c>
      <c r="B45" s="11" t="s">
        <v>14</v>
      </c>
      <c r="C45" s="11" t="s">
        <v>60</v>
      </c>
      <c r="D45" s="14" t="s">
        <v>73</v>
      </c>
      <c r="E45" s="44">
        <v>2</v>
      </c>
      <c r="F45" s="45">
        <v>711.66</v>
      </c>
      <c r="G45" s="46">
        <f>ROUND(E45*F45,2)</f>
        <v>1423.32</v>
      </c>
      <c r="H45" s="12">
        <v>2</v>
      </c>
      <c r="I45" s="58">
        <v>0</v>
      </c>
      <c r="J45" s="46">
        <f>ROUND(H45*I45,2)</f>
        <v>0</v>
      </c>
    </row>
    <row r="46" spans="1:10" ht="281.25" x14ac:dyDescent="0.25">
      <c r="A46" s="13"/>
      <c r="B46" s="13"/>
      <c r="C46" s="13"/>
      <c r="D46" s="14" t="s">
        <v>74</v>
      </c>
      <c r="E46" s="47"/>
      <c r="F46" s="48"/>
      <c r="G46" s="49"/>
      <c r="H46" s="13"/>
      <c r="I46" s="47"/>
      <c r="J46" s="49"/>
    </row>
    <row r="47" spans="1:10" ht="22.5" x14ac:dyDescent="0.25">
      <c r="A47" s="10" t="s">
        <v>75</v>
      </c>
      <c r="B47" s="11" t="s">
        <v>14</v>
      </c>
      <c r="C47" s="11" t="s">
        <v>15</v>
      </c>
      <c r="D47" s="14" t="s">
        <v>76</v>
      </c>
      <c r="E47" s="44">
        <v>103.6</v>
      </c>
      <c r="F47" s="45">
        <v>209.01</v>
      </c>
      <c r="G47" s="46">
        <f>ROUND(E47*F47,2)</f>
        <v>21653.439999999999</v>
      </c>
      <c r="H47" s="12">
        <v>103.6</v>
      </c>
      <c r="I47" s="58">
        <v>0</v>
      </c>
      <c r="J47" s="46">
        <f>ROUND(H47*I47,2)</f>
        <v>0</v>
      </c>
    </row>
    <row r="48" spans="1:10" ht="348.75" x14ac:dyDescent="0.25">
      <c r="A48" s="13"/>
      <c r="B48" s="13"/>
      <c r="C48" s="13"/>
      <c r="D48" s="14" t="s">
        <v>77</v>
      </c>
      <c r="E48" s="47"/>
      <c r="F48" s="48"/>
      <c r="G48" s="49"/>
      <c r="H48" s="13"/>
      <c r="I48" s="47"/>
      <c r="J48" s="49"/>
    </row>
    <row r="49" spans="1:10" x14ac:dyDescent="0.25">
      <c r="A49" s="10" t="s">
        <v>78</v>
      </c>
      <c r="B49" s="11" t="s">
        <v>14</v>
      </c>
      <c r="C49" s="11" t="s">
        <v>60</v>
      </c>
      <c r="D49" s="14" t="s">
        <v>79</v>
      </c>
      <c r="E49" s="44">
        <v>6</v>
      </c>
      <c r="F49" s="45">
        <v>1042.1300000000001</v>
      </c>
      <c r="G49" s="46">
        <f>ROUND(E49*F49,2)</f>
        <v>6252.78</v>
      </c>
      <c r="H49" s="12">
        <v>6</v>
      </c>
      <c r="I49" s="58">
        <v>0</v>
      </c>
      <c r="J49" s="46">
        <f>ROUND(H49*I49,2)</f>
        <v>0</v>
      </c>
    </row>
    <row r="50" spans="1:10" ht="315" x14ac:dyDescent="0.25">
      <c r="A50" s="13"/>
      <c r="B50" s="13"/>
      <c r="C50" s="13"/>
      <c r="D50" s="14" t="s">
        <v>80</v>
      </c>
      <c r="E50" s="47"/>
      <c r="F50" s="48"/>
      <c r="G50" s="49"/>
      <c r="H50" s="13"/>
      <c r="I50" s="47"/>
      <c r="J50" s="49"/>
    </row>
    <row r="51" spans="1:10" x14ac:dyDescent="0.25">
      <c r="A51" s="13"/>
      <c r="B51" s="13"/>
      <c r="C51" s="13"/>
      <c r="D51" s="20" t="s">
        <v>81</v>
      </c>
      <c r="E51" s="44">
        <v>1</v>
      </c>
      <c r="F51" s="50">
        <f>G43+G45+G47+G49</f>
        <v>32250.98</v>
      </c>
      <c r="G51" s="51">
        <f>ROUND(E51*F51,2)</f>
        <v>32250.98</v>
      </c>
      <c r="H51" s="12">
        <v>1</v>
      </c>
      <c r="I51" s="57">
        <f>J43+J45+J47+J49</f>
        <v>0</v>
      </c>
      <c r="J51" s="51">
        <f>ROUND(H51*I51,2)</f>
        <v>0</v>
      </c>
    </row>
    <row r="52" spans="1:10" ht="0.95" customHeight="1" x14ac:dyDescent="0.25">
      <c r="A52" s="15"/>
      <c r="B52" s="15"/>
      <c r="C52" s="15"/>
      <c r="D52" s="21"/>
      <c r="E52" s="52"/>
      <c r="F52" s="53"/>
      <c r="G52" s="54"/>
      <c r="H52" s="15"/>
      <c r="I52" s="52"/>
      <c r="J52" s="54"/>
    </row>
    <row r="53" spans="1:10" x14ac:dyDescent="0.25">
      <c r="A53" s="7" t="s">
        <v>82</v>
      </c>
      <c r="B53" s="8" t="s">
        <v>8</v>
      </c>
      <c r="C53" s="7" t="s">
        <v>9</v>
      </c>
      <c r="D53" s="19" t="s">
        <v>83</v>
      </c>
      <c r="E53" s="41">
        <f t="shared" ref="E53:J53" si="5">E58</f>
        <v>1</v>
      </c>
      <c r="F53" s="42">
        <f t="shared" si="5"/>
        <v>5379.78</v>
      </c>
      <c r="G53" s="43">
        <f t="shared" si="5"/>
        <v>5379.78</v>
      </c>
      <c r="H53" s="9">
        <f t="shared" si="5"/>
        <v>1</v>
      </c>
      <c r="I53" s="41">
        <f t="shared" si="5"/>
        <v>0</v>
      </c>
      <c r="J53" s="43">
        <f t="shared" si="5"/>
        <v>0</v>
      </c>
    </row>
    <row r="54" spans="1:10" x14ac:dyDescent="0.25">
      <c r="A54" s="10" t="s">
        <v>84</v>
      </c>
      <c r="B54" s="11" t="s">
        <v>14</v>
      </c>
      <c r="C54" s="11" t="s">
        <v>19</v>
      </c>
      <c r="D54" s="14" t="s">
        <v>85</v>
      </c>
      <c r="E54" s="44">
        <v>50</v>
      </c>
      <c r="F54" s="45">
        <v>61.95</v>
      </c>
      <c r="G54" s="46">
        <f>ROUND(E54*F54,2)</f>
        <v>3097.5</v>
      </c>
      <c r="H54" s="12">
        <v>50</v>
      </c>
      <c r="I54" s="58">
        <v>0</v>
      </c>
      <c r="J54" s="46">
        <f>ROUND(H54*I54,2)</f>
        <v>0</v>
      </c>
    </row>
    <row r="55" spans="1:10" ht="191.25" x14ac:dyDescent="0.25">
      <c r="A55" s="13"/>
      <c r="B55" s="13"/>
      <c r="C55" s="13"/>
      <c r="D55" s="14" t="s">
        <v>86</v>
      </c>
      <c r="E55" s="47"/>
      <c r="F55" s="48"/>
      <c r="G55" s="49"/>
      <c r="H55" s="13"/>
      <c r="I55" s="47"/>
      <c r="J55" s="49"/>
    </row>
    <row r="56" spans="1:10" x14ac:dyDescent="0.25">
      <c r="A56" s="10" t="s">
        <v>87</v>
      </c>
      <c r="B56" s="11" t="s">
        <v>14</v>
      </c>
      <c r="C56" s="11" t="s">
        <v>19</v>
      </c>
      <c r="D56" s="14" t="s">
        <v>88</v>
      </c>
      <c r="E56" s="44">
        <v>627</v>
      </c>
      <c r="F56" s="45">
        <v>3.64</v>
      </c>
      <c r="G56" s="46">
        <f>ROUND(E56*F56,2)</f>
        <v>2282.2800000000002</v>
      </c>
      <c r="H56" s="12">
        <v>627</v>
      </c>
      <c r="I56" s="58">
        <v>0</v>
      </c>
      <c r="J56" s="46">
        <f>ROUND(H56*I56,2)</f>
        <v>0</v>
      </c>
    </row>
    <row r="57" spans="1:10" ht="180" x14ac:dyDescent="0.25">
      <c r="A57" s="13"/>
      <c r="B57" s="13"/>
      <c r="C57" s="13"/>
      <c r="D57" s="14" t="s">
        <v>89</v>
      </c>
      <c r="E57" s="47"/>
      <c r="F57" s="48"/>
      <c r="G57" s="49"/>
      <c r="H57" s="13"/>
      <c r="I57" s="47"/>
      <c r="J57" s="49"/>
    </row>
    <row r="58" spans="1:10" x14ac:dyDescent="0.25">
      <c r="A58" s="13"/>
      <c r="B58" s="13"/>
      <c r="C58" s="13"/>
      <c r="D58" s="20" t="s">
        <v>90</v>
      </c>
      <c r="E58" s="44">
        <v>1</v>
      </c>
      <c r="F58" s="50">
        <f>G54+G56</f>
        <v>5379.78</v>
      </c>
      <c r="G58" s="51">
        <f>ROUND(E58*F58,2)</f>
        <v>5379.78</v>
      </c>
      <c r="H58" s="12">
        <v>1</v>
      </c>
      <c r="I58" s="57">
        <f>J54+J56</f>
        <v>0</v>
      </c>
      <c r="J58" s="51">
        <f>ROUND(H58*I58,2)</f>
        <v>0</v>
      </c>
    </row>
    <row r="59" spans="1:10" ht="0.95" customHeight="1" x14ac:dyDescent="0.25">
      <c r="A59" s="15"/>
      <c r="B59" s="15"/>
      <c r="C59" s="15"/>
      <c r="D59" s="21"/>
      <c r="E59" s="52"/>
      <c r="F59" s="53"/>
      <c r="G59" s="54"/>
      <c r="H59" s="15"/>
      <c r="I59" s="52"/>
      <c r="J59" s="54"/>
    </row>
    <row r="60" spans="1:10" x14ac:dyDescent="0.25">
      <c r="A60" s="13"/>
      <c r="B60" s="13"/>
      <c r="C60" s="13"/>
      <c r="D60" s="20" t="s">
        <v>91</v>
      </c>
      <c r="E60" s="55">
        <v>1</v>
      </c>
      <c r="F60" s="50">
        <f>G5+G20+G31+G42+G53</f>
        <v>86569.07</v>
      </c>
      <c r="G60" s="51">
        <f>ROUND(E60*F60,2)</f>
        <v>86569.07</v>
      </c>
      <c r="H60" s="16">
        <v>1</v>
      </c>
      <c r="I60" s="57">
        <f>J5+J20+J31+J42+J53</f>
        <v>0</v>
      </c>
      <c r="J60" s="51">
        <f>ROUND(H60*I60,2)</f>
        <v>0</v>
      </c>
    </row>
    <row r="61" spans="1:10" ht="0.95" customHeight="1" x14ac:dyDescent="0.25">
      <c r="A61" s="15"/>
      <c r="B61" s="15"/>
      <c r="C61" s="15"/>
      <c r="D61" s="21"/>
      <c r="E61" s="52"/>
      <c r="F61" s="53"/>
      <c r="G61" s="54"/>
      <c r="H61" s="15"/>
      <c r="I61" s="52"/>
      <c r="J61" s="54"/>
    </row>
    <row r="62" spans="1:10" x14ac:dyDescent="0.25">
      <c r="A62" s="13"/>
      <c r="B62" s="13"/>
      <c r="C62" s="13"/>
      <c r="D62" s="20" t="s">
        <v>92</v>
      </c>
      <c r="E62" s="55">
        <v>1</v>
      </c>
      <c r="F62" s="50">
        <f>G4</f>
        <v>86569.07</v>
      </c>
      <c r="G62" s="51">
        <f>ROUND(E62*F62,2)</f>
        <v>86569.07</v>
      </c>
      <c r="H62" s="16">
        <v>1</v>
      </c>
      <c r="I62" s="57">
        <f>J4</f>
        <v>0</v>
      </c>
      <c r="J62" s="51">
        <f>ROUND(H62*I62,2)</f>
        <v>0</v>
      </c>
    </row>
    <row r="63" spans="1:10" ht="0.95" customHeight="1" x14ac:dyDescent="0.25">
      <c r="A63" s="15"/>
      <c r="B63" s="15"/>
      <c r="C63" s="15"/>
      <c r="D63" s="21"/>
      <c r="E63" s="52"/>
      <c r="F63" s="53"/>
      <c r="G63" s="54"/>
      <c r="H63" s="15"/>
      <c r="I63" s="52"/>
      <c r="J63" s="54"/>
    </row>
    <row r="64" spans="1:10" x14ac:dyDescent="0.25">
      <c r="A64" s="62"/>
      <c r="B64" s="63"/>
      <c r="C64" s="63"/>
      <c r="D64" s="64" t="s">
        <v>93</v>
      </c>
      <c r="E64" s="65"/>
      <c r="F64" s="63"/>
      <c r="G64" s="66">
        <f>G62</f>
        <v>86569.07</v>
      </c>
      <c r="H64" s="63"/>
      <c r="I64" s="65"/>
      <c r="J64" s="66">
        <f>J62</f>
        <v>0</v>
      </c>
    </row>
    <row r="65" spans="1:10" x14ac:dyDescent="0.25">
      <c r="A65" s="22"/>
      <c r="B65" s="23"/>
      <c r="C65" s="23"/>
      <c r="D65" s="64" t="s">
        <v>94</v>
      </c>
      <c r="E65" s="67">
        <v>0.19</v>
      </c>
      <c r="F65" s="23"/>
      <c r="G65" s="66">
        <f>G64*E65</f>
        <v>16448.12</v>
      </c>
      <c r="H65" s="68"/>
      <c r="I65" s="69">
        <v>0.19</v>
      </c>
      <c r="J65" s="66">
        <f>J64*I65</f>
        <v>0</v>
      </c>
    </row>
    <row r="66" spans="1:10" x14ac:dyDescent="0.25">
      <c r="A66" s="22"/>
      <c r="B66" s="23"/>
      <c r="C66" s="23"/>
      <c r="D66" s="64" t="s">
        <v>104</v>
      </c>
      <c r="E66" s="65"/>
      <c r="F66" s="23"/>
      <c r="G66" s="66">
        <f>G64+G65</f>
        <v>103017.19</v>
      </c>
      <c r="H66" s="23"/>
      <c r="I66" s="65"/>
      <c r="J66" s="66">
        <f>J64+J65</f>
        <v>0</v>
      </c>
    </row>
    <row r="67" spans="1:10" x14ac:dyDescent="0.25">
      <c r="A67" s="22"/>
      <c r="B67" s="23"/>
      <c r="C67" s="23"/>
      <c r="D67" s="64" t="s">
        <v>95</v>
      </c>
      <c r="E67" s="67">
        <v>0.21</v>
      </c>
      <c r="F67" s="23"/>
      <c r="G67" s="66">
        <f>21*G66%</f>
        <v>21633.61</v>
      </c>
      <c r="H67" s="23"/>
      <c r="I67" s="67">
        <v>0.21</v>
      </c>
      <c r="J67" s="66">
        <f>E67*J66</f>
        <v>0</v>
      </c>
    </row>
    <row r="68" spans="1:10" x14ac:dyDescent="0.25">
      <c r="A68" s="24"/>
      <c r="B68" s="25"/>
      <c r="C68" s="25"/>
      <c r="D68" s="70" t="s">
        <v>105</v>
      </c>
      <c r="E68" s="65"/>
      <c r="F68" s="25"/>
      <c r="G68" s="66">
        <f>G66+G67</f>
        <v>124650.8</v>
      </c>
      <c r="H68" s="25"/>
      <c r="I68" s="65"/>
      <c r="J68" s="66">
        <f>J66+J67</f>
        <v>0</v>
      </c>
    </row>
    <row r="69" spans="1:10" x14ac:dyDescent="0.25">
      <c r="A69" s="71"/>
      <c r="B69" s="71"/>
      <c r="C69" s="71"/>
      <c r="D69" s="72"/>
      <c r="E69" s="71"/>
      <c r="F69" s="71"/>
      <c r="G69" s="73"/>
      <c r="H69" s="71"/>
      <c r="I69" s="71"/>
      <c r="J69" s="73"/>
    </row>
    <row r="70" spans="1:10" ht="15.75" x14ac:dyDescent="0.25">
      <c r="A70" s="74" t="s">
        <v>106</v>
      </c>
      <c r="B70" s="75"/>
      <c r="C70" s="75"/>
      <c r="D70" s="76"/>
      <c r="E70" s="76"/>
      <c r="F70" s="76"/>
      <c r="G70" s="76"/>
      <c r="H70" s="77"/>
      <c r="I70" s="77"/>
      <c r="J70" s="78"/>
    </row>
    <row r="71" spans="1:10" ht="22.5" customHeight="1" x14ac:dyDescent="0.25">
      <c r="A71" s="83" t="s">
        <v>107</v>
      </c>
      <c r="B71" s="84"/>
      <c r="C71" s="84"/>
      <c r="D71" s="84"/>
      <c r="E71" s="84"/>
      <c r="F71" s="84"/>
      <c r="G71" s="84"/>
      <c r="H71" s="84"/>
      <c r="I71" s="84"/>
      <c r="J71" s="85"/>
    </row>
    <row r="72" spans="1:10" ht="35.25" customHeight="1" x14ac:dyDescent="0.25">
      <c r="A72" s="86" t="s">
        <v>108</v>
      </c>
      <c r="B72" s="87"/>
      <c r="C72" s="87"/>
      <c r="D72" s="87"/>
      <c r="E72" s="87"/>
      <c r="F72" s="87"/>
      <c r="G72" s="87"/>
      <c r="H72" s="87"/>
      <c r="I72" s="87"/>
      <c r="J72" s="88"/>
    </row>
    <row r="73" spans="1:10" ht="18.75" x14ac:dyDescent="0.25">
      <c r="A73" s="72"/>
      <c r="B73" s="79"/>
      <c r="C73" s="79"/>
      <c r="D73" s="80"/>
      <c r="E73" s="80"/>
      <c r="F73" s="80"/>
      <c r="G73" s="80"/>
      <c r="H73" s="81"/>
      <c r="I73" s="81"/>
      <c r="J73" s="82"/>
    </row>
    <row r="74" spans="1:10" ht="15.75" x14ac:dyDescent="0.25">
      <c r="A74" s="30"/>
      <c r="B74" s="26"/>
      <c r="C74" s="26"/>
      <c r="D74" s="27"/>
      <c r="E74" s="27"/>
      <c r="F74" s="27"/>
      <c r="G74" s="27"/>
      <c r="H74" s="28"/>
      <c r="I74" s="28"/>
      <c r="J74" s="29"/>
    </row>
    <row r="76" spans="1:10" x14ac:dyDescent="0.25">
      <c r="A76" s="89" t="s">
        <v>96</v>
      </c>
      <c r="B76" s="90"/>
      <c r="C76" s="90"/>
      <c r="D76" s="90"/>
      <c r="E76" s="90"/>
      <c r="F76" s="90"/>
      <c r="G76" s="90"/>
      <c r="H76" s="90"/>
      <c r="I76" s="90"/>
      <c r="J76" s="90"/>
    </row>
    <row r="77" spans="1:10" x14ac:dyDescent="0.25">
      <c r="A77" s="89"/>
      <c r="B77" s="90"/>
      <c r="C77" s="90"/>
      <c r="D77" s="90"/>
      <c r="E77" s="90"/>
      <c r="F77" s="90"/>
      <c r="G77" s="90"/>
      <c r="H77" s="90"/>
      <c r="I77" s="90"/>
      <c r="J77" s="90"/>
    </row>
    <row r="78" spans="1:10" x14ac:dyDescent="0.25">
      <c r="A78" s="89" t="s">
        <v>97</v>
      </c>
      <c r="B78" s="90"/>
      <c r="C78" s="90"/>
      <c r="D78" s="90"/>
      <c r="E78" s="90"/>
      <c r="F78" s="90"/>
      <c r="G78" s="90"/>
      <c r="H78" s="90"/>
      <c r="I78" s="90"/>
      <c r="J78" s="90"/>
    </row>
    <row r="79" spans="1:10" x14ac:dyDescent="0.25">
      <c r="A79" s="89"/>
      <c r="B79" s="90"/>
      <c r="C79" s="90"/>
      <c r="D79" s="90"/>
      <c r="E79" s="90"/>
      <c r="F79" s="90"/>
      <c r="G79" s="90"/>
      <c r="H79" s="90"/>
      <c r="I79" s="90"/>
      <c r="J79" s="90"/>
    </row>
    <row r="80" spans="1:10" x14ac:dyDescent="0.25">
      <c r="A80" s="91" t="s">
        <v>98</v>
      </c>
      <c r="B80" s="91"/>
      <c r="C80" s="91"/>
      <c r="D80" s="91" t="s">
        <v>99</v>
      </c>
      <c r="E80" s="91"/>
      <c r="F80" s="91"/>
      <c r="G80" s="91"/>
      <c r="H80" s="91"/>
      <c r="I80" s="91"/>
      <c r="J80" s="91"/>
    </row>
    <row r="81" spans="1:10" x14ac:dyDescent="0.25">
      <c r="A81" s="91"/>
      <c r="B81" s="91"/>
      <c r="C81" s="91"/>
      <c r="D81" s="91"/>
      <c r="E81" s="91"/>
      <c r="F81" s="91"/>
      <c r="G81" s="91"/>
      <c r="H81" s="91"/>
      <c r="I81" s="91"/>
      <c r="J81" s="91"/>
    </row>
    <row r="82" spans="1:10" x14ac:dyDescent="0.25">
      <c r="A82" s="92" t="s">
        <v>100</v>
      </c>
      <c r="B82" s="92"/>
      <c r="C82" s="92"/>
      <c r="D82" s="92" t="s">
        <v>101</v>
      </c>
      <c r="E82" s="92"/>
      <c r="F82" s="92"/>
      <c r="G82" s="92"/>
      <c r="H82" s="92"/>
      <c r="I82" s="92"/>
      <c r="J82" s="92"/>
    </row>
    <row r="83" spans="1:10" x14ac:dyDescent="0.25">
      <c r="A83" s="92"/>
      <c r="B83" s="92"/>
      <c r="C83" s="92"/>
      <c r="D83" s="92"/>
      <c r="E83" s="92"/>
      <c r="F83" s="92"/>
      <c r="G83" s="92"/>
      <c r="H83" s="92"/>
      <c r="I83" s="92"/>
      <c r="J83" s="92"/>
    </row>
    <row r="84" spans="1:10" x14ac:dyDescent="0.25">
      <c r="A84" s="92"/>
      <c r="B84" s="92"/>
      <c r="C84" s="92"/>
      <c r="D84" s="92"/>
      <c r="E84" s="92"/>
      <c r="F84" s="92"/>
      <c r="G84" s="92"/>
      <c r="H84" s="92"/>
      <c r="I84" s="92"/>
      <c r="J84" s="92"/>
    </row>
    <row r="85" spans="1:10" x14ac:dyDescent="0.25">
      <c r="A85" s="92"/>
      <c r="B85" s="92"/>
      <c r="C85" s="92"/>
      <c r="D85" s="92"/>
      <c r="E85" s="92"/>
      <c r="F85" s="92"/>
      <c r="G85" s="92"/>
      <c r="H85" s="92"/>
      <c r="I85" s="92"/>
      <c r="J85" s="92"/>
    </row>
  </sheetData>
  <sheetProtection algorithmName="SHA-512" hashValue="yB7QKQ6cfzKMJmjDcDR2zzhlSS0b7W2kAq85Mv8udIuhIDtoa/KpiWh2KDejWWdxChnOjQ5em3ji+/vWHHPsCA==" saltValue="9JZOlNWMCgBXBpQrAJ1IYg==" spinCount="100000" sheet="1" objects="1" scenarios="1" selectLockedCells="1"/>
  <mergeCells count="10">
    <mergeCell ref="A78:A79"/>
    <mergeCell ref="B78:J79"/>
    <mergeCell ref="A80:C81"/>
    <mergeCell ref="D80:J81"/>
    <mergeCell ref="A82:C85"/>
    <mergeCell ref="D82:J85"/>
    <mergeCell ref="A71:J71"/>
    <mergeCell ref="A72:J72"/>
    <mergeCell ref="A76:A77"/>
    <mergeCell ref="B76:J77"/>
  </mergeCells>
  <dataValidations disablePrompts="1" count="3">
    <dataValidation type="list" allowBlank="1" showInputMessage="1" showErrorMessage="1" sqref="B4:B63">
      <formula1>"Capítulo,Partida,Mano de obra,Maquinaria,Material,Otros,Tarea,"</formula1>
    </dataValidation>
    <dataValidation type="whole" allowBlank="1" showErrorMessage="1" errorTitle="ERROR" error="El valor debe estar comprendido entre 0 y 19%" sqref="H65">
      <formula1>0</formula1>
      <formula2>19</formula2>
    </dataValidation>
    <dataValidation type="decimal" allowBlank="1" showErrorMessage="1" errorTitle="ERROR" error="El BI+GG debe estar comprendido entre el 0 y 19%" sqref="I65">
      <formula1>0</formula1>
      <formula2>0.19</formula2>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OFERTA</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Muñoz Miguel, Marta</dc:creator>
  <cp:lastModifiedBy>Cárdaba Prada, Luis María</cp:lastModifiedBy>
  <cp:lastPrinted>2018-06-01T10:09:13Z</cp:lastPrinted>
  <dcterms:created xsi:type="dcterms:W3CDTF">2018-06-01T07:46:36Z</dcterms:created>
  <dcterms:modified xsi:type="dcterms:W3CDTF">2019-02-14T09:56:26Z</dcterms:modified>
</cp:coreProperties>
</file>