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T:\AÑO 2018\LICITACIONES AUXILIARES LINEA 4\4 - Telemantenimiento Enclavamientos\20200623 DEFINITIVO\"/>
    </mc:Choice>
  </mc:AlternateContent>
  <xr:revisionPtr revIDLastSave="0" documentId="13_ncr:1_{2B0E9038-C0FC-4BCC-8818-C8300B5EB67F}" xr6:coauthVersionLast="36" xr6:coauthVersionMax="36" xr10:uidLastSave="{00000000-0000-0000-0000-000000000000}"/>
  <bookViews>
    <workbookView xWindow="0" yWindow="0" windowWidth="23040" windowHeight="8616" xr2:uid="{00000000-000D-0000-FFFF-FFFF00000000}"/>
  </bookViews>
  <sheets>
    <sheet name="Hoja1" sheetId="1" r:id="rId1"/>
  </sheets>
  <definedNames>
    <definedName name="_xlnm.Print_Area" localSheetId="0">Hoja1!$A$1:$F$64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H50" i="1"/>
  <c r="I50" i="1" s="1"/>
  <c r="I48" i="1" s="1"/>
  <c r="I49" i="1"/>
  <c r="G48" i="1"/>
  <c r="H46" i="1"/>
  <c r="I46" i="1" s="1"/>
  <c r="I39" i="1" s="1"/>
  <c r="I45" i="1"/>
  <c r="I44" i="1"/>
  <c r="G44" i="1"/>
  <c r="I43" i="1"/>
  <c r="I42" i="1"/>
  <c r="I41" i="1"/>
  <c r="I40" i="1"/>
  <c r="H39" i="1"/>
  <c r="G39" i="1"/>
  <c r="I37" i="1"/>
  <c r="H37" i="1"/>
  <c r="I36" i="1"/>
  <c r="I35" i="1"/>
  <c r="I34" i="1"/>
  <c r="I33" i="1"/>
  <c r="I32" i="1"/>
  <c r="I31" i="1"/>
  <c r="I30" i="1"/>
  <c r="H30" i="1"/>
  <c r="G30" i="1"/>
  <c r="I27" i="1"/>
  <c r="I26" i="1"/>
  <c r="I25" i="1"/>
  <c r="I24" i="1"/>
  <c r="I23" i="1"/>
  <c r="I22" i="1"/>
  <c r="H28" i="1" s="1"/>
  <c r="G21" i="1"/>
  <c r="I18" i="1"/>
  <c r="I17" i="1"/>
  <c r="I16" i="1"/>
  <c r="I15" i="1"/>
  <c r="I14" i="1"/>
  <c r="I13" i="1"/>
  <c r="G12" i="1"/>
  <c r="I9" i="1"/>
  <c r="I8" i="1"/>
  <c r="I7" i="1"/>
  <c r="I6" i="1"/>
  <c r="I5" i="1"/>
  <c r="I4" i="1"/>
  <c r="G3" i="1"/>
  <c r="H10" i="1" l="1"/>
  <c r="I10" i="1" s="1"/>
  <c r="I3" i="1" s="1"/>
  <c r="H19" i="1"/>
  <c r="I19" i="1" s="1"/>
  <c r="I12" i="1" s="1"/>
  <c r="H12" i="1"/>
  <c r="H21" i="1"/>
  <c r="I28" i="1"/>
  <c r="I21" i="1" s="1"/>
  <c r="H48" i="1"/>
  <c r="H3" i="1" l="1"/>
  <c r="H51" i="1"/>
  <c r="I51" i="1" l="1"/>
  <c r="H52" i="1"/>
  <c r="I52" i="1" l="1"/>
  <c r="H54" i="1"/>
  <c r="I54" i="1" s="1"/>
  <c r="I55" i="1" l="1"/>
  <c r="I56" i="1"/>
  <c r="I57" i="1" s="1"/>
  <c r="I58" i="1" s="1"/>
  <c r="I59" i="1" s="1"/>
  <c r="F52" i="1" l="1"/>
  <c r="E50" i="1"/>
  <c r="E48" i="1" s="1"/>
  <c r="F50" i="1"/>
  <c r="F48" i="1" s="1"/>
  <c r="D48" i="1"/>
  <c r="E46" i="1"/>
  <c r="E39" i="1" s="1"/>
  <c r="E37" i="1"/>
  <c r="E30" i="1" s="1"/>
  <c r="D21" i="1"/>
  <c r="D3" i="1"/>
  <c r="D12" i="1"/>
  <c r="D30" i="1"/>
  <c r="D39" i="1"/>
  <c r="D44" i="1"/>
  <c r="E28" i="1" l="1"/>
  <c r="E21" i="1" s="1"/>
  <c r="E10" i="1"/>
  <c r="E3" i="1" s="1"/>
  <c r="E19" i="1"/>
  <c r="E12" i="1" s="1"/>
  <c r="F19" i="1" l="1"/>
  <c r="F12" i="1" s="1"/>
  <c r="F28" i="1"/>
  <c r="F21" i="1" s="1"/>
  <c r="F10" i="1"/>
  <c r="F3" i="1" s="1"/>
  <c r="F37" i="1"/>
  <c r="F30" i="1" s="1"/>
  <c r="F46" i="1" l="1"/>
  <c r="F39" i="1" l="1"/>
  <c r="E54" i="1" l="1"/>
  <c r="F54" i="1" s="1"/>
  <c r="E51" i="1"/>
  <c r="F51" i="1" s="1"/>
  <c r="F56" i="1" l="1"/>
  <c r="F55" i="1"/>
  <c r="F57" i="1" s="1"/>
  <c r="F58" i="1" s="1"/>
  <c r="F5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Guzmán Rodríguez de la Rubia, Eduardo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C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</commentList>
</comments>
</file>

<file path=xl/sharedStrings.xml><?xml version="1.0" encoding="utf-8"?>
<sst xmlns="http://schemas.openxmlformats.org/spreadsheetml/2006/main" count="129" uniqueCount="57">
  <si>
    <t>BASE IMPONIBLE</t>
  </si>
  <si>
    <t>Código</t>
  </si>
  <si>
    <t>Ud</t>
  </si>
  <si>
    <t>Resumen</t>
  </si>
  <si>
    <t>Medición</t>
  </si>
  <si>
    <t>Coste unitario</t>
  </si>
  <si>
    <t>Coste total</t>
  </si>
  <si>
    <t>01</t>
  </si>
  <si>
    <t/>
  </si>
  <si>
    <t>Total 01</t>
  </si>
  <si>
    <t>02</t>
  </si>
  <si>
    <t>Total 02</t>
  </si>
  <si>
    <t>03</t>
  </si>
  <si>
    <t>Total 03</t>
  </si>
  <si>
    <t>04</t>
  </si>
  <si>
    <t>Total 04</t>
  </si>
  <si>
    <t>05</t>
  </si>
  <si>
    <t>06</t>
  </si>
  <si>
    <t>Total 06</t>
  </si>
  <si>
    <t>PRESUPUESTO DE EJECUCIÓN MATERIAL</t>
  </si>
  <si>
    <t>GASTOS GENERALES</t>
  </si>
  <si>
    <t>BENEFICIO INDUSTRIAL</t>
  </si>
  <si>
    <t>IMPORTE IVA</t>
  </si>
  <si>
    <t>TOTAL OFERTA (CON IVA)</t>
  </si>
  <si>
    <t>NOMBRE EMPRESA /
RAZÓN SOCIAL</t>
  </si>
  <si>
    <t>FECHA</t>
  </si>
  <si>
    <t>DOMICILIO FISCAL</t>
  </si>
  <si>
    <t>SELLO</t>
  </si>
  <si>
    <t>CIF</t>
  </si>
  <si>
    <t>FIRMA</t>
  </si>
  <si>
    <t>TRABAJOS DE INSTALACIÓN DEL SISTEMA DE TELECONTROL DE LA ENERGÍA DE LOS NUEVOS ENCLAVAMIENTOS DE LÍNEA 4 DE METRO DE MADRID</t>
  </si>
  <si>
    <t>TELECONTROL ENCLAVAMIENTO MAR DE CRISTAL</t>
  </si>
  <si>
    <t>DIJECWXX1</t>
  </si>
  <si>
    <t>DIJECWXX2</t>
  </si>
  <si>
    <t>DIJECWXX3</t>
  </si>
  <si>
    <t>DIJECWXX4</t>
  </si>
  <si>
    <t>DIJECWXX5</t>
  </si>
  <si>
    <t>DIJECWXX6</t>
  </si>
  <si>
    <t>1</t>
  </si>
  <si>
    <t>Suministro y premontaje de Unidad de control del Telemando tipo OPTO22 o similar compatible aprobado, de tipo modular formado por al menos los siguientes elementos:
- CPU modelo SNAP-PAC-R2 o similar compatible aprobado.
- Rack para montaje de CPU y hasta 16 módulos de e/s.
- Módulo(s) de 16 Entradas Digitales 230VCA
- Módulo(s) de 16 Entradas Digitales 110VCA
- Módulo(s) de 4 Entradas Digitales 2,5-28VCC
- Módulo(s) de 32 Salidas Digitales (para reboots)
- Módulo(s) de 2 Entradas Analógicas 0..250VCA
- Módulo(s) de 4 Entradas Analógicas 0..10VCC
- Módulo(s) de 2 Puertos Serie
- Módulo(s) de 2 medida de Temperatura ambiente
- 2 Sondas de temperatura ambiente
- Fuentes de Alimentación redundantes para CPU y campo
- Relés intermedios para corte de alimentaciones (16A/250VCA)
- Material diverso de conexión e instalación (bornas, canaletas, etc.)
- Premontaje en armario para colocación en mural y uso en interior (Incluye placa de montaje, cierre con llave y resto de accesorios necesarios).
- Módulo(s) adicionales según requerimientos instalación específica.</t>
  </si>
  <si>
    <t>Suministro y premontaje de unidad de baypass de SAI tipo OptoByPass E-Lite o similar compatible aprobada, incluyendo.
- Módulo para montaje en rack de 19"
- Contactores y relés para la maniobra del baipás
- Transductor(es) I/V para la medida de corriente
- Pulsantería y señalizadores luminosos
- Conectores enchufables</t>
  </si>
  <si>
    <t>Modificación y configuración software del sistema de Telecontrol de la Energía, incluyendo:
- Configuración local y adaptación de la aplicación de supervisión y mando sobre PAC-Control y PAC-Display de acuerdo con las especificaciones de Metro.
- Integración del Telemando en la Aplicación WISE, incluyendo pantallas gráficas, base de datos, comunicaciones, etc.</t>
  </si>
  <si>
    <t>Montajes, instalacines y conexionados del hardware en la sala de enclavamiento en horario nocturno, incluyendo:
- Armario bastidor rack 19’’ y medidas 60x60x2 m.
- Instalación y Conexionado del armario con la unidad de Telecontrol.
- Instalación y Conexionado de la unidad de baypass de SAI en armario del Cliente.
- Tendido de líneas de detección de tensión, reboots y comunicaciones bajo el suelo técnico, con cable libre de halógenos.
- Conexionado de dichas líneas al armario de Telecontrol y a los dispositivos afectados.
- Intervención en el Bastidor de Energía para las medidas de tensión, etc., bajo la supervisión del personal del Cliente.
- Intervención en el armario de Toperas para la conexión del circuito de detección y reset y la instalación del pulsador de reset manual.
- Instalación y conexionado de las líneas de comunicaciones serie (ATO,…)
- Instalación y Conexionado de las sondas de temperatura en la sala.
- Pruebas de cableado punto a punto.</t>
  </si>
  <si>
    <t>Elaboración y entrega de toda la documentación y planos requerida por Metro de Madrid, incluyendo:
- Planos del armario y de la Instalación eléctrica.
- Manual de Usuario de la aplicación.</t>
  </si>
  <si>
    <t>Pruebas y puesta en servicio del sistema de Telecontrol de Energía del Enclavamiento, en horario nocturno.</t>
  </si>
  <si>
    <t>TELECONTROL ENCLAVAMIENTO ESPERANZA</t>
  </si>
  <si>
    <t>TELECONTROL ENCLAVAMIENTO AVENIDA DE LA PAZ</t>
  </si>
  <si>
    <t>TELECONTROL ENCLAVAMIENTO DIEGO DE LEÓN</t>
  </si>
  <si>
    <t>TELECONTROL ENCLAVAMIENTO GOYA</t>
  </si>
  <si>
    <t>REPUESTOS</t>
  </si>
  <si>
    <t>DIJECWXX7</t>
  </si>
  <si>
    <t>Suministro de repuestos.</t>
  </si>
  <si>
    <t xml:space="preserve">Total 05 </t>
  </si>
  <si>
    <t>COSTES INDIRECTOS  (5%)</t>
  </si>
  <si>
    <r>
      <rPr>
        <b/>
        <u/>
        <sz val="12"/>
        <color theme="1"/>
        <rFont val="Calibri"/>
        <family val="2"/>
        <scheme val="minor"/>
      </rPr>
      <t>Notas</t>
    </r>
    <r>
      <rPr>
        <b/>
        <sz val="12"/>
        <color theme="1"/>
        <rFont val="Calibri"/>
        <family val="2"/>
        <scheme val="minor"/>
      </rPr>
      <t xml:space="preserve">: </t>
    </r>
  </si>
  <si>
    <t>OFERTA</t>
  </si>
  <si>
    <t>“Se tendrán en cuenta las notas del apartado 27 del Pliego de Condiciones Particulares”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</si>
</sst>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vertical="top" wrapText="1"/>
    </xf>
    <xf numFmtId="3" fontId="6" fillId="2" borderId="1" xfId="0" applyNumberFormat="1" applyFont="1" applyFill="1" applyBorder="1" applyAlignment="1" applyProtection="1">
      <alignment vertical="top"/>
    </xf>
    <xf numFmtId="4" fontId="6" fillId="2" borderId="1" xfId="0" applyNumberFormat="1" applyFont="1" applyFill="1" applyBorder="1" applyAlignment="1" applyProtection="1">
      <alignment vertical="top"/>
    </xf>
    <xf numFmtId="49" fontId="7" fillId="0" borderId="1" xfId="0" applyNumberFormat="1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vertical="top"/>
    </xf>
    <xf numFmtId="0" fontId="7" fillId="0" borderId="1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vertical="top" wrapText="1"/>
    </xf>
    <xf numFmtId="3" fontId="7" fillId="0" borderId="1" xfId="0" applyNumberFormat="1" applyFont="1" applyBorder="1" applyAlignment="1" applyProtection="1">
      <alignment vertical="top"/>
    </xf>
    <xf numFmtId="4" fontId="6" fillId="0" borderId="1" xfId="0" applyNumberFormat="1" applyFont="1" applyBorder="1" applyAlignment="1" applyProtection="1">
      <alignment vertical="top"/>
    </xf>
    <xf numFmtId="0" fontId="7" fillId="3" borderId="1" xfId="0" applyFont="1" applyFill="1" applyBorder="1" applyAlignment="1" applyProtection="1">
      <alignment vertical="top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vertical="top" wrapText="1"/>
    </xf>
    <xf numFmtId="49" fontId="6" fillId="4" borderId="1" xfId="0" applyNumberFormat="1" applyFont="1" applyFill="1" applyBorder="1" applyAlignment="1" applyProtection="1">
      <alignment horizontal="center" vertical="center"/>
    </xf>
    <xf numFmtId="49" fontId="6" fillId="4" borderId="1" xfId="0" applyNumberFormat="1" applyFont="1" applyFill="1" applyBorder="1" applyAlignment="1" applyProtection="1">
      <alignment vertical="top" wrapText="1"/>
    </xf>
    <xf numFmtId="4" fontId="6" fillId="4" borderId="1" xfId="0" applyNumberFormat="1" applyFont="1" applyFill="1" applyBorder="1" applyAlignment="1" applyProtection="1">
      <alignment vertical="top"/>
    </xf>
    <xf numFmtId="0" fontId="7" fillId="7" borderId="1" xfId="0" applyFont="1" applyFill="1" applyBorder="1" applyAlignment="1" applyProtection="1">
      <alignment horizontal="center" vertical="center"/>
    </xf>
    <xf numFmtId="49" fontId="6" fillId="7" borderId="1" xfId="0" applyNumberFormat="1" applyFont="1" applyFill="1" applyBorder="1" applyAlignment="1" applyProtection="1">
      <alignment vertical="top" wrapText="1"/>
    </xf>
    <xf numFmtId="3" fontId="7" fillId="7" borderId="1" xfId="0" applyNumberFormat="1" applyFont="1" applyFill="1" applyBorder="1" applyAlignment="1" applyProtection="1">
      <alignment vertical="top"/>
    </xf>
    <xf numFmtId="4" fontId="6" fillId="7" borderId="1" xfId="0" applyNumberFormat="1" applyFont="1" applyFill="1" applyBorder="1" applyAlignment="1" applyProtection="1">
      <alignment vertical="top"/>
    </xf>
    <xf numFmtId="0" fontId="7" fillId="8" borderId="1" xfId="0" applyFont="1" applyFill="1" applyBorder="1" applyAlignment="1" applyProtection="1">
      <alignment horizontal="center" vertical="center"/>
    </xf>
    <xf numFmtId="49" fontId="6" fillId="8" borderId="1" xfId="0" applyNumberFormat="1" applyFont="1" applyFill="1" applyBorder="1" applyAlignment="1" applyProtection="1">
      <alignment vertical="top" wrapText="1"/>
    </xf>
    <xf numFmtId="3" fontId="7" fillId="8" borderId="1" xfId="0" applyNumberFormat="1" applyFont="1" applyFill="1" applyBorder="1" applyAlignment="1" applyProtection="1">
      <alignment vertical="top"/>
    </xf>
    <xf numFmtId="4" fontId="6" fillId="8" borderId="1" xfId="0" applyNumberFormat="1" applyFont="1" applyFill="1" applyBorder="1" applyAlignment="1" applyProtection="1">
      <alignment vertical="top"/>
    </xf>
    <xf numFmtId="0" fontId="7" fillId="0" borderId="1" xfId="0" applyFont="1" applyBorder="1" applyProtection="1"/>
    <xf numFmtId="10" fontId="7" fillId="0" borderId="1" xfId="1" applyNumberFormat="1" applyFont="1" applyFill="1" applyBorder="1" applyAlignment="1" applyProtection="1">
      <alignment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0" fontId="7" fillId="0" borderId="1" xfId="0" applyFont="1" applyFill="1" applyBorder="1" applyAlignment="1" applyProtection="1">
      <alignment wrapText="1"/>
    </xf>
    <xf numFmtId="4" fontId="6" fillId="0" borderId="1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vertical="top" wrapText="1"/>
    </xf>
    <xf numFmtId="0" fontId="6" fillId="5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vertical="center"/>
    </xf>
    <xf numFmtId="49" fontId="6" fillId="2" borderId="1" xfId="0" applyNumberFormat="1" applyFont="1" applyFill="1" applyBorder="1" applyAlignment="1" applyProtection="1">
      <alignment vertical="center"/>
    </xf>
    <xf numFmtId="49" fontId="6" fillId="8" borderId="1" xfId="0" applyNumberFormat="1" applyFont="1" applyFill="1" applyBorder="1" applyAlignment="1" applyProtection="1">
      <alignment vertical="center"/>
    </xf>
    <xf numFmtId="0" fontId="7" fillId="0" borderId="1" xfId="0" applyFont="1" applyBorder="1" applyAlignment="1" applyProtection="1">
      <alignment vertical="center"/>
    </xf>
    <xf numFmtId="0" fontId="7" fillId="3" borderId="1" xfId="0" applyFont="1" applyFill="1" applyBorder="1" applyAlignment="1" applyProtection="1">
      <alignment vertical="center"/>
    </xf>
    <xf numFmtId="49" fontId="6" fillId="4" borderId="1" xfId="0" applyNumberFormat="1" applyFont="1" applyFill="1" applyBorder="1" applyAlignment="1" applyProtection="1">
      <alignment vertical="center"/>
    </xf>
    <xf numFmtId="0" fontId="7" fillId="7" borderId="1" xfId="0" applyFont="1" applyFill="1" applyBorder="1" applyAlignment="1" applyProtection="1">
      <alignment vertical="center"/>
    </xf>
    <xf numFmtId="0" fontId="7" fillId="8" borderId="1" xfId="0" applyFont="1" applyFill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12" fillId="9" borderId="1" xfId="0" applyNumberFormat="1" applyFont="1" applyFill="1" applyBorder="1" applyAlignment="1" applyProtection="1">
      <alignment vertical="top"/>
      <protection locked="0"/>
    </xf>
    <xf numFmtId="3" fontId="6" fillId="0" borderId="1" xfId="0" applyNumberFormat="1" applyFont="1" applyBorder="1" applyAlignment="1" applyProtection="1">
      <alignment vertical="top"/>
    </xf>
    <xf numFmtId="0" fontId="6" fillId="3" borderId="1" xfId="0" applyFont="1" applyFill="1" applyBorder="1" applyAlignment="1" applyProtection="1">
      <alignment vertical="top"/>
    </xf>
    <xf numFmtId="3" fontId="6" fillId="7" borderId="1" xfId="0" applyNumberFormat="1" applyFont="1" applyFill="1" applyBorder="1" applyAlignment="1" applyProtection="1">
      <alignment vertical="top"/>
    </xf>
    <xf numFmtId="3" fontId="6" fillId="8" borderId="1" xfId="0" applyNumberFormat="1" applyFont="1" applyFill="1" applyBorder="1" applyAlignment="1" applyProtection="1">
      <alignment vertical="top"/>
    </xf>
    <xf numFmtId="0" fontId="6" fillId="0" borderId="1" xfId="0" applyFont="1" applyBorder="1" applyProtection="1"/>
    <xf numFmtId="10" fontId="6" fillId="0" borderId="1" xfId="1" applyNumberFormat="1" applyFont="1" applyFill="1" applyBorder="1" applyAlignment="1" applyProtection="1">
      <alignment vertical="top" wrapText="1"/>
    </xf>
    <xf numFmtId="0" fontId="6" fillId="0" borderId="1" xfId="0" applyFont="1" applyFill="1" applyBorder="1" applyAlignment="1" applyProtection="1">
      <alignment wrapText="1"/>
    </xf>
    <xf numFmtId="0" fontId="0" fillId="0" borderId="0" xfId="0" applyProtection="1"/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11" fillId="0" borderId="0" xfId="0" applyFont="1" applyProtection="1"/>
    <xf numFmtId="0" fontId="13" fillId="0" borderId="0" xfId="0" applyFont="1" applyAlignment="1" applyProtection="1">
      <alignment vertical="center"/>
    </xf>
    <xf numFmtId="0" fontId="8" fillId="0" borderId="1" xfId="0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8" fillId="0" borderId="1" xfId="0" applyFont="1" applyBorder="1" applyAlignment="1" applyProtection="1">
      <alignment horizontal="justify" vertical="top" wrapText="1"/>
    </xf>
    <xf numFmtId="0" fontId="4" fillId="0" borderId="1" xfId="0" applyFont="1" applyBorder="1" applyAlignment="1" applyProtection="1">
      <alignment horizontal="center" vertical="center" wrapText="1"/>
    </xf>
    <xf numFmtId="14" fontId="6" fillId="6" borderId="1" xfId="0" applyNumberFormat="1" applyFont="1" applyFill="1" applyBorder="1" applyAlignment="1" applyProtection="1">
      <alignment horizontal="left" vertical="center" wrapText="1"/>
      <protection locked="0"/>
    </xf>
    <xf numFmtId="4" fontId="6" fillId="6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wrapText="1"/>
    </xf>
    <xf numFmtId="0" fontId="10" fillId="0" borderId="1" xfId="0" applyFont="1" applyBorder="1" applyAlignment="1" applyProtection="1">
      <alignment horizontal="left" vertical="center" wrapText="1"/>
    </xf>
    <xf numFmtId="4" fontId="7" fillId="6" borderId="1" xfId="0" applyNumberFormat="1" applyFont="1" applyFill="1" applyBorder="1" applyAlignment="1" applyProtection="1">
      <alignment horizontal="left" vertical="center" wrapText="1"/>
      <protection locked="0"/>
    </xf>
    <xf numFmtId="14" fontId="7" fillId="6" borderId="1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4"/>
  <sheetViews>
    <sheetView tabSelected="1" topLeftCell="B1" zoomScale="85" zoomScaleNormal="85" workbookViewId="0">
      <selection activeCell="H4" sqref="H4"/>
    </sheetView>
  </sheetViews>
  <sheetFormatPr baseColWidth="10" defaultRowHeight="18" x14ac:dyDescent="0.3"/>
  <cols>
    <col min="1" max="1" width="13.33203125" style="53" customWidth="1"/>
    <col min="2" max="2" width="11.5546875" style="54"/>
    <col min="3" max="3" width="110.6640625" style="52" customWidth="1"/>
    <col min="4" max="4" width="11.5546875" style="52"/>
    <col min="5" max="5" width="14.6640625" style="52" customWidth="1"/>
    <col min="6" max="6" width="15.5546875" style="52" customWidth="1"/>
    <col min="7" max="8" width="11.5546875" style="55"/>
    <col min="9" max="9" width="15.88671875" style="55" customWidth="1"/>
    <col min="10" max="10" width="35.33203125" style="56" customWidth="1"/>
    <col min="11" max="16384" width="11.5546875" style="52"/>
  </cols>
  <sheetData>
    <row r="1" spans="1:10" ht="48" customHeight="1" x14ac:dyDescent="0.3">
      <c r="A1" s="60" t="s">
        <v>30</v>
      </c>
      <c r="B1" s="60"/>
      <c r="C1" s="60"/>
      <c r="D1" s="60" t="s">
        <v>0</v>
      </c>
      <c r="E1" s="60"/>
      <c r="F1" s="60"/>
      <c r="G1" s="60" t="s">
        <v>55</v>
      </c>
      <c r="H1" s="60"/>
      <c r="I1" s="60"/>
    </row>
    <row r="2" spans="1:10" ht="31.2" x14ac:dyDescent="0.3">
      <c r="A2" s="35" t="s">
        <v>1</v>
      </c>
      <c r="B2" s="1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43" t="s">
        <v>4</v>
      </c>
      <c r="H2" s="43" t="s">
        <v>5</v>
      </c>
      <c r="I2" s="43" t="s">
        <v>6</v>
      </c>
    </row>
    <row r="3" spans="1:10" ht="36" customHeight="1" x14ac:dyDescent="0.3">
      <c r="A3" s="36" t="s">
        <v>7</v>
      </c>
      <c r="B3" s="4" t="s">
        <v>8</v>
      </c>
      <c r="C3" s="5" t="s">
        <v>31</v>
      </c>
      <c r="D3" s="6">
        <f t="shared" ref="D3:I3" si="0">D10</f>
        <v>1</v>
      </c>
      <c r="E3" s="7">
        <f t="shared" si="0"/>
        <v>14273.14</v>
      </c>
      <c r="F3" s="7">
        <f t="shared" si="0"/>
        <v>14273.14</v>
      </c>
      <c r="G3" s="6">
        <f t="shared" si="0"/>
        <v>1</v>
      </c>
      <c r="H3" s="7">
        <f t="shared" si="0"/>
        <v>0</v>
      </c>
      <c r="I3" s="7">
        <f t="shared" si="0"/>
        <v>0</v>
      </c>
    </row>
    <row r="4" spans="1:10" ht="290.39999999999998" customHeight="1" x14ac:dyDescent="0.3">
      <c r="A4" s="37" t="s">
        <v>32</v>
      </c>
      <c r="B4" s="8" t="s">
        <v>38</v>
      </c>
      <c r="C4" s="59" t="s">
        <v>39</v>
      </c>
      <c r="D4" s="9">
        <v>1</v>
      </c>
      <c r="E4" s="58">
        <v>6050</v>
      </c>
      <c r="F4" s="58">
        <v>6050</v>
      </c>
      <c r="G4" s="13">
        <v>1</v>
      </c>
      <c r="H4" s="44"/>
      <c r="I4" s="13">
        <f t="shared" ref="I4:I9" si="1">ROUND(G4*H4*1,2)</f>
        <v>0</v>
      </c>
      <c r="J4" s="56" t="str">
        <f>IF(H4&gt;E4,"VALOR MAYOR DEL PERMITIDO "," ")</f>
        <v xml:space="preserve"> </v>
      </c>
    </row>
    <row r="5" spans="1:10" ht="114.6" customHeight="1" x14ac:dyDescent="0.3">
      <c r="A5" s="37" t="s">
        <v>33</v>
      </c>
      <c r="B5" s="8" t="s">
        <v>38</v>
      </c>
      <c r="C5" s="59" t="s">
        <v>40</v>
      </c>
      <c r="D5" s="9">
        <v>1</v>
      </c>
      <c r="E5" s="58">
        <v>1342.86</v>
      </c>
      <c r="F5" s="58">
        <v>1342.86</v>
      </c>
      <c r="G5" s="13">
        <v>1</v>
      </c>
      <c r="H5" s="44"/>
      <c r="I5" s="13">
        <f t="shared" si="1"/>
        <v>0</v>
      </c>
    </row>
    <row r="6" spans="1:10" ht="78" x14ac:dyDescent="0.3">
      <c r="A6" s="37" t="s">
        <v>34</v>
      </c>
      <c r="B6" s="8" t="s">
        <v>38</v>
      </c>
      <c r="C6" s="59" t="s">
        <v>41</v>
      </c>
      <c r="D6" s="9">
        <v>1</v>
      </c>
      <c r="E6" s="58">
        <v>621.42999999999995</v>
      </c>
      <c r="F6" s="58">
        <v>621.42999999999995</v>
      </c>
      <c r="G6" s="13">
        <v>1</v>
      </c>
      <c r="H6" s="44"/>
      <c r="I6" s="13">
        <f t="shared" si="1"/>
        <v>0</v>
      </c>
    </row>
    <row r="7" spans="1:10" ht="196.95" customHeight="1" x14ac:dyDescent="0.3">
      <c r="A7" s="37" t="s">
        <v>35</v>
      </c>
      <c r="B7" s="8" t="s">
        <v>38</v>
      </c>
      <c r="C7" s="59" t="s">
        <v>42</v>
      </c>
      <c r="D7" s="9">
        <v>1</v>
      </c>
      <c r="E7" s="58">
        <v>4643.8500000000004</v>
      </c>
      <c r="F7" s="58">
        <v>4643.8500000000004</v>
      </c>
      <c r="G7" s="13">
        <v>1</v>
      </c>
      <c r="H7" s="44"/>
      <c r="I7" s="13">
        <f t="shared" si="1"/>
        <v>0</v>
      </c>
    </row>
    <row r="8" spans="1:10" ht="55.2" customHeight="1" x14ac:dyDescent="0.3">
      <c r="A8" s="37" t="s">
        <v>36</v>
      </c>
      <c r="B8" s="8" t="s">
        <v>38</v>
      </c>
      <c r="C8" s="59" t="s">
        <v>43</v>
      </c>
      <c r="D8" s="9">
        <v>1</v>
      </c>
      <c r="E8" s="58">
        <v>615</v>
      </c>
      <c r="F8" s="58">
        <v>615</v>
      </c>
      <c r="G8" s="13">
        <v>1</v>
      </c>
      <c r="H8" s="44"/>
      <c r="I8" s="13">
        <f t="shared" si="1"/>
        <v>0</v>
      </c>
    </row>
    <row r="9" spans="1:10" ht="24.6" customHeight="1" x14ac:dyDescent="0.3">
      <c r="A9" s="37" t="s">
        <v>37</v>
      </c>
      <c r="B9" s="8" t="s">
        <v>38</v>
      </c>
      <c r="C9" s="59" t="s">
        <v>44</v>
      </c>
      <c r="D9" s="9">
        <v>1</v>
      </c>
      <c r="E9" s="58">
        <v>1000</v>
      </c>
      <c r="F9" s="58">
        <v>1000</v>
      </c>
      <c r="G9" s="13">
        <v>1</v>
      </c>
      <c r="H9" s="44"/>
      <c r="I9" s="13">
        <f t="shared" si="1"/>
        <v>0</v>
      </c>
    </row>
    <row r="10" spans="1:10" ht="24.6" customHeight="1" x14ac:dyDescent="0.3">
      <c r="A10" s="38"/>
      <c r="B10" s="10"/>
      <c r="C10" s="11" t="s">
        <v>9</v>
      </c>
      <c r="D10" s="12">
        <v>1</v>
      </c>
      <c r="E10" s="13">
        <f>SUM(F4:F9)</f>
        <v>14273.14</v>
      </c>
      <c r="F10" s="13">
        <f>ROUND(D10*E10*1,2)</f>
        <v>14273.14</v>
      </c>
      <c r="G10" s="45">
        <v>1</v>
      </c>
      <c r="H10" s="13">
        <f>SUM(I4:I9)</f>
        <v>0</v>
      </c>
      <c r="I10" s="13">
        <f>ROUND(G10*H10*1,2)</f>
        <v>0</v>
      </c>
    </row>
    <row r="11" spans="1:10" x14ac:dyDescent="0.3">
      <c r="A11" s="39"/>
      <c r="B11" s="15"/>
      <c r="C11" s="16"/>
      <c r="D11" s="14"/>
      <c r="E11" s="14"/>
      <c r="F11" s="14"/>
      <c r="G11" s="46"/>
      <c r="H11" s="46"/>
      <c r="I11" s="46"/>
    </row>
    <row r="12" spans="1:10" x14ac:dyDescent="0.3">
      <c r="A12" s="36" t="s">
        <v>10</v>
      </c>
      <c r="B12" s="4" t="s">
        <v>8</v>
      </c>
      <c r="C12" s="5" t="s">
        <v>45</v>
      </c>
      <c r="D12" s="6">
        <f t="shared" ref="D12:I12" si="2">D19</f>
        <v>1</v>
      </c>
      <c r="E12" s="7">
        <f t="shared" si="2"/>
        <v>14273.14</v>
      </c>
      <c r="F12" s="7">
        <f t="shared" si="2"/>
        <v>14273.14</v>
      </c>
      <c r="G12" s="6">
        <f t="shared" si="2"/>
        <v>1</v>
      </c>
      <c r="H12" s="7">
        <f t="shared" si="2"/>
        <v>0</v>
      </c>
      <c r="I12" s="7">
        <f t="shared" si="2"/>
        <v>0</v>
      </c>
    </row>
    <row r="13" spans="1:10" ht="310.2" customHeight="1" x14ac:dyDescent="0.3">
      <c r="A13" s="57" t="s">
        <v>32</v>
      </c>
      <c r="B13" s="58">
        <v>1</v>
      </c>
      <c r="C13" s="59" t="s">
        <v>39</v>
      </c>
      <c r="D13" s="9">
        <v>1</v>
      </c>
      <c r="E13" s="58">
        <v>6050</v>
      </c>
      <c r="F13" s="58">
        <v>6050</v>
      </c>
      <c r="G13" s="13">
        <v>1</v>
      </c>
      <c r="H13" s="44"/>
      <c r="I13" s="13">
        <f t="shared" ref="I13:I18" si="3">ROUND(G13*H13*1,2)</f>
        <v>0</v>
      </c>
    </row>
    <row r="14" spans="1:10" ht="113.4" customHeight="1" x14ac:dyDescent="0.3">
      <c r="A14" s="57" t="s">
        <v>33</v>
      </c>
      <c r="B14" s="58">
        <v>1</v>
      </c>
      <c r="C14" s="59" t="s">
        <v>40</v>
      </c>
      <c r="D14" s="9">
        <v>1</v>
      </c>
      <c r="E14" s="58">
        <v>1342.86</v>
      </c>
      <c r="F14" s="58">
        <v>1342.86</v>
      </c>
      <c r="G14" s="13">
        <v>1</v>
      </c>
      <c r="H14" s="44"/>
      <c r="I14" s="13">
        <f t="shared" si="3"/>
        <v>0</v>
      </c>
    </row>
    <row r="15" spans="1:10" ht="78" x14ac:dyDescent="0.3">
      <c r="A15" s="57" t="s">
        <v>34</v>
      </c>
      <c r="B15" s="58">
        <v>1</v>
      </c>
      <c r="C15" s="59" t="s">
        <v>41</v>
      </c>
      <c r="D15" s="9">
        <v>1</v>
      </c>
      <c r="E15" s="58">
        <v>621.42999999999995</v>
      </c>
      <c r="F15" s="58">
        <v>621.42999999999995</v>
      </c>
      <c r="G15" s="13">
        <v>1</v>
      </c>
      <c r="H15" s="44"/>
      <c r="I15" s="13">
        <f t="shared" si="3"/>
        <v>0</v>
      </c>
    </row>
    <row r="16" spans="1:10" ht="196.2" customHeight="1" x14ac:dyDescent="0.3">
      <c r="A16" s="57" t="s">
        <v>35</v>
      </c>
      <c r="B16" s="58">
        <v>1</v>
      </c>
      <c r="C16" s="59" t="s">
        <v>42</v>
      </c>
      <c r="D16" s="9">
        <v>1</v>
      </c>
      <c r="E16" s="58">
        <v>4643.8500000000004</v>
      </c>
      <c r="F16" s="58">
        <v>4643.8500000000004</v>
      </c>
      <c r="G16" s="13">
        <v>1</v>
      </c>
      <c r="H16" s="44"/>
      <c r="I16" s="13">
        <f t="shared" si="3"/>
        <v>0</v>
      </c>
    </row>
    <row r="17" spans="1:9" ht="43.2" customHeight="1" x14ac:dyDescent="0.3">
      <c r="A17" s="57" t="s">
        <v>36</v>
      </c>
      <c r="B17" s="58">
        <v>1</v>
      </c>
      <c r="C17" s="59" t="s">
        <v>43</v>
      </c>
      <c r="D17" s="9">
        <v>1</v>
      </c>
      <c r="E17" s="58">
        <v>615</v>
      </c>
      <c r="F17" s="58">
        <v>615</v>
      </c>
      <c r="G17" s="13">
        <v>1</v>
      </c>
      <c r="H17" s="44"/>
      <c r="I17" s="13">
        <f t="shared" si="3"/>
        <v>0</v>
      </c>
    </row>
    <row r="18" spans="1:9" ht="21.6" customHeight="1" x14ac:dyDescent="0.3">
      <c r="A18" s="57" t="s">
        <v>37</v>
      </c>
      <c r="B18" s="58">
        <v>1</v>
      </c>
      <c r="C18" s="59" t="s">
        <v>44</v>
      </c>
      <c r="D18" s="9">
        <v>1</v>
      </c>
      <c r="E18" s="58">
        <v>1000</v>
      </c>
      <c r="F18" s="58">
        <v>1000</v>
      </c>
      <c r="G18" s="13">
        <v>1</v>
      </c>
      <c r="H18" s="44"/>
      <c r="I18" s="13">
        <f t="shared" si="3"/>
        <v>0</v>
      </c>
    </row>
    <row r="19" spans="1:9" x14ac:dyDescent="0.3">
      <c r="A19" s="38"/>
      <c r="B19" s="10"/>
      <c r="C19" s="11" t="s">
        <v>11</v>
      </c>
      <c r="D19" s="12">
        <v>1</v>
      </c>
      <c r="E19" s="13">
        <f>SUM(F13:F18)</f>
        <v>14273.14</v>
      </c>
      <c r="F19" s="13">
        <f>ROUND(D19*E19*1,2)</f>
        <v>14273.14</v>
      </c>
      <c r="G19" s="45">
        <v>1</v>
      </c>
      <c r="H19" s="13">
        <f>SUM(I13:I18)</f>
        <v>0</v>
      </c>
      <c r="I19" s="13">
        <f>ROUND(G19*H19*1,2)</f>
        <v>0</v>
      </c>
    </row>
    <row r="20" spans="1:9" x14ac:dyDescent="0.3">
      <c r="A20" s="39"/>
      <c r="B20" s="15"/>
      <c r="C20" s="16"/>
      <c r="D20" s="14"/>
      <c r="E20" s="14"/>
      <c r="F20" s="14"/>
      <c r="G20" s="46"/>
      <c r="H20" s="46"/>
      <c r="I20" s="46"/>
    </row>
    <row r="21" spans="1:9" x14ac:dyDescent="0.3">
      <c r="A21" s="36" t="s">
        <v>12</v>
      </c>
      <c r="B21" s="4" t="s">
        <v>8</v>
      </c>
      <c r="C21" s="5" t="s">
        <v>46</v>
      </c>
      <c r="D21" s="6">
        <f t="shared" ref="D21:I21" si="4">D28</f>
        <v>1</v>
      </c>
      <c r="E21" s="7">
        <f t="shared" si="4"/>
        <v>14273.14</v>
      </c>
      <c r="F21" s="7">
        <f t="shared" si="4"/>
        <v>14273.14</v>
      </c>
      <c r="G21" s="6">
        <f t="shared" si="4"/>
        <v>1</v>
      </c>
      <c r="H21" s="7">
        <f t="shared" si="4"/>
        <v>0</v>
      </c>
      <c r="I21" s="7">
        <f t="shared" si="4"/>
        <v>0</v>
      </c>
    </row>
    <row r="22" spans="1:9" ht="318" customHeight="1" x14ac:dyDescent="0.3">
      <c r="A22" s="57" t="s">
        <v>32</v>
      </c>
      <c r="B22" s="8" t="s">
        <v>38</v>
      </c>
      <c r="C22" s="59" t="s">
        <v>39</v>
      </c>
      <c r="D22" s="9">
        <v>1</v>
      </c>
      <c r="E22" s="58">
        <v>6050</v>
      </c>
      <c r="F22" s="58">
        <v>6050</v>
      </c>
      <c r="G22" s="13">
        <v>1</v>
      </c>
      <c r="H22" s="44"/>
      <c r="I22" s="13">
        <f t="shared" ref="I22:I27" si="5">ROUND(G22*H22,2)</f>
        <v>0</v>
      </c>
    </row>
    <row r="23" spans="1:9" ht="121.95" customHeight="1" x14ac:dyDescent="0.3">
      <c r="A23" s="57" t="s">
        <v>33</v>
      </c>
      <c r="B23" s="8" t="s">
        <v>38</v>
      </c>
      <c r="C23" s="59" t="s">
        <v>40</v>
      </c>
      <c r="D23" s="9">
        <v>1</v>
      </c>
      <c r="E23" s="58">
        <v>1342.86</v>
      </c>
      <c r="F23" s="58">
        <v>1342.86</v>
      </c>
      <c r="G23" s="13">
        <v>1</v>
      </c>
      <c r="H23" s="44"/>
      <c r="I23" s="13">
        <f t="shared" si="5"/>
        <v>0</v>
      </c>
    </row>
    <row r="24" spans="1:9" ht="77.400000000000006" customHeight="1" x14ac:dyDescent="0.3">
      <c r="A24" s="57" t="s">
        <v>34</v>
      </c>
      <c r="B24" s="8" t="s">
        <v>38</v>
      </c>
      <c r="C24" s="59" t="s">
        <v>41</v>
      </c>
      <c r="D24" s="9">
        <v>1</v>
      </c>
      <c r="E24" s="58">
        <v>621.42999999999995</v>
      </c>
      <c r="F24" s="58">
        <v>621.42999999999995</v>
      </c>
      <c r="G24" s="13">
        <v>1</v>
      </c>
      <c r="H24" s="44"/>
      <c r="I24" s="13">
        <f t="shared" si="5"/>
        <v>0</v>
      </c>
    </row>
    <row r="25" spans="1:9" ht="217.2" customHeight="1" x14ac:dyDescent="0.3">
      <c r="A25" s="57" t="s">
        <v>35</v>
      </c>
      <c r="B25" s="8" t="s">
        <v>38</v>
      </c>
      <c r="C25" s="59" t="s">
        <v>42</v>
      </c>
      <c r="D25" s="9">
        <v>1</v>
      </c>
      <c r="E25" s="58">
        <v>4643.8500000000004</v>
      </c>
      <c r="F25" s="58">
        <v>4643.8500000000004</v>
      </c>
      <c r="G25" s="13">
        <v>1</v>
      </c>
      <c r="H25" s="44"/>
      <c r="I25" s="13">
        <f t="shared" si="5"/>
        <v>0</v>
      </c>
    </row>
    <row r="26" spans="1:9" ht="45.6" customHeight="1" x14ac:dyDescent="0.3">
      <c r="A26" s="57" t="s">
        <v>36</v>
      </c>
      <c r="B26" s="8" t="s">
        <v>38</v>
      </c>
      <c r="C26" s="59" t="s">
        <v>43</v>
      </c>
      <c r="D26" s="9">
        <v>1</v>
      </c>
      <c r="E26" s="58">
        <v>615</v>
      </c>
      <c r="F26" s="58">
        <v>615</v>
      </c>
      <c r="G26" s="13">
        <v>1</v>
      </c>
      <c r="H26" s="44"/>
      <c r="I26" s="13">
        <f t="shared" si="5"/>
        <v>0</v>
      </c>
    </row>
    <row r="27" spans="1:9" ht="21" customHeight="1" x14ac:dyDescent="0.3">
      <c r="A27" s="57" t="s">
        <v>37</v>
      </c>
      <c r="B27" s="8" t="s">
        <v>38</v>
      </c>
      <c r="C27" s="59" t="s">
        <v>44</v>
      </c>
      <c r="D27" s="9">
        <v>1</v>
      </c>
      <c r="E27" s="58">
        <v>1000</v>
      </c>
      <c r="F27" s="58">
        <v>1000</v>
      </c>
      <c r="G27" s="13">
        <v>1</v>
      </c>
      <c r="H27" s="44"/>
      <c r="I27" s="13">
        <f t="shared" si="5"/>
        <v>0</v>
      </c>
    </row>
    <row r="28" spans="1:9" x14ac:dyDescent="0.3">
      <c r="A28" s="38"/>
      <c r="B28" s="10"/>
      <c r="C28" s="11" t="s">
        <v>13</v>
      </c>
      <c r="D28" s="9">
        <v>1</v>
      </c>
      <c r="E28" s="13">
        <f>SUM(F22:F27)</f>
        <v>14273.14</v>
      </c>
      <c r="F28" s="13">
        <f>ROUND(D28*E28,2)</f>
        <v>14273.14</v>
      </c>
      <c r="G28" s="13">
        <v>1</v>
      </c>
      <c r="H28" s="13">
        <f>SUM(I22:I27)</f>
        <v>0</v>
      </c>
      <c r="I28" s="13">
        <f>ROUND(G28*H28,2)</f>
        <v>0</v>
      </c>
    </row>
    <row r="29" spans="1:9" x14ac:dyDescent="0.3">
      <c r="A29" s="39"/>
      <c r="B29" s="15"/>
      <c r="C29" s="16"/>
      <c r="D29" s="14"/>
      <c r="E29" s="14"/>
      <c r="F29" s="14"/>
      <c r="G29" s="46"/>
      <c r="H29" s="46"/>
      <c r="I29" s="46"/>
    </row>
    <row r="30" spans="1:9" x14ac:dyDescent="0.3">
      <c r="A30" s="40" t="s">
        <v>14</v>
      </c>
      <c r="B30" s="17" t="s">
        <v>8</v>
      </c>
      <c r="C30" s="18" t="s">
        <v>47</v>
      </c>
      <c r="D30" s="19">
        <f t="shared" ref="D30" si="6">D34</f>
        <v>1</v>
      </c>
      <c r="E30" s="19">
        <f>E37</f>
        <v>14273.14</v>
      </c>
      <c r="F30" s="19">
        <f>F37</f>
        <v>14273.14</v>
      </c>
      <c r="G30" s="19">
        <f t="shared" ref="G30" si="7">G34</f>
        <v>1</v>
      </c>
      <c r="H30" s="19">
        <f>H37</f>
        <v>0</v>
      </c>
      <c r="I30" s="19">
        <f>I37</f>
        <v>0</v>
      </c>
    </row>
    <row r="31" spans="1:9" ht="292.95" customHeight="1" x14ac:dyDescent="0.3">
      <c r="A31" s="57" t="s">
        <v>32</v>
      </c>
      <c r="B31" s="58">
        <v>1</v>
      </c>
      <c r="C31" s="59" t="s">
        <v>39</v>
      </c>
      <c r="D31" s="9">
        <v>1</v>
      </c>
      <c r="E31" s="58">
        <v>6050</v>
      </c>
      <c r="F31" s="58">
        <v>6050</v>
      </c>
      <c r="G31" s="13">
        <v>1</v>
      </c>
      <c r="H31" s="44"/>
      <c r="I31" s="13">
        <f t="shared" ref="I31:I36" si="8">ROUND(G31*H31,2)</f>
        <v>0</v>
      </c>
    </row>
    <row r="32" spans="1:9" ht="115.95" customHeight="1" x14ac:dyDescent="0.3">
      <c r="A32" s="57" t="s">
        <v>33</v>
      </c>
      <c r="B32" s="58">
        <v>1</v>
      </c>
      <c r="C32" s="59" t="s">
        <v>40</v>
      </c>
      <c r="D32" s="9">
        <v>1</v>
      </c>
      <c r="E32" s="58">
        <v>1342.86</v>
      </c>
      <c r="F32" s="58">
        <v>1342.86</v>
      </c>
      <c r="G32" s="13">
        <v>1</v>
      </c>
      <c r="H32" s="44"/>
      <c r="I32" s="13">
        <f t="shared" si="8"/>
        <v>0</v>
      </c>
    </row>
    <row r="33" spans="1:9" ht="67.95" customHeight="1" x14ac:dyDescent="0.3">
      <c r="A33" s="57" t="s">
        <v>34</v>
      </c>
      <c r="B33" s="58">
        <v>1</v>
      </c>
      <c r="C33" s="59" t="s">
        <v>41</v>
      </c>
      <c r="D33" s="9">
        <v>1</v>
      </c>
      <c r="E33" s="58">
        <v>621.42999999999995</v>
      </c>
      <c r="F33" s="58">
        <v>621.42999999999995</v>
      </c>
      <c r="G33" s="13">
        <v>1</v>
      </c>
      <c r="H33" s="44"/>
      <c r="I33" s="13">
        <f t="shared" si="8"/>
        <v>0</v>
      </c>
    </row>
    <row r="34" spans="1:9" ht="214.95" customHeight="1" x14ac:dyDescent="0.3">
      <c r="A34" s="57" t="s">
        <v>35</v>
      </c>
      <c r="B34" s="58">
        <v>1</v>
      </c>
      <c r="C34" s="59" t="s">
        <v>42</v>
      </c>
      <c r="D34" s="9">
        <v>1</v>
      </c>
      <c r="E34" s="58">
        <v>4643.8500000000004</v>
      </c>
      <c r="F34" s="58">
        <v>4643.8500000000004</v>
      </c>
      <c r="G34" s="13">
        <v>1</v>
      </c>
      <c r="H34" s="44"/>
      <c r="I34" s="13">
        <f t="shared" si="8"/>
        <v>0</v>
      </c>
    </row>
    <row r="35" spans="1:9" ht="51.6" customHeight="1" x14ac:dyDescent="0.3">
      <c r="A35" s="57" t="s">
        <v>36</v>
      </c>
      <c r="B35" s="58">
        <v>1</v>
      </c>
      <c r="C35" s="59" t="s">
        <v>43</v>
      </c>
      <c r="D35" s="9">
        <v>1</v>
      </c>
      <c r="E35" s="58">
        <v>615</v>
      </c>
      <c r="F35" s="58">
        <v>615</v>
      </c>
      <c r="G35" s="13">
        <v>1</v>
      </c>
      <c r="H35" s="44"/>
      <c r="I35" s="13">
        <f t="shared" si="8"/>
        <v>0</v>
      </c>
    </row>
    <row r="36" spans="1:9" ht="21.6" customHeight="1" x14ac:dyDescent="0.3">
      <c r="A36" s="57" t="s">
        <v>37</v>
      </c>
      <c r="B36" s="58">
        <v>1</v>
      </c>
      <c r="C36" s="59" t="s">
        <v>44</v>
      </c>
      <c r="D36" s="9">
        <v>1</v>
      </c>
      <c r="E36" s="58">
        <v>1000</v>
      </c>
      <c r="F36" s="58">
        <v>1000</v>
      </c>
      <c r="G36" s="13">
        <v>1</v>
      </c>
      <c r="H36" s="44"/>
      <c r="I36" s="13">
        <f t="shared" si="8"/>
        <v>0</v>
      </c>
    </row>
    <row r="37" spans="1:9" x14ac:dyDescent="0.3">
      <c r="A37" s="38"/>
      <c r="B37" s="10"/>
      <c r="C37" s="11" t="s">
        <v>15</v>
      </c>
      <c r="D37" s="9">
        <v>1</v>
      </c>
      <c r="E37" s="13">
        <f>SUM(E31:E36)</f>
        <v>14273.14</v>
      </c>
      <c r="F37" s="13">
        <f>ROUND(D37*E37,2)</f>
        <v>14273.14</v>
      </c>
      <c r="G37" s="13">
        <v>1</v>
      </c>
      <c r="H37" s="13">
        <f>SUM(H31:H36)</f>
        <v>0</v>
      </c>
      <c r="I37" s="13">
        <f>ROUND(G37*H37,2)</f>
        <v>0</v>
      </c>
    </row>
    <row r="38" spans="1:9" x14ac:dyDescent="0.3">
      <c r="A38" s="39"/>
      <c r="B38" s="15"/>
      <c r="C38" s="16"/>
      <c r="D38" s="14"/>
      <c r="E38" s="14"/>
      <c r="F38" s="14"/>
      <c r="G38" s="46"/>
      <c r="H38" s="46"/>
      <c r="I38" s="46"/>
    </row>
    <row r="39" spans="1:9" x14ac:dyDescent="0.3">
      <c r="A39" s="40" t="s">
        <v>16</v>
      </c>
      <c r="B39" s="17" t="s">
        <v>8</v>
      </c>
      <c r="C39" s="18" t="s">
        <v>48</v>
      </c>
      <c r="D39" s="19">
        <f t="shared" ref="D39" si="9">D42</f>
        <v>1</v>
      </c>
      <c r="E39" s="19">
        <f>E46</f>
        <v>14273.14</v>
      </c>
      <c r="F39" s="19">
        <f>F46</f>
        <v>14273.14</v>
      </c>
      <c r="G39" s="19">
        <f t="shared" ref="G39" si="10">G42</f>
        <v>1</v>
      </c>
      <c r="H39" s="19">
        <f>H46</f>
        <v>0</v>
      </c>
      <c r="I39" s="19">
        <f>I46</f>
        <v>0</v>
      </c>
    </row>
    <row r="40" spans="1:9" ht="308.39999999999998" customHeight="1" x14ac:dyDescent="0.3">
      <c r="A40" s="57" t="s">
        <v>32</v>
      </c>
      <c r="B40" s="58">
        <v>1</v>
      </c>
      <c r="C40" s="59" t="s">
        <v>39</v>
      </c>
      <c r="D40" s="9">
        <v>1</v>
      </c>
      <c r="E40" s="58">
        <v>6050</v>
      </c>
      <c r="F40" s="58">
        <v>6050</v>
      </c>
      <c r="G40" s="13">
        <v>1</v>
      </c>
      <c r="H40" s="44"/>
      <c r="I40" s="13">
        <f t="shared" ref="I40:I45" si="11">ROUND(G40*H40,2)</f>
        <v>0</v>
      </c>
    </row>
    <row r="41" spans="1:9" ht="115.95" customHeight="1" x14ac:dyDescent="0.3">
      <c r="A41" s="57" t="s">
        <v>33</v>
      </c>
      <c r="B41" s="58">
        <v>1</v>
      </c>
      <c r="C41" s="59" t="s">
        <v>40</v>
      </c>
      <c r="D41" s="9">
        <v>1</v>
      </c>
      <c r="E41" s="58">
        <v>1342.86</v>
      </c>
      <c r="F41" s="58">
        <v>1342.86</v>
      </c>
      <c r="G41" s="13">
        <v>1</v>
      </c>
      <c r="H41" s="44"/>
      <c r="I41" s="13">
        <f t="shared" si="11"/>
        <v>0</v>
      </c>
    </row>
    <row r="42" spans="1:9" ht="72.599999999999994" customHeight="1" x14ac:dyDescent="0.3">
      <c r="A42" s="57" t="s">
        <v>34</v>
      </c>
      <c r="B42" s="58">
        <v>1</v>
      </c>
      <c r="C42" s="59" t="s">
        <v>41</v>
      </c>
      <c r="D42" s="9">
        <v>1</v>
      </c>
      <c r="E42" s="58">
        <v>621.42999999999995</v>
      </c>
      <c r="F42" s="58">
        <v>621.42999999999995</v>
      </c>
      <c r="G42" s="13">
        <v>1</v>
      </c>
      <c r="H42" s="44"/>
      <c r="I42" s="13">
        <f t="shared" si="11"/>
        <v>0</v>
      </c>
    </row>
    <row r="43" spans="1:9" ht="193.95" customHeight="1" x14ac:dyDescent="0.3">
      <c r="A43" s="57" t="s">
        <v>35</v>
      </c>
      <c r="B43" s="58">
        <v>1</v>
      </c>
      <c r="C43" s="59" t="s">
        <v>42</v>
      </c>
      <c r="D43" s="9">
        <v>1</v>
      </c>
      <c r="E43" s="58">
        <v>4643.8500000000004</v>
      </c>
      <c r="F43" s="58">
        <v>4643.8500000000004</v>
      </c>
      <c r="G43" s="13">
        <v>1</v>
      </c>
      <c r="H43" s="44"/>
      <c r="I43" s="13">
        <f t="shared" si="11"/>
        <v>0</v>
      </c>
    </row>
    <row r="44" spans="1:9" ht="52.2" customHeight="1" x14ac:dyDescent="0.3">
      <c r="A44" s="57" t="s">
        <v>36</v>
      </c>
      <c r="B44" s="58">
        <v>1</v>
      </c>
      <c r="C44" s="59" t="s">
        <v>43</v>
      </c>
      <c r="D44" s="9">
        <f t="shared" ref="D44" si="12">D46</f>
        <v>1</v>
      </c>
      <c r="E44" s="58">
        <v>615</v>
      </c>
      <c r="F44" s="58">
        <v>615</v>
      </c>
      <c r="G44" s="13">
        <f t="shared" ref="G44" si="13">G46</f>
        <v>1</v>
      </c>
      <c r="H44" s="44"/>
      <c r="I44" s="13">
        <f t="shared" si="11"/>
        <v>0</v>
      </c>
    </row>
    <row r="45" spans="1:9" ht="21.6" customHeight="1" x14ac:dyDescent="0.3">
      <c r="A45" s="57" t="s">
        <v>37</v>
      </c>
      <c r="B45" s="58">
        <v>1</v>
      </c>
      <c r="C45" s="59" t="s">
        <v>44</v>
      </c>
      <c r="D45" s="9">
        <v>1</v>
      </c>
      <c r="E45" s="58">
        <v>1000</v>
      </c>
      <c r="F45" s="58">
        <v>1000</v>
      </c>
      <c r="G45" s="13">
        <v>1</v>
      </c>
      <c r="H45" s="44"/>
      <c r="I45" s="13">
        <f t="shared" si="11"/>
        <v>0</v>
      </c>
    </row>
    <row r="46" spans="1:9" x14ac:dyDescent="0.3">
      <c r="A46" s="38"/>
      <c r="B46" s="10"/>
      <c r="C46" s="11" t="s">
        <v>52</v>
      </c>
      <c r="D46" s="9">
        <v>1</v>
      </c>
      <c r="E46" s="13">
        <f>SUM(E40:E45)</f>
        <v>14273.14</v>
      </c>
      <c r="F46" s="13">
        <f>ROUND(D46*E46,2)</f>
        <v>14273.14</v>
      </c>
      <c r="G46" s="13">
        <v>1</v>
      </c>
      <c r="H46" s="13">
        <f>SUM(H40:H45)</f>
        <v>0</v>
      </c>
      <c r="I46" s="13">
        <f>ROUND(G46*H46,2)</f>
        <v>0</v>
      </c>
    </row>
    <row r="47" spans="1:9" x14ac:dyDescent="0.3">
      <c r="A47" s="39"/>
      <c r="B47" s="15"/>
      <c r="C47" s="16"/>
      <c r="D47" s="14"/>
      <c r="E47" s="14"/>
      <c r="F47" s="14"/>
      <c r="G47" s="46"/>
      <c r="H47" s="46"/>
      <c r="I47" s="46"/>
    </row>
    <row r="48" spans="1:9" x14ac:dyDescent="0.3">
      <c r="A48" s="40" t="s">
        <v>17</v>
      </c>
      <c r="B48" s="17" t="s">
        <v>8</v>
      </c>
      <c r="C48" s="18" t="s">
        <v>49</v>
      </c>
      <c r="D48" s="19">
        <f t="shared" ref="D48" si="14">D54</f>
        <v>1</v>
      </c>
      <c r="E48" s="19">
        <f>E50</f>
        <v>1427.3</v>
      </c>
      <c r="F48" s="19">
        <f>F50</f>
        <v>1427.3</v>
      </c>
      <c r="G48" s="19">
        <f t="shared" ref="G48" si="15">G54</f>
        <v>1</v>
      </c>
      <c r="H48" s="19">
        <f>H50</f>
        <v>0</v>
      </c>
      <c r="I48" s="19">
        <f>I50</f>
        <v>0</v>
      </c>
    </row>
    <row r="49" spans="1:9" ht="16.95" customHeight="1" x14ac:dyDescent="0.3">
      <c r="A49" s="57" t="s">
        <v>50</v>
      </c>
      <c r="B49" s="58">
        <v>1</v>
      </c>
      <c r="C49" s="59" t="s">
        <v>51</v>
      </c>
      <c r="D49" s="9">
        <v>1</v>
      </c>
      <c r="E49" s="58">
        <v>1427.3</v>
      </c>
      <c r="F49" s="58">
        <v>1427.3</v>
      </c>
      <c r="G49" s="13">
        <v>1</v>
      </c>
      <c r="H49" s="44"/>
      <c r="I49" s="13">
        <f>ROUND(G49*H49,2)</f>
        <v>0</v>
      </c>
    </row>
    <row r="50" spans="1:9" x14ac:dyDescent="0.3">
      <c r="A50" s="38"/>
      <c r="B50" s="10"/>
      <c r="C50" s="11" t="s">
        <v>18</v>
      </c>
      <c r="D50" s="9">
        <v>1</v>
      </c>
      <c r="E50" s="13">
        <f>E49</f>
        <v>1427.3</v>
      </c>
      <c r="F50" s="13">
        <f>ROUND(D50*E50,2)</f>
        <v>1427.3</v>
      </c>
      <c r="G50" s="13">
        <v>1</v>
      </c>
      <c r="H50" s="13">
        <f>H49</f>
        <v>0</v>
      </c>
      <c r="I50" s="13">
        <f>ROUND(G50*H50,2)</f>
        <v>0</v>
      </c>
    </row>
    <row r="51" spans="1:9" x14ac:dyDescent="0.3">
      <c r="A51" s="41"/>
      <c r="B51" s="20"/>
      <c r="C51" s="21" t="s">
        <v>19</v>
      </c>
      <c r="D51" s="22">
        <v>1</v>
      </c>
      <c r="E51" s="23">
        <f>F3+F12+F21+F30+F39+F48</f>
        <v>72793</v>
      </c>
      <c r="F51" s="23">
        <f t="shared" ref="F51" si="16">ROUND(D51*E51,2)</f>
        <v>72793</v>
      </c>
      <c r="G51" s="47">
        <v>1</v>
      </c>
      <c r="H51" s="23">
        <f>I3+I12+I21+I30+I39+I48</f>
        <v>0</v>
      </c>
      <c r="I51" s="23">
        <f t="shared" ref="I51:I52" si="17">ROUND(G51*H51,2)</f>
        <v>0</v>
      </c>
    </row>
    <row r="52" spans="1:9" x14ac:dyDescent="0.3">
      <c r="A52" s="42"/>
      <c r="B52" s="24"/>
      <c r="C52" s="25" t="s">
        <v>53</v>
      </c>
      <c r="D52" s="26">
        <v>1</v>
      </c>
      <c r="E52" s="27">
        <v>3639.65</v>
      </c>
      <c r="F52" s="27">
        <f t="shared" ref="F52" si="18">ROUND(D52*E52,2)</f>
        <v>3639.65</v>
      </c>
      <c r="G52" s="48">
        <v>1</v>
      </c>
      <c r="H52" s="27">
        <f>H51*0.05</f>
        <v>0</v>
      </c>
      <c r="I52" s="27">
        <f t="shared" si="17"/>
        <v>0</v>
      </c>
    </row>
    <row r="53" spans="1:9" x14ac:dyDescent="0.3">
      <c r="A53" s="39"/>
      <c r="B53" s="15"/>
      <c r="C53" s="16"/>
      <c r="D53" s="14"/>
      <c r="E53" s="14"/>
      <c r="F53" s="14"/>
      <c r="G53" s="46"/>
      <c r="H53" s="46"/>
      <c r="I53" s="46"/>
    </row>
    <row r="54" spans="1:9" x14ac:dyDescent="0.3">
      <c r="A54" s="38"/>
      <c r="B54" s="10"/>
      <c r="C54" s="11" t="s">
        <v>19</v>
      </c>
      <c r="D54" s="12">
        <v>1</v>
      </c>
      <c r="E54" s="13">
        <f>F3+F12+F21+F30+F39+F48+E52</f>
        <v>76432.649999999994</v>
      </c>
      <c r="F54" s="13">
        <f t="shared" ref="F54" si="19">ROUND(D54*E54,2)</f>
        <v>76432.649999999994</v>
      </c>
      <c r="G54" s="45">
        <v>1</v>
      </c>
      <c r="H54" s="13">
        <f>I3+I12+I21+I30+I39+I48+H52</f>
        <v>0</v>
      </c>
      <c r="I54" s="13">
        <f t="shared" ref="I54" si="20">ROUND(G54*H54,2)</f>
        <v>0</v>
      </c>
    </row>
    <row r="55" spans="1:9" x14ac:dyDescent="0.3">
      <c r="A55" s="38"/>
      <c r="B55" s="10"/>
      <c r="C55" s="11" t="s">
        <v>20</v>
      </c>
      <c r="D55" s="28"/>
      <c r="E55" s="29">
        <v>0.13</v>
      </c>
      <c r="F55" s="30">
        <f>ROUND(F54*E55,2)</f>
        <v>9936.24</v>
      </c>
      <c r="G55" s="49"/>
      <c r="H55" s="50">
        <v>0.13</v>
      </c>
      <c r="I55" s="32">
        <f>ROUND(I54*H55,2)</f>
        <v>0</v>
      </c>
    </row>
    <row r="56" spans="1:9" x14ac:dyDescent="0.3">
      <c r="A56" s="38"/>
      <c r="B56" s="10"/>
      <c r="C56" s="11" t="s">
        <v>21</v>
      </c>
      <c r="D56" s="28"/>
      <c r="E56" s="29">
        <v>0.06</v>
      </c>
      <c r="F56" s="30">
        <f>ROUND(F54*E56,2)</f>
        <v>4585.96</v>
      </c>
      <c r="G56" s="49"/>
      <c r="H56" s="50">
        <v>0.06</v>
      </c>
      <c r="I56" s="32">
        <f>ROUND(I54*H56,2)</f>
        <v>0</v>
      </c>
    </row>
    <row r="57" spans="1:9" x14ac:dyDescent="0.3">
      <c r="A57" s="38"/>
      <c r="B57" s="10"/>
      <c r="C57" s="11" t="s">
        <v>0</v>
      </c>
      <c r="D57" s="28"/>
      <c r="E57" s="31"/>
      <c r="F57" s="32">
        <f>SUM(F54:F56)</f>
        <v>90954.85</v>
      </c>
      <c r="G57" s="49"/>
      <c r="H57" s="51"/>
      <c r="I57" s="32">
        <f>SUM(I54:I56)</f>
        <v>0</v>
      </c>
    </row>
    <row r="58" spans="1:9" x14ac:dyDescent="0.3">
      <c r="A58" s="38"/>
      <c r="B58" s="10"/>
      <c r="C58" s="33" t="s">
        <v>22</v>
      </c>
      <c r="D58" s="28"/>
      <c r="E58" s="29">
        <v>0.21</v>
      </c>
      <c r="F58" s="30">
        <f>ROUND(F57*E58,2)</f>
        <v>19100.52</v>
      </c>
      <c r="G58" s="49"/>
      <c r="H58" s="50">
        <v>0.21</v>
      </c>
      <c r="I58" s="32">
        <f>ROUND(I57*H58,2)</f>
        <v>0</v>
      </c>
    </row>
    <row r="59" spans="1:9" x14ac:dyDescent="0.3">
      <c r="A59" s="38"/>
      <c r="B59" s="10"/>
      <c r="C59" s="11" t="s">
        <v>23</v>
      </c>
      <c r="D59" s="28"/>
      <c r="E59" s="31"/>
      <c r="F59" s="32">
        <f>SUM(F57:F58)</f>
        <v>110055.37000000001</v>
      </c>
      <c r="G59" s="49"/>
      <c r="H59" s="51"/>
      <c r="I59" s="32">
        <f>SUM(I57:I58)</f>
        <v>0</v>
      </c>
    </row>
    <row r="60" spans="1:9" x14ac:dyDescent="0.3">
      <c r="A60" s="63" t="s">
        <v>54</v>
      </c>
      <c r="B60" s="63"/>
      <c r="C60" s="63"/>
      <c r="D60" s="63"/>
      <c r="E60" s="63"/>
      <c r="F60" s="63"/>
    </row>
    <row r="61" spans="1:9" ht="18.75" customHeight="1" x14ac:dyDescent="0.3">
      <c r="A61" s="64" t="s">
        <v>56</v>
      </c>
      <c r="B61" s="64"/>
      <c r="C61" s="64"/>
      <c r="D61" s="64"/>
      <c r="E61" s="64"/>
      <c r="F61" s="64"/>
    </row>
    <row r="62" spans="1:9" ht="62.4" x14ac:dyDescent="0.3">
      <c r="A62" s="34" t="s">
        <v>24</v>
      </c>
      <c r="B62" s="65"/>
      <c r="C62" s="65"/>
      <c r="D62" s="34" t="s">
        <v>25</v>
      </c>
      <c r="E62" s="66"/>
      <c r="F62" s="66"/>
      <c r="G62" s="34" t="s">
        <v>25</v>
      </c>
      <c r="H62" s="61"/>
      <c r="I62" s="61"/>
    </row>
    <row r="63" spans="1:9" ht="31.2" x14ac:dyDescent="0.3">
      <c r="A63" s="34" t="s">
        <v>26</v>
      </c>
      <c r="B63" s="65"/>
      <c r="C63" s="65"/>
      <c r="D63" s="34" t="s">
        <v>27</v>
      </c>
      <c r="E63" s="65"/>
      <c r="F63" s="65"/>
      <c r="G63" s="34" t="s">
        <v>27</v>
      </c>
      <c r="H63" s="62"/>
      <c r="I63" s="62"/>
    </row>
    <row r="64" spans="1:9" x14ac:dyDescent="0.3">
      <c r="A64" s="34" t="s">
        <v>28</v>
      </c>
      <c r="B64" s="65"/>
      <c r="C64" s="65"/>
      <c r="D64" s="34" t="s">
        <v>29</v>
      </c>
      <c r="E64" s="65"/>
      <c r="F64" s="65"/>
      <c r="G64" s="34" t="s">
        <v>29</v>
      </c>
      <c r="H64" s="62"/>
      <c r="I64" s="62"/>
    </row>
  </sheetData>
  <sheetProtection password="CA93" sheet="1" objects="1" scenarios="1" selectLockedCells="1"/>
  <mergeCells count="14">
    <mergeCell ref="G1:I1"/>
    <mergeCell ref="H62:I62"/>
    <mergeCell ref="H63:I63"/>
    <mergeCell ref="H64:I64"/>
    <mergeCell ref="A1:C1"/>
    <mergeCell ref="D1:F1"/>
    <mergeCell ref="A60:F60"/>
    <mergeCell ref="A61:F61"/>
    <mergeCell ref="B64:C64"/>
    <mergeCell ref="E64:F64"/>
    <mergeCell ref="B62:C62"/>
    <mergeCell ref="E62:F62"/>
    <mergeCell ref="B63:C63"/>
    <mergeCell ref="E63:F63"/>
  </mergeCells>
  <pageMargins left="0.7" right="0.7" top="0.75" bottom="0.75" header="0.3" footer="0.3"/>
  <pageSetup paperSize="9" scale="51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Méndez-Cabeza, Lara</dc:creator>
  <cp:lastModifiedBy>Nava Rodríguez, Rubén</cp:lastModifiedBy>
  <dcterms:created xsi:type="dcterms:W3CDTF">2019-06-07T07:12:18Z</dcterms:created>
  <dcterms:modified xsi:type="dcterms:W3CDTF">2020-10-21T07:10:09Z</dcterms:modified>
</cp:coreProperties>
</file>