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19647\Documents\02 Proyectos\11 Cierres puertas de cabina\LICITACION\"/>
    </mc:Choice>
  </mc:AlternateContent>
  <xr:revisionPtr revIDLastSave="0" documentId="13_ncr:1_{F2028035-07D5-4F04-AE52-F149A95F0B67}" xr6:coauthVersionLast="36" xr6:coauthVersionMax="36" xr10:uidLastSave="{00000000-0000-0000-0000-000000000000}"/>
  <workbookProtection workbookAlgorithmName="SHA-512" workbookHashValue="sm6awJXW5RHtPCc73oMsU6RUpbiu+rtVh22YR1TMbZ1uRpRDCMlAO93GVKRX3BGKIQ0auqZl9RAySp6yy1ZStQ==" workbookSaltValue="3xfxzPvwZCv6nY18f2zvqA==" workbookSpinCount="100000" lockStructure="1"/>
  <bookViews>
    <workbookView xWindow="0" yWindow="0" windowWidth="23040" windowHeight="9060" xr2:uid="{00917FB4-2E49-4EEA-A2FC-85030DD9AE68}"/>
  </bookViews>
  <sheets>
    <sheet name="Plantilla Oferta Económic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1" l="1"/>
  <c r="J2" i="1"/>
  <c r="F7" i="1"/>
  <c r="G7" i="1" s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G23" i="1" s="1"/>
  <c r="F6" i="1"/>
  <c r="G6" i="1" l="1"/>
  <c r="E24" i="1"/>
  <c r="F24" i="1" s="1"/>
  <c r="G24" i="1" s="1"/>
  <c r="J3" i="1"/>
  <c r="G21" i="1"/>
  <c r="G16" i="1"/>
  <c r="G27" i="1" s="1"/>
  <c r="G12" i="1"/>
  <c r="G26" i="1" s="1"/>
  <c r="G8" i="1"/>
  <c r="G19" i="1"/>
  <c r="G25" i="1" l="1"/>
  <c r="G31" i="1"/>
  <c r="H31" i="1" s="1"/>
  <c r="G30" i="1"/>
  <c r="G28" i="1"/>
  <c r="G29" i="1" l="1"/>
  <c r="G32" i="1"/>
  <c r="G33" i="1" s="1"/>
</calcChain>
</file>

<file path=xl/sharedStrings.xml><?xml version="1.0" encoding="utf-8"?>
<sst xmlns="http://schemas.openxmlformats.org/spreadsheetml/2006/main" count="52" uniqueCount="52">
  <si>
    <t>EMPRESA</t>
  </si>
  <si>
    <t>CIF / NIF</t>
  </si>
  <si>
    <t>PARTIDA</t>
  </si>
  <si>
    <t>Software</t>
  </si>
  <si>
    <t>Infraestructura</t>
  </si>
  <si>
    <t>Certificación y pruebas de componente</t>
  </si>
  <si>
    <t>Instalación de prototipos en los distintos tipos de tren</t>
  </si>
  <si>
    <t>Pruebas de tren</t>
  </si>
  <si>
    <t>Pruebas de sistema</t>
  </si>
  <si>
    <t>Material móvil</t>
  </si>
  <si>
    <t>Prototipado y pruebas</t>
  </si>
  <si>
    <t>Formación</t>
  </si>
  <si>
    <t>Dispositivo de Programación</t>
  </si>
  <si>
    <t>Coste de licencia/s</t>
  </si>
  <si>
    <t>Ingeniería y documentación</t>
  </si>
  <si>
    <t>Ingeniería, diseño y desarrollo del sistema general, así como documentación asociada.</t>
  </si>
  <si>
    <t>Acopio de materiales Infraestructura</t>
  </si>
  <si>
    <t>Acopio de materiales Material móvil</t>
  </si>
  <si>
    <t>Validador móvil</t>
  </si>
  <si>
    <t>Dispensador</t>
  </si>
  <si>
    <t>5% Inmovilizado</t>
  </si>
  <si>
    <t>Llave</t>
  </si>
  <si>
    <t>Llave de programación</t>
  </si>
  <si>
    <t>Acopio de materiales Ususarios</t>
  </si>
  <si>
    <t>CONCEPTO</t>
  </si>
  <si>
    <t>Nº UNIDADES</t>
  </si>
  <si>
    <t>TOTAL CONCEPTO</t>
  </si>
  <si>
    <t>COSTE UNITARIO</t>
  </si>
  <si>
    <t>Importe del IVA (21%)</t>
  </si>
  <si>
    <t>TOTAL PARTIDA</t>
  </si>
  <si>
    <t>INSTRUCCIONES</t>
  </si>
  <si>
    <t>Cumplimentar los datos identificativos de la empresa en las casillas de color salmón</t>
  </si>
  <si>
    <t>Cumplimentar el importe correspondiente al coste unitario de los distintos conceptos en las casillas de color salmón (IVA no incluído)</t>
  </si>
  <si>
    <t>Formación y soporte técnico</t>
  </si>
  <si>
    <t>Unidades M. móvil</t>
  </si>
  <si>
    <t>Unidades Infraestructura</t>
  </si>
  <si>
    <t>Total unidades</t>
  </si>
  <si>
    <t>Importe total de la oferta (IVA incluído)</t>
  </si>
  <si>
    <t>Llaves (ambos tipos), bombines electrónicos y cerraduras</t>
  </si>
  <si>
    <t>Validador fijo</t>
  </si>
  <si>
    <t>Total partida de instalación en infraestructura (Acopio de materiales Infraestructura + Instalación Infraestructura)</t>
  </si>
  <si>
    <t>Total partida M. móvil (Acopio de materiales M. móvil + Instalación M. móvil)</t>
  </si>
  <si>
    <r>
      <t>Instalación</t>
    </r>
    <r>
      <rPr>
        <b/>
        <vertAlign val="superscript"/>
        <sz val="11"/>
        <color theme="4" tint="-0.499984740745262"/>
        <rFont val="Calibri"/>
        <family val="2"/>
        <scheme val="minor"/>
      </rPr>
      <t>1</t>
    </r>
  </si>
  <si>
    <r>
      <t>Coste unitario de instalación en centro (IVA no incluído)</t>
    </r>
    <r>
      <rPr>
        <b/>
        <vertAlign val="superscript"/>
        <sz val="12"/>
        <color theme="4" tint="-0.499984740745262"/>
        <rFont val="Calibri"/>
        <family val="2"/>
        <scheme val="minor"/>
      </rPr>
      <t>4</t>
    </r>
  </si>
  <si>
    <r>
      <t>Coste unitario de tren modificado (IVA no incluído)</t>
    </r>
    <r>
      <rPr>
        <b/>
        <vertAlign val="superscript"/>
        <sz val="12"/>
        <color theme="4" tint="-0.499984740745262"/>
        <rFont val="Calibri"/>
        <family val="2"/>
        <scheme val="minor"/>
      </rPr>
      <t>3</t>
    </r>
  </si>
  <si>
    <r>
      <t>Coste unitario de partidas comunes (IVA no incluído)</t>
    </r>
    <r>
      <rPr>
        <b/>
        <vertAlign val="superscript"/>
        <sz val="12"/>
        <color theme="4" tint="-0.499984740745262"/>
        <rFont val="Calibri"/>
        <family val="2"/>
        <scheme val="minor"/>
      </rPr>
      <t>2</t>
    </r>
  </si>
  <si>
    <t>Total partidas comunes (Ingeniería y documentación + Software + Prototipado y pruebas + Acopio de materiales usuarios + Formación + 5% Inmovilizado</t>
  </si>
  <si>
    <r>
      <t>Importe de la oferta (IVA no incluído)</t>
    </r>
    <r>
      <rPr>
        <b/>
        <vertAlign val="superscript"/>
        <sz val="12"/>
        <color theme="4" tint="-0.499984740745262"/>
        <rFont val="Calibri"/>
        <family val="2"/>
        <scheme val="minor"/>
      </rPr>
      <t>5</t>
    </r>
  </si>
  <si>
    <t>*Se tendrán en cuenta las notas del apartado "27. Evaluación de las ofertas" del Pliego de Prescripciones Particulares.</t>
  </si>
  <si>
    <t>Cerraduras (precio medio por cada cabina)</t>
  </si>
  <si>
    <t>Bombines de cuadradillo (precio medio por cada cabina)</t>
  </si>
  <si>
    <t>Bombines electrónicos (precio medio por cada cabina)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</si>
</sst>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;\-#,##0.00\ [$€-1]"/>
    <numFmt numFmtId="165" formatCode="_-* #,##0.00\ [$€-C0A]_-;\-* #,##0.00\ [$€-C0A]_-;_-* &quot;-&quot;??\ [$€-C0A]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3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i/>
      <sz val="11"/>
      <color theme="4" tint="-0.499984740745262"/>
      <name val="Calibri"/>
      <family val="2"/>
      <scheme val="minor"/>
    </font>
    <font>
      <sz val="13"/>
      <color theme="4" tint="-0.499984740745262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b/>
      <vertAlign val="superscript"/>
      <sz val="11"/>
      <color theme="4" tint="-0.499984740745262"/>
      <name val="Calibri"/>
      <family val="2"/>
      <scheme val="minor"/>
    </font>
    <font>
      <b/>
      <vertAlign val="superscript"/>
      <sz val="12"/>
      <color theme="4" tint="-0.499984740745262"/>
      <name val="Calibri"/>
      <family val="2"/>
      <scheme val="minor"/>
    </font>
    <font>
      <vertAlign val="superscript"/>
      <sz val="11"/>
      <color theme="4" tint="-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medium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thick">
        <color theme="4"/>
      </top>
      <bottom style="thick">
        <color theme="4"/>
      </bottom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medium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ck">
        <color theme="4"/>
      </top>
      <bottom style="medium">
        <color theme="4"/>
      </bottom>
      <diagonal/>
    </border>
    <border>
      <left style="medium">
        <color theme="4"/>
      </left>
      <right style="thin">
        <color theme="4"/>
      </right>
      <top style="medium">
        <color theme="4"/>
      </top>
      <bottom style="thin">
        <color theme="4"/>
      </bottom>
      <diagonal/>
    </border>
    <border>
      <left style="thin">
        <color theme="4"/>
      </left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medium">
        <color theme="4"/>
      </right>
      <top style="thin">
        <color theme="4"/>
      </top>
      <bottom style="medium">
        <color theme="4"/>
      </bottom>
      <diagonal/>
    </border>
    <border>
      <left/>
      <right style="thin">
        <color theme="4"/>
      </right>
      <top style="thick">
        <color theme="4"/>
      </top>
      <bottom style="thick">
        <color theme="4"/>
      </bottom>
      <diagonal/>
    </border>
    <border>
      <left style="thin">
        <color theme="4"/>
      </left>
      <right/>
      <top style="thick">
        <color theme="4"/>
      </top>
      <bottom style="thick">
        <color theme="4"/>
      </bottom>
      <diagonal/>
    </border>
    <border>
      <left/>
      <right style="thin">
        <color theme="4"/>
      </right>
      <top style="thick">
        <color theme="4"/>
      </top>
      <bottom style="medium">
        <color theme="4"/>
      </bottom>
      <diagonal/>
    </border>
    <border>
      <left style="thin">
        <color theme="4"/>
      </left>
      <right/>
      <top style="thick">
        <color theme="4"/>
      </top>
      <bottom style="medium">
        <color theme="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 style="medium">
        <color theme="4"/>
      </top>
      <bottom style="thin">
        <color theme="4"/>
      </bottom>
      <diagonal/>
    </border>
    <border>
      <left style="thin">
        <color theme="4"/>
      </left>
      <right/>
      <top style="medium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/>
      <top style="thin">
        <color theme="4"/>
      </top>
      <bottom style="medium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medium">
        <color theme="4"/>
      </top>
      <bottom style="medium">
        <color theme="4"/>
      </bottom>
      <diagonal/>
    </border>
    <border>
      <left style="thin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 style="double">
        <color theme="4"/>
      </top>
      <bottom style="thin">
        <color theme="4"/>
      </bottom>
      <diagonal/>
    </border>
    <border>
      <left/>
      <right/>
      <top style="double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/>
      <top/>
      <bottom style="double">
        <color theme="4"/>
      </bottom>
      <diagonal/>
    </border>
    <border>
      <left/>
      <right/>
      <top style="double">
        <color theme="4"/>
      </top>
      <bottom style="double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5" borderId="4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/>
    </xf>
    <xf numFmtId="165" fontId="3" fillId="5" borderId="4" xfId="0" applyNumberFormat="1" applyFont="1" applyFill="1" applyBorder="1" applyAlignment="1">
      <alignment horizontal="center" vertical="center"/>
    </xf>
    <xf numFmtId="0" fontId="4" fillId="4" borderId="7" xfId="1" applyFont="1" applyFill="1" applyBorder="1" applyAlignment="1">
      <alignment horizontal="center"/>
    </xf>
    <xf numFmtId="0" fontId="4" fillId="4" borderId="7" xfId="1" applyFont="1" applyFill="1" applyBorder="1" applyAlignment="1">
      <alignment horizontal="center" wrapText="1"/>
    </xf>
    <xf numFmtId="0" fontId="4" fillId="4" borderId="7" xfId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 wrapText="1"/>
    </xf>
    <xf numFmtId="0" fontId="3" fillId="5" borderId="10" xfId="0" applyFont="1" applyFill="1" applyBorder="1" applyAlignment="1">
      <alignment horizontal="center" vertical="center"/>
    </xf>
    <xf numFmtId="165" fontId="3" fillId="5" borderId="10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/>
    </xf>
    <xf numFmtId="165" fontId="3" fillId="5" borderId="3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left" vertical="center" wrapText="1"/>
    </xf>
    <xf numFmtId="0" fontId="3" fillId="5" borderId="11" xfId="0" applyFont="1" applyFill="1" applyBorder="1" applyAlignment="1">
      <alignment horizontal="center" vertical="center"/>
    </xf>
    <xf numFmtId="165" fontId="3" fillId="5" borderId="11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center" vertical="center"/>
    </xf>
    <xf numFmtId="165" fontId="3" fillId="5" borderId="6" xfId="0" applyNumberFormat="1" applyFont="1" applyFill="1" applyBorder="1" applyAlignment="1">
      <alignment horizontal="center" vertical="center"/>
    </xf>
    <xf numFmtId="0" fontId="4" fillId="4" borderId="16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vertical="center" wrapText="1"/>
    </xf>
    <xf numFmtId="0" fontId="5" fillId="0" borderId="20" xfId="0" applyFont="1" applyBorder="1" applyAlignment="1">
      <alignment vertical="center"/>
    </xf>
    <xf numFmtId="0" fontId="5" fillId="5" borderId="32" xfId="0" applyFont="1" applyFill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5" fillId="0" borderId="0" xfId="0" applyFont="1"/>
    <xf numFmtId="165" fontId="0" fillId="3" borderId="11" xfId="3" applyNumberFormat="1" applyFont="1" applyBorder="1" applyAlignment="1" applyProtection="1">
      <alignment horizontal="center" vertical="center"/>
      <protection locked="0"/>
    </xf>
    <xf numFmtId="165" fontId="1" fillId="3" borderId="8" xfId="3" applyNumberFormat="1" applyBorder="1" applyAlignment="1" applyProtection="1">
      <alignment horizontal="center" vertical="center"/>
      <protection locked="0"/>
    </xf>
    <xf numFmtId="165" fontId="1" fillId="3" borderId="10" xfId="3" applyNumberFormat="1" applyBorder="1" applyAlignment="1" applyProtection="1">
      <alignment horizontal="center" vertical="center"/>
      <protection locked="0"/>
    </xf>
    <xf numFmtId="165" fontId="1" fillId="3" borderId="4" xfId="3" applyNumberFormat="1" applyBorder="1" applyAlignment="1" applyProtection="1">
      <alignment horizontal="center" vertical="center"/>
      <protection locked="0"/>
    </xf>
    <xf numFmtId="165" fontId="1" fillId="3" borderId="3" xfId="3" applyNumberFormat="1" applyBorder="1" applyAlignment="1" applyProtection="1">
      <alignment horizontal="center" vertical="center"/>
      <protection locked="0"/>
    </xf>
    <xf numFmtId="165" fontId="1" fillId="3" borderId="5" xfId="3" applyNumberFormat="1" applyBorder="1" applyAlignment="1" applyProtection="1">
      <alignment horizontal="center" vertical="center"/>
      <protection locked="0"/>
    </xf>
    <xf numFmtId="165" fontId="1" fillId="3" borderId="9" xfId="3" applyNumberFormat="1" applyBorder="1" applyAlignment="1" applyProtection="1">
      <alignment horizontal="center" vertical="center"/>
      <protection locked="0"/>
    </xf>
    <xf numFmtId="165" fontId="1" fillId="2" borderId="6" xfId="2" applyNumberFormat="1" applyBorder="1" applyAlignment="1" applyProtection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5" fillId="5" borderId="19" xfId="0" applyNumberFormat="1" applyFont="1" applyFill="1" applyBorder="1" applyAlignment="1">
      <alignment horizontal="center" vertical="center"/>
    </xf>
    <xf numFmtId="165" fontId="5" fillId="0" borderId="21" xfId="0" applyNumberFormat="1" applyFont="1" applyBorder="1" applyAlignment="1">
      <alignment horizontal="center" vertical="center"/>
    </xf>
    <xf numFmtId="165" fontId="5" fillId="5" borderId="33" xfId="0" applyNumberFormat="1" applyFont="1" applyFill="1" applyBorder="1" applyAlignment="1">
      <alignment horizontal="center" vertical="center"/>
    </xf>
    <xf numFmtId="164" fontId="7" fillId="0" borderId="36" xfId="0" applyNumberFormat="1" applyFont="1" applyBorder="1" applyAlignment="1">
      <alignment horizontal="right" vertical="center"/>
    </xf>
    <xf numFmtId="164" fontId="6" fillId="0" borderId="36" xfId="0" applyNumberFormat="1" applyFont="1" applyBorder="1" applyAlignment="1">
      <alignment horizontal="right" vertical="center"/>
    </xf>
    <xf numFmtId="165" fontId="6" fillId="0" borderId="36" xfId="0" applyNumberFormat="1" applyFont="1" applyBorder="1" applyAlignment="1">
      <alignment horizontal="center" vertical="center"/>
    </xf>
    <xf numFmtId="165" fontId="7" fillId="0" borderId="37" xfId="0" applyNumberFormat="1" applyFont="1" applyBorder="1" applyAlignment="1">
      <alignment horizontal="center" vertical="center"/>
    </xf>
    <xf numFmtId="0" fontId="8" fillId="0" borderId="0" xfId="0" applyFont="1"/>
    <xf numFmtId="49" fontId="1" fillId="3" borderId="13" xfId="3" applyNumberFormat="1" applyBorder="1" applyAlignment="1" applyProtection="1">
      <alignment horizontal="center" vertical="center" wrapText="1"/>
      <protection locked="0"/>
    </xf>
    <xf numFmtId="49" fontId="1" fillId="3" borderId="15" xfId="3" applyNumberFormat="1" applyBorder="1" applyAlignment="1" applyProtection="1">
      <alignment horizontal="center" vertical="center" wrapText="1"/>
      <protection locked="0"/>
    </xf>
    <xf numFmtId="165" fontId="0" fillId="3" borderId="4" xfId="3" applyNumberFormat="1" applyFont="1" applyBorder="1" applyAlignment="1" applyProtection="1">
      <alignment horizontal="center" vertical="center"/>
      <protection locked="0"/>
    </xf>
    <xf numFmtId="0" fontId="9" fillId="4" borderId="0" xfId="1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165" fontId="10" fillId="0" borderId="34" xfId="0" applyNumberFormat="1" applyFont="1" applyBorder="1" applyAlignment="1">
      <alignment vertical="center"/>
    </xf>
    <xf numFmtId="165" fontId="10" fillId="0" borderId="39" xfId="0" applyNumberFormat="1" applyFont="1" applyBorder="1" applyAlignment="1">
      <alignment vertical="center"/>
    </xf>
    <xf numFmtId="165" fontId="10" fillId="0" borderId="2" xfId="0" applyNumberFormat="1" applyFont="1" applyBorder="1" applyAlignment="1">
      <alignment vertical="center"/>
    </xf>
    <xf numFmtId="164" fontId="7" fillId="0" borderId="40" xfId="0" applyNumberFormat="1" applyFont="1" applyBorder="1" applyAlignment="1">
      <alignment horizontal="right" vertical="center"/>
    </xf>
    <xf numFmtId="164" fontId="6" fillId="0" borderId="40" xfId="0" applyNumberFormat="1" applyFont="1" applyBorder="1" applyAlignment="1">
      <alignment horizontal="right" vertical="center"/>
    </xf>
    <xf numFmtId="165" fontId="6" fillId="0" borderId="40" xfId="0" applyNumberFormat="1" applyFont="1" applyBorder="1" applyAlignment="1">
      <alignment horizontal="center" vertical="center"/>
    </xf>
    <xf numFmtId="165" fontId="6" fillId="0" borderId="38" xfId="0" applyNumberFormat="1" applyFont="1" applyBorder="1" applyAlignment="1">
      <alignment horizontal="center" vertical="center"/>
    </xf>
    <xf numFmtId="165" fontId="5" fillId="0" borderId="39" xfId="0" applyNumberFormat="1" applyFont="1" applyBorder="1" applyAlignment="1">
      <alignment vertical="center"/>
    </xf>
    <xf numFmtId="165" fontId="3" fillId="0" borderId="39" xfId="0" applyNumberFormat="1" applyFont="1" applyBorder="1" applyAlignment="1">
      <alignment horizontal="right" vertical="center"/>
    </xf>
    <xf numFmtId="165" fontId="5" fillId="0" borderId="2" xfId="0" applyNumberFormat="1" applyFont="1" applyBorder="1" applyAlignment="1">
      <alignment vertical="center"/>
    </xf>
    <xf numFmtId="165" fontId="3" fillId="0" borderId="2" xfId="0" applyNumberFormat="1" applyFont="1" applyBorder="1" applyAlignment="1">
      <alignment horizontal="right" vertical="center"/>
    </xf>
    <xf numFmtId="165" fontId="3" fillId="0" borderId="34" xfId="0" applyNumberFormat="1" applyFont="1" applyBorder="1" applyAlignment="1">
      <alignment vertical="center" wrapText="1"/>
    </xf>
    <xf numFmtId="165" fontId="3" fillId="0" borderId="34" xfId="0" applyNumberFormat="1" applyFont="1" applyBorder="1" applyAlignment="1">
      <alignment horizontal="right" vertical="center"/>
    </xf>
    <xf numFmtId="165" fontId="6" fillId="0" borderId="38" xfId="0" applyNumberFormat="1" applyFont="1" applyBorder="1" applyAlignment="1">
      <alignment vertical="center"/>
    </xf>
    <xf numFmtId="164" fontId="6" fillId="0" borderId="38" xfId="0" applyNumberFormat="1" applyFon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8" fillId="0" borderId="35" xfId="0" applyFont="1" applyBorder="1" applyAlignment="1">
      <alignment horizontal="left" vertical="center" wrapText="1"/>
    </xf>
    <xf numFmtId="0" fontId="5" fillId="5" borderId="22" xfId="0" applyFont="1" applyFill="1" applyBorder="1" applyAlignment="1">
      <alignment vertical="center" wrapText="1"/>
    </xf>
    <xf numFmtId="0" fontId="5" fillId="5" borderId="24" xfId="0" applyFont="1" applyFill="1" applyBorder="1" applyAlignment="1">
      <alignment vertical="center" wrapText="1"/>
    </xf>
    <xf numFmtId="0" fontId="5" fillId="5" borderId="26" xfId="0" applyFont="1" applyFill="1" applyBorder="1" applyAlignment="1">
      <alignment vertical="center" wrapText="1"/>
    </xf>
    <xf numFmtId="0" fontId="5" fillId="0" borderId="28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0" fontId="5" fillId="5" borderId="22" xfId="0" applyFont="1" applyFill="1" applyBorder="1" applyAlignment="1">
      <alignment vertical="center"/>
    </xf>
    <xf numFmtId="0" fontId="5" fillId="5" borderId="26" xfId="0" applyFont="1" applyFill="1" applyBorder="1" applyAlignment="1">
      <alignment vertical="center"/>
    </xf>
    <xf numFmtId="165" fontId="5" fillId="5" borderId="23" xfId="0" applyNumberFormat="1" applyFont="1" applyFill="1" applyBorder="1" applyAlignment="1">
      <alignment horizontal="center" vertical="center"/>
    </xf>
    <xf numFmtId="0" fontId="5" fillId="5" borderId="25" xfId="0" applyFont="1" applyFill="1" applyBorder="1" applyAlignment="1">
      <alignment horizontal="center" vertical="center"/>
    </xf>
    <xf numFmtId="0" fontId="5" fillId="5" borderId="27" xfId="0" applyFont="1" applyFill="1" applyBorder="1" applyAlignment="1">
      <alignment horizontal="center" vertical="center"/>
    </xf>
    <xf numFmtId="165" fontId="5" fillId="0" borderId="29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right" vertical="center"/>
    </xf>
    <xf numFmtId="165" fontId="6" fillId="0" borderId="37" xfId="0" applyNumberFormat="1" applyFont="1" applyBorder="1" applyAlignment="1">
      <alignment horizontal="right" vertical="center"/>
    </xf>
    <xf numFmtId="164" fontId="7" fillId="0" borderId="37" xfId="0" applyNumberFormat="1" applyFont="1" applyBorder="1" applyAlignment="1">
      <alignment horizontal="right" vertical="center"/>
    </xf>
  </cellXfs>
  <cellStyles count="4">
    <cellStyle name="20% - Énfasis1" xfId="2" builtinId="30"/>
    <cellStyle name="20% - Énfasis2" xfId="3" builtinId="34"/>
    <cellStyle name="Normal" xfId="0" builtinId="0"/>
    <cellStyle name="Título 2" xfId="1" builtinId="1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31ABC-4F64-4BFF-B5A4-187AD9FF5EF5}">
  <sheetPr codeName="Hoja1"/>
  <dimension ref="B1:J39"/>
  <sheetViews>
    <sheetView showGridLines="0" tabSelected="1" zoomScaleNormal="100" workbookViewId="0">
      <selection activeCell="C2" sqref="C2"/>
    </sheetView>
  </sheetViews>
  <sheetFormatPr baseColWidth="10" defaultRowHeight="14.4" x14ac:dyDescent="0.3"/>
  <cols>
    <col min="1" max="1" width="3" customWidth="1"/>
    <col min="2" max="2" width="34" style="1" customWidth="1"/>
    <col min="3" max="3" width="53.88671875" style="2" customWidth="1"/>
    <col min="4" max="4" width="14.88671875" bestFit="1" customWidth="1"/>
    <col min="5" max="5" width="17.44140625" customWidth="1"/>
    <col min="6" max="6" width="25.44140625" style="3" customWidth="1"/>
    <col min="7" max="7" width="30.88671875" style="3" customWidth="1"/>
    <col min="9" max="9" width="29.33203125" hidden="1" customWidth="1"/>
    <col min="10" max="10" width="11.5546875" hidden="1" customWidth="1"/>
    <col min="11" max="11" width="11.5546875" customWidth="1"/>
  </cols>
  <sheetData>
    <row r="1" spans="2:10" ht="18" thickBot="1" x14ac:dyDescent="0.35">
      <c r="I1" s="67" t="s">
        <v>35</v>
      </c>
      <c r="J1" s="68">
        <f>D12+D14</f>
        <v>380</v>
      </c>
    </row>
    <row r="2" spans="2:10" ht="18" x14ac:dyDescent="0.3">
      <c r="B2" s="44" t="s">
        <v>0</v>
      </c>
      <c r="C2" s="64"/>
      <c r="D2" s="6"/>
      <c r="E2" s="6"/>
      <c r="F2" s="7"/>
      <c r="G2" s="7"/>
      <c r="I2" s="67" t="s">
        <v>34</v>
      </c>
      <c r="J2" s="68">
        <f>D16/2</f>
        <v>182</v>
      </c>
    </row>
    <row r="3" spans="2:10" ht="18.600000000000001" thickBot="1" x14ac:dyDescent="0.35">
      <c r="B3" s="45" t="s">
        <v>1</v>
      </c>
      <c r="C3" s="65"/>
      <c r="D3" s="6"/>
      <c r="E3" s="6"/>
      <c r="F3" s="7"/>
      <c r="G3" s="7"/>
      <c r="I3" s="67" t="s">
        <v>36</v>
      </c>
      <c r="J3" s="1">
        <f>J1+J2</f>
        <v>562</v>
      </c>
    </row>
    <row r="4" spans="2:10" ht="15" thickBot="1" x14ac:dyDescent="0.35">
      <c r="B4" s="4"/>
      <c r="C4" s="5"/>
      <c r="D4" s="6"/>
      <c r="E4" s="6"/>
      <c r="F4" s="7"/>
      <c r="G4" s="7"/>
    </row>
    <row r="5" spans="2:10" ht="18.600000000000001" thickTop="1" thickBot="1" x14ac:dyDescent="0.4">
      <c r="B5" s="39" t="s">
        <v>2</v>
      </c>
      <c r="C5" s="16" t="s">
        <v>24</v>
      </c>
      <c r="D5" s="15" t="s">
        <v>25</v>
      </c>
      <c r="E5" s="17" t="s">
        <v>27</v>
      </c>
      <c r="F5" s="17" t="s">
        <v>26</v>
      </c>
      <c r="G5" s="40" t="s">
        <v>29</v>
      </c>
    </row>
    <row r="6" spans="2:10" ht="30" thickTop="1" thickBot="1" x14ac:dyDescent="0.35">
      <c r="B6" s="41" t="s">
        <v>14</v>
      </c>
      <c r="C6" s="33" t="s">
        <v>15</v>
      </c>
      <c r="D6" s="34">
        <v>1</v>
      </c>
      <c r="E6" s="47"/>
      <c r="F6" s="35">
        <f>E6*D6</f>
        <v>0</v>
      </c>
      <c r="G6" s="56">
        <f>F6</f>
        <v>0</v>
      </c>
    </row>
    <row r="7" spans="2:10" ht="15" thickBot="1" x14ac:dyDescent="0.35">
      <c r="B7" s="42" t="s">
        <v>3</v>
      </c>
      <c r="C7" s="21" t="s">
        <v>13</v>
      </c>
      <c r="D7" s="22">
        <v>1</v>
      </c>
      <c r="E7" s="48"/>
      <c r="F7" s="23">
        <f t="shared" ref="F7:F24" si="0">E7*D7</f>
        <v>0</v>
      </c>
      <c r="G7" s="57">
        <f>F7</f>
        <v>0</v>
      </c>
    </row>
    <row r="8" spans="2:10" x14ac:dyDescent="0.3">
      <c r="B8" s="86" t="s">
        <v>10</v>
      </c>
      <c r="C8" s="27" t="s">
        <v>5</v>
      </c>
      <c r="D8" s="28">
        <v>1</v>
      </c>
      <c r="E8" s="49"/>
      <c r="F8" s="29">
        <f t="shared" si="0"/>
        <v>0</v>
      </c>
      <c r="G8" s="94">
        <f>F8+F9+F10+F11</f>
        <v>0</v>
      </c>
    </row>
    <row r="9" spans="2:10" x14ac:dyDescent="0.3">
      <c r="B9" s="87"/>
      <c r="C9" s="12" t="s">
        <v>6</v>
      </c>
      <c r="D9" s="13">
        <v>1</v>
      </c>
      <c r="E9" s="50"/>
      <c r="F9" s="14">
        <f t="shared" si="0"/>
        <v>0</v>
      </c>
      <c r="G9" s="95"/>
    </row>
    <row r="10" spans="2:10" x14ac:dyDescent="0.3">
      <c r="B10" s="87"/>
      <c r="C10" s="12" t="s">
        <v>7</v>
      </c>
      <c r="D10" s="13">
        <v>1</v>
      </c>
      <c r="E10" s="50"/>
      <c r="F10" s="14">
        <f t="shared" si="0"/>
        <v>0</v>
      </c>
      <c r="G10" s="95"/>
    </row>
    <row r="11" spans="2:10" ht="15" thickBot="1" x14ac:dyDescent="0.35">
      <c r="B11" s="88"/>
      <c r="C11" s="30" t="s">
        <v>8</v>
      </c>
      <c r="D11" s="31">
        <v>1</v>
      </c>
      <c r="E11" s="51"/>
      <c r="F11" s="32">
        <f t="shared" si="0"/>
        <v>0</v>
      </c>
      <c r="G11" s="96"/>
    </row>
    <row r="12" spans="2:10" x14ac:dyDescent="0.3">
      <c r="B12" s="89" t="s">
        <v>16</v>
      </c>
      <c r="C12" s="18" t="s">
        <v>39</v>
      </c>
      <c r="D12" s="19">
        <v>330</v>
      </c>
      <c r="E12" s="52"/>
      <c r="F12" s="20">
        <f t="shared" si="0"/>
        <v>0</v>
      </c>
      <c r="G12" s="97">
        <f>F12+F13+F14+F15</f>
        <v>0</v>
      </c>
    </row>
    <row r="13" spans="2:10" x14ac:dyDescent="0.3">
      <c r="B13" s="90"/>
      <c r="C13" s="8" t="s">
        <v>18</v>
      </c>
      <c r="D13" s="9">
        <v>12</v>
      </c>
      <c r="E13" s="50"/>
      <c r="F13" s="10">
        <f t="shared" si="0"/>
        <v>0</v>
      </c>
      <c r="G13" s="98"/>
    </row>
    <row r="14" spans="2:10" x14ac:dyDescent="0.3">
      <c r="B14" s="90"/>
      <c r="C14" s="8" t="s">
        <v>19</v>
      </c>
      <c r="D14" s="9">
        <v>50</v>
      </c>
      <c r="E14" s="66"/>
      <c r="F14" s="10">
        <f t="shared" si="0"/>
        <v>0</v>
      </c>
      <c r="G14" s="98"/>
    </row>
    <row r="15" spans="2:10" ht="15" thickBot="1" x14ac:dyDescent="0.35">
      <c r="B15" s="91"/>
      <c r="C15" s="24" t="s">
        <v>12</v>
      </c>
      <c r="D15" s="25">
        <v>10</v>
      </c>
      <c r="E15" s="53"/>
      <c r="F15" s="26">
        <f t="shared" si="0"/>
        <v>0</v>
      </c>
      <c r="G15" s="99"/>
    </row>
    <row r="16" spans="2:10" x14ac:dyDescent="0.3">
      <c r="B16" s="86" t="s">
        <v>17</v>
      </c>
      <c r="C16" s="27" t="s">
        <v>49</v>
      </c>
      <c r="D16" s="28">
        <v>364</v>
      </c>
      <c r="E16" s="49"/>
      <c r="F16" s="29">
        <f t="shared" si="0"/>
        <v>0</v>
      </c>
      <c r="G16" s="94">
        <f>F16+F17+F18</f>
        <v>0</v>
      </c>
    </row>
    <row r="17" spans="2:8" x14ac:dyDescent="0.3">
      <c r="B17" s="87"/>
      <c r="C17" s="12" t="s">
        <v>50</v>
      </c>
      <c r="D17" s="13">
        <v>364</v>
      </c>
      <c r="E17" s="50"/>
      <c r="F17" s="14">
        <f t="shared" si="0"/>
        <v>0</v>
      </c>
      <c r="G17" s="95"/>
    </row>
    <row r="18" spans="2:8" ht="15" thickBot="1" x14ac:dyDescent="0.35">
      <c r="B18" s="88"/>
      <c r="C18" s="30" t="s">
        <v>51</v>
      </c>
      <c r="D18" s="31">
        <v>364</v>
      </c>
      <c r="E18" s="51"/>
      <c r="F18" s="32">
        <f t="shared" si="0"/>
        <v>0</v>
      </c>
      <c r="G18" s="96"/>
    </row>
    <row r="19" spans="2:8" x14ac:dyDescent="0.3">
      <c r="B19" s="89" t="s">
        <v>23</v>
      </c>
      <c r="C19" s="18" t="s">
        <v>21</v>
      </c>
      <c r="D19" s="19">
        <v>2862</v>
      </c>
      <c r="E19" s="52"/>
      <c r="F19" s="20">
        <f t="shared" si="0"/>
        <v>0</v>
      </c>
      <c r="G19" s="97">
        <f>F19+F20</f>
        <v>0</v>
      </c>
    </row>
    <row r="20" spans="2:8" ht="15" thickBot="1" x14ac:dyDescent="0.35">
      <c r="B20" s="91"/>
      <c r="C20" s="24" t="s">
        <v>22</v>
      </c>
      <c r="D20" s="25">
        <v>10</v>
      </c>
      <c r="E20" s="53"/>
      <c r="F20" s="26">
        <f t="shared" si="0"/>
        <v>0</v>
      </c>
      <c r="G20" s="99"/>
    </row>
    <row r="21" spans="2:8" x14ac:dyDescent="0.3">
      <c r="B21" s="92" t="s">
        <v>42</v>
      </c>
      <c r="C21" s="27" t="s">
        <v>4</v>
      </c>
      <c r="D21" s="28">
        <v>1</v>
      </c>
      <c r="E21" s="49"/>
      <c r="F21" s="29">
        <f t="shared" si="0"/>
        <v>0</v>
      </c>
      <c r="G21" s="94">
        <f>F21+F22</f>
        <v>0</v>
      </c>
    </row>
    <row r="22" spans="2:8" ht="15" thickBot="1" x14ac:dyDescent="0.35">
      <c r="B22" s="93"/>
      <c r="C22" s="30" t="s">
        <v>9</v>
      </c>
      <c r="D22" s="31">
        <v>1</v>
      </c>
      <c r="E22" s="51"/>
      <c r="F22" s="32">
        <f t="shared" si="0"/>
        <v>0</v>
      </c>
      <c r="G22" s="96"/>
    </row>
    <row r="23" spans="2:8" ht="15" thickBot="1" x14ac:dyDescent="0.35">
      <c r="B23" s="42" t="s">
        <v>11</v>
      </c>
      <c r="C23" s="21" t="s">
        <v>33</v>
      </c>
      <c r="D23" s="22">
        <v>1</v>
      </c>
      <c r="E23" s="48"/>
      <c r="F23" s="23">
        <f t="shared" si="0"/>
        <v>0</v>
      </c>
      <c r="G23" s="57">
        <f>F23</f>
        <v>0</v>
      </c>
    </row>
    <row r="24" spans="2:8" ht="28.8" customHeight="1" thickBot="1" x14ac:dyDescent="0.35">
      <c r="B24" s="43" t="s">
        <v>20</v>
      </c>
      <c r="C24" s="36" t="s">
        <v>38</v>
      </c>
      <c r="D24" s="37">
        <v>1</v>
      </c>
      <c r="E24" s="54">
        <f>(F19+F20+F16+F18)*0.05</f>
        <v>0</v>
      </c>
      <c r="F24" s="38">
        <f t="shared" si="0"/>
        <v>0</v>
      </c>
      <c r="G24" s="58">
        <f>F24</f>
        <v>0</v>
      </c>
    </row>
    <row r="25" spans="2:8" ht="16.2" thickTop="1" x14ac:dyDescent="0.3">
      <c r="B25" s="80"/>
      <c r="C25" s="80"/>
      <c r="D25" s="80"/>
      <c r="E25" s="80"/>
      <c r="F25" s="81" t="s">
        <v>46</v>
      </c>
      <c r="G25" s="69">
        <f>G6+G7+G8+G19+G24+G23</f>
        <v>0</v>
      </c>
    </row>
    <row r="26" spans="2:8" ht="15.6" x14ac:dyDescent="0.3">
      <c r="B26" s="76"/>
      <c r="C26" s="76"/>
      <c r="D26" s="76"/>
      <c r="E26" s="76"/>
      <c r="F26" s="77" t="s">
        <v>40</v>
      </c>
      <c r="G26" s="70">
        <f>G12+F21</f>
        <v>0</v>
      </c>
    </row>
    <row r="27" spans="2:8" ht="16.2" thickBot="1" x14ac:dyDescent="0.35">
      <c r="B27" s="78"/>
      <c r="C27" s="78"/>
      <c r="D27" s="78"/>
      <c r="E27" s="78"/>
      <c r="F27" s="79" t="s">
        <v>41</v>
      </c>
      <c r="G27" s="71">
        <f>G16+F22</f>
        <v>0</v>
      </c>
    </row>
    <row r="28" spans="2:8" ht="18.600000000000001" thickTop="1" x14ac:dyDescent="0.3">
      <c r="B28" s="72"/>
      <c r="C28" s="72"/>
      <c r="D28" s="72"/>
      <c r="E28" s="72"/>
      <c r="F28" s="73" t="s">
        <v>45</v>
      </c>
      <c r="G28" s="74">
        <f>G25/J3</f>
        <v>0</v>
      </c>
      <c r="H28" s="63"/>
    </row>
    <row r="29" spans="2:8" ht="18" x14ac:dyDescent="0.3">
      <c r="B29" s="72"/>
      <c r="C29" s="72"/>
      <c r="D29" s="72"/>
      <c r="E29" s="72"/>
      <c r="F29" s="73" t="s">
        <v>44</v>
      </c>
      <c r="G29" s="74">
        <f>G25/J3+G27/J2</f>
        <v>0</v>
      </c>
    </row>
    <row r="30" spans="2:8" ht="18.600000000000001" thickBot="1" x14ac:dyDescent="0.35">
      <c r="B30" s="59"/>
      <c r="C30" s="59"/>
      <c r="D30" s="59"/>
      <c r="E30" s="59"/>
      <c r="F30" s="60" t="s">
        <v>43</v>
      </c>
      <c r="G30" s="61">
        <f>G25/J3+G26/J1</f>
        <v>0</v>
      </c>
    </row>
    <row r="31" spans="2:8" ht="18.600000000000001" thickTop="1" thickBot="1" x14ac:dyDescent="0.35">
      <c r="B31" s="82"/>
      <c r="C31" s="82"/>
      <c r="D31" s="82"/>
      <c r="E31" s="82"/>
      <c r="F31" s="83" t="s">
        <v>47</v>
      </c>
      <c r="G31" s="75">
        <f>SUM(F6:F24)</f>
        <v>0</v>
      </c>
      <c r="H31" s="63" t="str">
        <f>IF(G31&gt;2100000,"El valor de la oferta es superior a la Base imponible de 2,100,000 Euros","")</f>
        <v/>
      </c>
    </row>
    <row r="32" spans="2:8" ht="16.8" thickTop="1" thickBot="1" x14ac:dyDescent="0.35">
      <c r="B32" s="100" t="s">
        <v>28</v>
      </c>
      <c r="C32" s="100"/>
      <c r="D32" s="100"/>
      <c r="E32" s="100"/>
      <c r="F32" s="101"/>
      <c r="G32" s="55">
        <f>G31*0.21</f>
        <v>0</v>
      </c>
    </row>
    <row r="33" spans="2:7" ht="19.2" thickTop="1" thickBot="1" x14ac:dyDescent="0.35">
      <c r="B33" s="102" t="s">
        <v>37</v>
      </c>
      <c r="C33" s="102"/>
      <c r="D33" s="102"/>
      <c r="E33" s="102"/>
      <c r="F33" s="102"/>
      <c r="G33" s="62">
        <f>G32+G31</f>
        <v>0</v>
      </c>
    </row>
    <row r="34" spans="2:7" ht="15" thickTop="1" x14ac:dyDescent="0.3">
      <c r="B34" s="85" t="s">
        <v>48</v>
      </c>
      <c r="C34" s="85"/>
      <c r="D34" s="85"/>
      <c r="E34" s="85"/>
      <c r="F34" s="85"/>
      <c r="G34" s="85"/>
    </row>
    <row r="35" spans="2:7" ht="4.8" customHeight="1" x14ac:dyDescent="0.3">
      <c r="B35" s="11"/>
      <c r="C35" s="5"/>
    </row>
    <row r="36" spans="2:7" ht="16.2" x14ac:dyDescent="0.3">
      <c r="B36" s="46" t="s">
        <v>30</v>
      </c>
      <c r="C36" s="6"/>
      <c r="D36" s="84"/>
      <c r="E36" s="7"/>
      <c r="F36"/>
      <c r="G36"/>
    </row>
    <row r="37" spans="2:7" x14ac:dyDescent="0.3">
      <c r="B37" s="6" t="s">
        <v>31</v>
      </c>
      <c r="C37" s="6"/>
      <c r="D37" s="7"/>
      <c r="E37" s="7"/>
      <c r="F37"/>
      <c r="G37"/>
    </row>
    <row r="38" spans="2:7" x14ac:dyDescent="0.3">
      <c r="B38" s="6" t="s">
        <v>32</v>
      </c>
      <c r="C38" s="6"/>
      <c r="D38" s="7"/>
      <c r="E38" s="7"/>
      <c r="F38"/>
      <c r="G38"/>
    </row>
    <row r="39" spans="2:7" x14ac:dyDescent="0.3">
      <c r="B39" s="6"/>
      <c r="C39"/>
      <c r="D39" s="3"/>
      <c r="E39" s="3"/>
      <c r="F39"/>
      <c r="G39"/>
    </row>
  </sheetData>
  <sheetProtection algorithmName="SHA-512" hashValue="HGFMp2KHW8pIGw1VWFh7kmGYhxmtV9/mXvTH1Q+cjXYkp+WfFEAqvNb2RldYOU97ctYCYBONlKzeGDyxE4vP3g==" saltValue="Va4wkAV7VqZkR8ui6hElSw==" spinCount="100000" sheet="1" objects="1" scenarios="1" selectLockedCells="1"/>
  <mergeCells count="13">
    <mergeCell ref="B34:G34"/>
    <mergeCell ref="B8:B11"/>
    <mergeCell ref="B12:B15"/>
    <mergeCell ref="B16:B18"/>
    <mergeCell ref="B19:B20"/>
    <mergeCell ref="B21:B22"/>
    <mergeCell ref="G8:G11"/>
    <mergeCell ref="G12:G15"/>
    <mergeCell ref="G16:G18"/>
    <mergeCell ref="G19:G20"/>
    <mergeCell ref="G21:G22"/>
    <mergeCell ref="B32:F32"/>
    <mergeCell ref="B33:F33"/>
  </mergeCells>
  <conditionalFormatting sqref="G31">
    <cfRule type="cellIs" dxfId="0" priority="3" operator="greaterThan">
      <formula>2100000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Plantilla Oferta Económica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Garralaga Escosa, Miguel Ángel</dc:creator>
  <cp:lastModifiedBy>Garralaga Escosa, Miguel Ángel</cp:lastModifiedBy>
  <dcterms:created xsi:type="dcterms:W3CDTF">2020-02-20T09:03:20Z</dcterms:created>
  <dcterms:modified xsi:type="dcterms:W3CDTF">2020-07-30T11:52:37Z</dcterms:modified>
</cp:coreProperties>
</file>