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Z:\Tecnicos\MANTENIMIENTO\PLANES DE MANTTO\4.-ENGRASADORES\01- CONTRATOS\2000002969 ENGRASADORES ELECTRICOS\V2\REVISADO V7\"/>
    </mc:Choice>
  </mc:AlternateContent>
  <xr:revisionPtr revIDLastSave="0" documentId="13_ncr:1_{E70DC15E-1764-44A4-B59E-D08E227D00D7}" xr6:coauthVersionLast="36" xr6:coauthVersionMax="36" xr10:uidLastSave="{00000000-0000-0000-0000-000000000000}"/>
  <bookViews>
    <workbookView xWindow="0" yWindow="0" windowWidth="22455" windowHeight="3975" xr2:uid="{00000000-000D-0000-FFFF-FFFF00000000}"/>
  </bookViews>
  <sheets>
    <sheet name="Suministro engrasadores Lote 1" sheetId="2" r:id="rId1"/>
  </sheets>
  <definedNames>
    <definedName name="_xlnm.Print_Area" localSheetId="0">'Suministro engrasadores Lote 1'!$B$1:$B$5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2" l="1"/>
  <c r="L10" i="2"/>
  <c r="M10" i="2" s="1"/>
  <c r="G10" i="2"/>
  <c r="H10" i="2"/>
  <c r="I10" i="2" l="1"/>
  <c r="M6" i="2"/>
  <c r="M11" i="2"/>
  <c r="M14" i="2"/>
  <c r="K7" i="2"/>
  <c r="K8" i="2"/>
  <c r="K9" i="2"/>
  <c r="K12" i="2"/>
  <c r="K13" i="2"/>
  <c r="K15" i="2"/>
  <c r="K5" i="2"/>
  <c r="K16" i="2" l="1"/>
  <c r="L7" i="2"/>
  <c r="M7" i="2" s="1"/>
  <c r="L8" i="2"/>
  <c r="M8" i="2" s="1"/>
  <c r="L9" i="2"/>
  <c r="M9" i="2" s="1"/>
  <c r="L12" i="2"/>
  <c r="M12" i="2" s="1"/>
  <c r="L13" i="2"/>
  <c r="L15" i="2"/>
  <c r="M15" i="2" s="1"/>
  <c r="L5" i="2"/>
  <c r="M5" i="2" s="1"/>
  <c r="H12" i="2"/>
  <c r="H13" i="2"/>
  <c r="H15" i="2"/>
  <c r="H7" i="2"/>
  <c r="H8" i="2"/>
  <c r="H9" i="2"/>
  <c r="H5" i="2"/>
  <c r="M13" i="2" l="1"/>
  <c r="M16" i="2" s="1"/>
  <c r="L16" i="2"/>
  <c r="H16" i="2"/>
  <c r="G7" i="2"/>
  <c r="I7" i="2" s="1"/>
  <c r="G8" i="2"/>
  <c r="I8" i="2" s="1"/>
  <c r="G9" i="2"/>
  <c r="I9" i="2" s="1"/>
  <c r="G13" i="2" l="1"/>
  <c r="I13" i="2" s="1"/>
  <c r="G15" i="2" l="1"/>
  <c r="I15" i="2" s="1"/>
  <c r="G12" i="2" l="1"/>
  <c r="I12" i="2" s="1"/>
  <c r="G5" i="2" l="1"/>
  <c r="G16" i="2" s="1"/>
  <c r="I5" i="2" l="1"/>
  <c r="I16" i="2" s="1"/>
</calcChain>
</file>

<file path=xl/sharedStrings.xml><?xml version="1.0" encoding="utf-8"?>
<sst xmlns="http://schemas.openxmlformats.org/spreadsheetml/2006/main" count="41" uniqueCount="38">
  <si>
    <t>CÓDIGO</t>
  </si>
  <si>
    <t>UD</t>
  </si>
  <si>
    <t>DESCRIPCIÓN</t>
  </si>
  <si>
    <t>UNIDADES</t>
  </si>
  <si>
    <t>PRECIO UNITARIO (€)</t>
  </si>
  <si>
    <t>Capítulo</t>
  </si>
  <si>
    <t>NOMBRE EMPRESA /
RAZÓN SOCIAL</t>
  </si>
  <si>
    <t>FECHA</t>
  </si>
  <si>
    <t>DOMICILIO FISCAL</t>
  </si>
  <si>
    <t>SELLO</t>
  </si>
  <si>
    <t>CIF</t>
  </si>
  <si>
    <t>FIRMA</t>
  </si>
  <si>
    <t>ASISTENCIA TÉCNICA</t>
  </si>
  <si>
    <t>FORMACIÓN</t>
  </si>
  <si>
    <t>1.1</t>
  </si>
  <si>
    <t>1.2</t>
  </si>
  <si>
    <t>2.1</t>
  </si>
  <si>
    <t>2.2</t>
  </si>
  <si>
    <t>UNIDAD ELECTRÓNICA DE CONTROL, según especificación del PPT</t>
  </si>
  <si>
    <t>3.1</t>
  </si>
  <si>
    <t>CONTENEDOR DE GRASA COMPLETO CON ASPA GIRATORIA, según especificación del PPT</t>
  </si>
  <si>
    <t>IVA (21%)</t>
  </si>
  <si>
    <t>TOTAL LICITACIÓN SIN IVA (€)</t>
  </si>
  <si>
    <t>TOTAL LICITACIÓN CON IVA (€)</t>
  </si>
  <si>
    <t>TOTAL OFERTA SIN IVA (€)</t>
  </si>
  <si>
    <t>TOTAL OFERTA CON IVA (€)</t>
  </si>
  <si>
    <t>Suministro de repuestos varios para engrasadores eléctricos de carril:</t>
  </si>
  <si>
    <t>SUMINISTRO DE 150 ENGRASADORES ELÉCTRICOS</t>
  </si>
  <si>
    <t>Suministro de 150 engrasadores eléctricos de carril completos.</t>
  </si>
  <si>
    <t>CABLE COAXIAL CAPTADOR VIBRACIONES INCLU. CONEXIONES, según especificación del PPT</t>
  </si>
  <si>
    <t>CABLE COAXIAL CAPTADOR VIBRACIONES INCLU. CONEXIONES; 10 M, según especificación del PPT</t>
  </si>
  <si>
    <t>Asistencia técnica presencial.</t>
  </si>
  <si>
    <t>Asistencia técnica vía teléfonica y on-line ilimitada.</t>
  </si>
  <si>
    <t>Formación: jornadas distribuidas en 5 cursos de 3 días con una jornada de teoría y dos jornadas prácticas cada curso en horario nocturno.</t>
  </si>
  <si>
    <t>PRECIO UNITARIO LICITACIÓN (€)</t>
  </si>
  <si>
    <t xml:space="preserve">Total </t>
  </si>
  <si>
    <t>SUMINISTRO DE 150 ENGRASADORES ELÉCTRICOS DE CARRIL PARA LA RED DE METRO DE MADRID. LOTE 1*</t>
  </si>
  <si>
    <t>* Se deberán tener en cuenta las Notas del apartado “27. Evaluación de las ofertas”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</si>
</sst>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8"/>
      <name val="Arial"/>
      <family val="2"/>
    </font>
    <font>
      <b/>
      <sz val="9"/>
      <color rgb="FFFA7D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ourier New"/>
      <family val="3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lightGray">
        <fgColor indexed="22"/>
      </patternFill>
    </fill>
    <fill>
      <patternFill patternType="solid">
        <fgColor rgb="FFF2AA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lightGray">
        <fgColor indexed="26"/>
      </patternFill>
    </fill>
    <fill>
      <patternFill patternType="lightGray">
        <fgColor indexed="41"/>
        <bgColor theme="9" tint="0.59999389629810485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5">
    <xf numFmtId="0" fontId="0" fillId="0" borderId="0" xfId="0"/>
    <xf numFmtId="0" fontId="2" fillId="3" borderId="2" xfId="0" applyFont="1" applyFill="1" applyBorder="1" applyAlignment="1" applyProtection="1">
      <alignment horizontal="justify" vertical="center"/>
    </xf>
    <xf numFmtId="0" fontId="2" fillId="3" borderId="3" xfId="0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0" fillId="0" borderId="2" xfId="0" applyBorder="1"/>
    <xf numFmtId="0" fontId="0" fillId="0" borderId="3" xfId="0" applyFill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49" fontId="5" fillId="5" borderId="6" xfId="0" applyNumberFormat="1" applyFont="1" applyFill="1" applyBorder="1" applyAlignment="1" applyProtection="1">
      <alignment vertical="top" wrapText="1"/>
    </xf>
    <xf numFmtId="4" fontId="5" fillId="5" borderId="6" xfId="0" applyNumberFormat="1" applyFont="1" applyFill="1" applyBorder="1" applyAlignment="1" applyProtection="1">
      <alignment horizontal="center" vertical="top"/>
    </xf>
    <xf numFmtId="4" fontId="5" fillId="5" borderId="7" xfId="0" applyNumberFormat="1" applyFont="1" applyFill="1" applyBorder="1" applyAlignment="1" applyProtection="1">
      <alignment horizontal="center" vertical="top"/>
    </xf>
    <xf numFmtId="4" fontId="6" fillId="7" borderId="9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2" fillId="6" borderId="3" xfId="0" applyFont="1" applyFill="1" applyBorder="1" applyAlignment="1" applyProtection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0" fontId="7" fillId="0" borderId="3" xfId="0" applyFont="1" applyFill="1" applyBorder="1" applyAlignment="1">
      <alignment wrapText="1"/>
    </xf>
    <xf numFmtId="164" fontId="0" fillId="0" borderId="0" xfId="0" applyNumberFormat="1"/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/>
    <xf numFmtId="164" fontId="0" fillId="0" borderId="3" xfId="0" applyNumberFormat="1" applyFill="1" applyBorder="1" applyAlignment="1">
      <alignment horizontal="center"/>
    </xf>
    <xf numFmtId="0" fontId="0" fillId="0" borderId="3" xfId="0" applyFill="1" applyBorder="1"/>
    <xf numFmtId="0" fontId="2" fillId="3" borderId="9" xfId="0" applyFont="1" applyFill="1" applyBorder="1" applyAlignment="1" applyProtection="1">
      <alignment horizontal="center" vertical="center" wrapText="1"/>
    </xf>
    <xf numFmtId="4" fontId="0" fillId="4" borderId="9" xfId="0" applyNumberFormat="1" applyFont="1" applyFill="1" applyBorder="1" applyAlignment="1" applyProtection="1">
      <alignment horizontal="center" vertical="center"/>
      <protection locked="0"/>
    </xf>
    <xf numFmtId="164" fontId="0" fillId="0" borderId="4" xfId="0" applyNumberFormat="1" applyFill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 vertical="center"/>
    </xf>
    <xf numFmtId="4" fontId="0" fillId="4" borderId="2" xfId="0" applyNumberFormat="1" applyFont="1" applyFill="1" applyBorder="1" applyAlignment="1" applyProtection="1">
      <alignment horizontal="center" vertical="center"/>
      <protection locked="0"/>
    </xf>
    <xf numFmtId="4" fontId="0" fillId="0" borderId="9" xfId="0" applyNumberFormat="1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 vertical="center" wrapText="1"/>
    </xf>
    <xf numFmtId="4" fontId="0" fillId="0" borderId="0" xfId="0" applyNumberFormat="1"/>
    <xf numFmtId="4" fontId="8" fillId="0" borderId="0" xfId="0" applyNumberFormat="1" applyFont="1"/>
    <xf numFmtId="49" fontId="3" fillId="9" borderId="3" xfId="1" applyNumberFormat="1" applyFont="1" applyFill="1" applyBorder="1" applyAlignment="1" applyProtection="1">
      <alignment vertical="center" wrapText="1"/>
    </xf>
    <xf numFmtId="1" fontId="3" fillId="9" borderId="3" xfId="1" applyNumberFormat="1" applyFont="1" applyFill="1" applyBorder="1" applyAlignment="1" applyProtection="1">
      <alignment vertical="center" wrapText="1"/>
    </xf>
    <xf numFmtId="49" fontId="3" fillId="9" borderId="4" xfId="1" applyNumberFormat="1" applyFont="1" applyFill="1" applyBorder="1" applyAlignment="1" applyProtection="1">
      <alignment vertical="center" wrapText="1"/>
    </xf>
    <xf numFmtId="49" fontId="3" fillId="9" borderId="9" xfId="1" applyNumberFormat="1" applyFont="1" applyFill="1" applyBorder="1" applyAlignment="1" applyProtection="1">
      <alignment vertical="center" wrapText="1"/>
      <protection locked="0"/>
    </xf>
    <xf numFmtId="49" fontId="3" fillId="9" borderId="10" xfId="1" applyNumberFormat="1" applyFont="1" applyFill="1" applyBorder="1" applyAlignment="1" applyProtection="1">
      <alignment vertical="center" wrapText="1"/>
      <protection locked="0"/>
    </xf>
    <xf numFmtId="49" fontId="3" fillId="9" borderId="3" xfId="1" applyNumberFormat="1" applyFont="1" applyFill="1" applyBorder="1" applyAlignment="1" applyProtection="1">
      <alignment vertical="center" wrapText="1"/>
      <protection locked="0"/>
    </xf>
    <xf numFmtId="49" fontId="3" fillId="9" borderId="8" xfId="1" applyNumberFormat="1" applyFont="1" applyFill="1" applyBorder="1" applyAlignment="1" applyProtection="1">
      <alignment vertical="center" wrapText="1"/>
    </xf>
    <xf numFmtId="49" fontId="3" fillId="9" borderId="2" xfId="1" applyNumberFormat="1" applyFont="1" applyFill="1" applyBorder="1" applyAlignment="1" applyProtection="1">
      <alignment vertical="center" wrapText="1"/>
      <protection locked="0"/>
    </xf>
    <xf numFmtId="164" fontId="0" fillId="9" borderId="3" xfId="0" applyNumberFormat="1" applyFill="1" applyBorder="1" applyAlignment="1">
      <alignment horizontal="center" vertical="center"/>
    </xf>
    <xf numFmtId="164" fontId="0" fillId="9" borderId="4" xfId="0" applyNumberFormat="1" applyFill="1" applyBorder="1" applyAlignment="1">
      <alignment horizontal="center" vertical="center"/>
    </xf>
    <xf numFmtId="49" fontId="9" fillId="9" borderId="2" xfId="1" applyNumberFormat="1" applyFont="1" applyFill="1" applyBorder="1" applyAlignment="1" applyProtection="1">
      <alignment vertical="center"/>
    </xf>
    <xf numFmtId="49" fontId="9" fillId="9" borderId="3" xfId="1" applyNumberFormat="1" applyFont="1" applyFill="1" applyBorder="1" applyAlignment="1" applyProtection="1">
      <alignment vertical="center"/>
    </xf>
    <xf numFmtId="49" fontId="9" fillId="9" borderId="3" xfId="1" applyNumberFormat="1" applyFont="1" applyFill="1" applyBorder="1" applyAlignment="1" applyProtection="1">
      <alignment vertical="center" wrapText="1"/>
    </xf>
    <xf numFmtId="0" fontId="9" fillId="9" borderId="2" xfId="1" applyNumberFormat="1" applyFont="1" applyFill="1" applyBorder="1" applyAlignment="1" applyProtection="1">
      <alignment horizontal="left" vertical="center"/>
    </xf>
    <xf numFmtId="4" fontId="6" fillId="7" borderId="8" xfId="0" applyNumberFormat="1" applyFont="1" applyFill="1" applyBorder="1" applyAlignment="1" applyProtection="1">
      <alignment horizontal="center"/>
      <protection locked="0"/>
    </xf>
    <xf numFmtId="4" fontId="6" fillId="7" borderId="10" xfId="0" applyNumberFormat="1" applyFont="1" applyFill="1" applyBorder="1" applyAlignment="1" applyProtection="1">
      <alignment horizontal="center"/>
      <protection locked="0"/>
    </xf>
    <xf numFmtId="4" fontId="6" fillId="7" borderId="9" xfId="0" applyNumberFormat="1" applyFont="1" applyFill="1" applyBorder="1" applyAlignment="1" applyProtection="1">
      <alignment horizontal="center"/>
      <protection locked="0"/>
    </xf>
    <xf numFmtId="0" fontId="10" fillId="8" borderId="11" xfId="0" applyFont="1" applyFill="1" applyBorder="1" applyAlignment="1" applyProtection="1">
      <alignment horizontal="center" vertical="center" wrapText="1"/>
    </xf>
    <xf numFmtId="0" fontId="10" fillId="8" borderId="12" xfId="0" applyFont="1" applyFill="1" applyBorder="1" applyAlignment="1" applyProtection="1">
      <alignment horizontal="center" vertical="center" wrapText="1"/>
    </xf>
    <xf numFmtId="0" fontId="10" fillId="8" borderId="13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left" vertical="center" wrapText="1"/>
    </xf>
    <xf numFmtId="0" fontId="2" fillId="6" borderId="9" xfId="0" applyFont="1" applyFill="1" applyBorder="1" applyAlignment="1" applyProtection="1">
      <alignment horizontal="left" vertical="center" wrapText="1"/>
    </xf>
  </cellXfs>
  <cellStyles count="2">
    <cellStyle name="Cálculo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21"/>
  <sheetViews>
    <sheetView showGridLines="0" tabSelected="1" zoomScale="70" zoomScaleNormal="70" workbookViewId="0">
      <selection activeCell="G27" sqref="G27"/>
    </sheetView>
  </sheetViews>
  <sheetFormatPr baseColWidth="10" defaultColWidth="26.140625" defaultRowHeight="15" x14ac:dyDescent="0.25"/>
  <cols>
    <col min="1" max="1" width="17.42578125" customWidth="1"/>
    <col min="2" max="2" width="9.28515625" customWidth="1"/>
    <col min="3" max="3" width="12.5703125" customWidth="1"/>
    <col min="4" max="4" width="89.5703125" customWidth="1"/>
    <col min="5" max="5" width="10.28515625" customWidth="1"/>
    <col min="6" max="6" width="14.42578125" customWidth="1"/>
    <col min="7" max="7" width="18.5703125" customWidth="1"/>
    <col min="8" max="8" width="14.42578125" customWidth="1"/>
    <col min="9" max="9" width="18.5703125" customWidth="1"/>
    <col min="10" max="10" width="20.7109375" customWidth="1"/>
    <col min="11" max="13" width="22.7109375" customWidth="1"/>
  </cols>
  <sheetData>
    <row r="1" spans="2:14" ht="18" customHeight="1" thickBot="1" x14ac:dyDescent="0.3"/>
    <row r="2" spans="2:14" ht="30" customHeight="1" x14ac:dyDescent="0.25">
      <c r="B2" s="50" t="s">
        <v>36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2"/>
    </row>
    <row r="3" spans="2:14" ht="31.9" customHeight="1" x14ac:dyDescent="0.25">
      <c r="B3" s="1" t="s">
        <v>0</v>
      </c>
      <c r="C3" s="2" t="s">
        <v>1</v>
      </c>
      <c r="D3" s="2" t="s">
        <v>2</v>
      </c>
      <c r="E3" s="2" t="s">
        <v>3</v>
      </c>
      <c r="F3" s="3" t="s">
        <v>34</v>
      </c>
      <c r="G3" s="3" t="s">
        <v>22</v>
      </c>
      <c r="H3" s="3" t="s">
        <v>21</v>
      </c>
      <c r="I3" s="4" t="s">
        <v>23</v>
      </c>
      <c r="J3" s="24" t="s">
        <v>4</v>
      </c>
      <c r="K3" s="30" t="s">
        <v>24</v>
      </c>
      <c r="L3" s="3" t="s">
        <v>21</v>
      </c>
      <c r="M3" s="4" t="s">
        <v>25</v>
      </c>
    </row>
    <row r="4" spans="2:14" s="5" customFormat="1" ht="15" customHeight="1" x14ac:dyDescent="0.25">
      <c r="B4" s="43">
        <v>1</v>
      </c>
      <c r="C4" s="44" t="s">
        <v>5</v>
      </c>
      <c r="D4" s="45" t="s">
        <v>27</v>
      </c>
      <c r="E4" s="34"/>
      <c r="F4" s="33"/>
      <c r="G4" s="33"/>
      <c r="H4" s="33"/>
      <c r="I4" s="35"/>
      <c r="J4" s="36"/>
      <c r="K4" s="38"/>
      <c r="L4" s="37"/>
      <c r="M4" s="35"/>
    </row>
    <row r="5" spans="2:14" x14ac:dyDescent="0.25">
      <c r="B5" s="6"/>
      <c r="C5" s="7" t="s">
        <v>14</v>
      </c>
      <c r="D5" s="18" t="s">
        <v>28</v>
      </c>
      <c r="E5" s="8">
        <v>150</v>
      </c>
      <c r="F5" s="17">
        <v>9000</v>
      </c>
      <c r="G5" s="17">
        <f>F5*E5</f>
        <v>1350000</v>
      </c>
      <c r="H5" s="17">
        <f>(F5*E5)*21%</f>
        <v>283500</v>
      </c>
      <c r="I5" s="26">
        <f>G5+H5</f>
        <v>1633500</v>
      </c>
      <c r="J5" s="25"/>
      <c r="K5" s="17">
        <f>J5*E5</f>
        <v>0</v>
      </c>
      <c r="L5" s="17">
        <f>(J5*E5)*21%</f>
        <v>0</v>
      </c>
      <c r="M5" s="26">
        <f t="shared" ref="M5:M15" si="0">L5+K5</f>
        <v>0</v>
      </c>
    </row>
    <row r="6" spans="2:14" x14ac:dyDescent="0.25">
      <c r="B6" s="6"/>
      <c r="C6" s="7" t="s">
        <v>15</v>
      </c>
      <c r="D6" s="18" t="s">
        <v>26</v>
      </c>
      <c r="E6" s="8"/>
      <c r="F6" s="17"/>
      <c r="G6" s="17"/>
      <c r="H6" s="17"/>
      <c r="I6" s="26"/>
      <c r="J6" s="29"/>
      <c r="K6" s="17"/>
      <c r="L6" s="17"/>
      <c r="M6" s="26">
        <f t="shared" si="0"/>
        <v>0</v>
      </c>
    </row>
    <row r="7" spans="2:14" x14ac:dyDescent="0.25">
      <c r="B7" s="6"/>
      <c r="C7" s="7"/>
      <c r="D7" s="21" t="s">
        <v>18</v>
      </c>
      <c r="E7" s="8">
        <v>4</v>
      </c>
      <c r="F7" s="22">
        <v>1550</v>
      </c>
      <c r="G7" s="17">
        <f>F7*E7</f>
        <v>6200</v>
      </c>
      <c r="H7" s="17">
        <f t="shared" ref="H7:H15" si="1">(F7*E7)*21%</f>
        <v>1302</v>
      </c>
      <c r="I7" s="26">
        <f>G7+H7</f>
        <v>7502</v>
      </c>
      <c r="J7" s="25"/>
      <c r="K7" s="17">
        <f>J7*E7</f>
        <v>0</v>
      </c>
      <c r="L7" s="17">
        <f>(J7*E7)*21%</f>
        <v>0</v>
      </c>
      <c r="M7" s="26">
        <f t="shared" si="0"/>
        <v>0</v>
      </c>
    </row>
    <row r="8" spans="2:14" x14ac:dyDescent="0.25">
      <c r="B8" s="6"/>
      <c r="C8" s="7"/>
      <c r="D8" s="23" t="s">
        <v>20</v>
      </c>
      <c r="E8" s="8">
        <v>5</v>
      </c>
      <c r="F8" s="22">
        <v>700</v>
      </c>
      <c r="G8" s="17">
        <f>F8*E8</f>
        <v>3500</v>
      </c>
      <c r="H8" s="17">
        <f t="shared" si="1"/>
        <v>735</v>
      </c>
      <c r="I8" s="26">
        <f>G8+H8</f>
        <v>4235</v>
      </c>
      <c r="J8" s="25"/>
      <c r="K8" s="17">
        <f>J8*E8</f>
        <v>0</v>
      </c>
      <c r="L8" s="17">
        <f>(J8*E8)*21%</f>
        <v>0</v>
      </c>
      <c r="M8" s="26">
        <f t="shared" si="0"/>
        <v>0</v>
      </c>
    </row>
    <row r="9" spans="2:14" x14ac:dyDescent="0.25">
      <c r="B9" s="6"/>
      <c r="C9" s="7"/>
      <c r="D9" s="23" t="s">
        <v>29</v>
      </c>
      <c r="E9" s="8">
        <v>5</v>
      </c>
      <c r="F9" s="22">
        <v>100</v>
      </c>
      <c r="G9" s="17">
        <f>F9*E9</f>
        <v>500</v>
      </c>
      <c r="H9" s="17">
        <f t="shared" si="1"/>
        <v>105</v>
      </c>
      <c r="I9" s="26">
        <f>G9+H9</f>
        <v>605</v>
      </c>
      <c r="J9" s="25"/>
      <c r="K9" s="17">
        <f>J9*E9</f>
        <v>0</v>
      </c>
      <c r="L9" s="17">
        <f>(J9*E9)*21%</f>
        <v>0</v>
      </c>
      <c r="M9" s="26">
        <f t="shared" si="0"/>
        <v>0</v>
      </c>
    </row>
    <row r="10" spans="2:14" ht="16.149999999999999" customHeight="1" x14ac:dyDescent="0.25">
      <c r="B10" s="6"/>
      <c r="C10" s="7"/>
      <c r="D10" s="23" t="s">
        <v>30</v>
      </c>
      <c r="E10" s="8">
        <v>5</v>
      </c>
      <c r="F10" s="22">
        <v>140</v>
      </c>
      <c r="G10" s="17">
        <f>F10*E10</f>
        <v>700</v>
      </c>
      <c r="H10" s="17">
        <f t="shared" si="1"/>
        <v>147</v>
      </c>
      <c r="I10" s="26">
        <f>G10+H10</f>
        <v>847</v>
      </c>
      <c r="J10" s="25"/>
      <c r="K10" s="17">
        <f>J10*E10</f>
        <v>0</v>
      </c>
      <c r="L10" s="17">
        <f>(J10*E10)*21%</f>
        <v>0</v>
      </c>
      <c r="M10" s="26">
        <f t="shared" si="0"/>
        <v>0</v>
      </c>
    </row>
    <row r="11" spans="2:14" s="5" customFormat="1" ht="15" customHeight="1" x14ac:dyDescent="0.25">
      <c r="B11" s="46">
        <v>2</v>
      </c>
      <c r="C11" s="44" t="s">
        <v>5</v>
      </c>
      <c r="D11" s="45" t="s">
        <v>12</v>
      </c>
      <c r="E11" s="34"/>
      <c r="F11" s="33"/>
      <c r="G11" s="33"/>
      <c r="H11" s="33"/>
      <c r="I11" s="39"/>
      <c r="J11" s="40"/>
      <c r="K11" s="41"/>
      <c r="L11" s="41"/>
      <c r="M11" s="42">
        <f t="shared" si="0"/>
        <v>0</v>
      </c>
    </row>
    <row r="12" spans="2:14" x14ac:dyDescent="0.25">
      <c r="B12" s="6"/>
      <c r="C12" s="7" t="s">
        <v>16</v>
      </c>
      <c r="D12" s="18" t="s">
        <v>31</v>
      </c>
      <c r="E12" s="8">
        <v>4</v>
      </c>
      <c r="F12" s="17">
        <v>650</v>
      </c>
      <c r="G12" s="17">
        <f>F12*E12</f>
        <v>2600</v>
      </c>
      <c r="H12" s="17">
        <f t="shared" si="1"/>
        <v>546</v>
      </c>
      <c r="I12" s="27">
        <f>G12+H12</f>
        <v>3146</v>
      </c>
      <c r="J12" s="28"/>
      <c r="K12" s="17">
        <f>J12*E12</f>
        <v>0</v>
      </c>
      <c r="L12" s="17">
        <f>(J12*E12)*21%</f>
        <v>0</v>
      </c>
      <c r="M12" s="26">
        <f t="shared" si="0"/>
        <v>0</v>
      </c>
    </row>
    <row r="13" spans="2:14" x14ac:dyDescent="0.25">
      <c r="B13" s="6"/>
      <c r="C13" s="7" t="s">
        <v>17</v>
      </c>
      <c r="D13" s="18" t="s">
        <v>32</v>
      </c>
      <c r="E13" s="8">
        <v>15</v>
      </c>
      <c r="F13" s="17">
        <v>400</v>
      </c>
      <c r="G13" s="17">
        <f>F13*E13</f>
        <v>6000</v>
      </c>
      <c r="H13" s="17">
        <f t="shared" si="1"/>
        <v>1260</v>
      </c>
      <c r="I13" s="27">
        <f>G13+H13</f>
        <v>7260</v>
      </c>
      <c r="J13" s="28"/>
      <c r="K13" s="17">
        <f>J13*E13</f>
        <v>0</v>
      </c>
      <c r="L13" s="17">
        <f>(J13*E13)*21%</f>
        <v>0</v>
      </c>
      <c r="M13" s="26">
        <f t="shared" si="0"/>
        <v>0</v>
      </c>
    </row>
    <row r="14" spans="2:14" s="5" customFormat="1" ht="15" customHeight="1" x14ac:dyDescent="0.25">
      <c r="B14" s="46">
        <v>3</v>
      </c>
      <c r="C14" s="44" t="s">
        <v>5</v>
      </c>
      <c r="D14" s="45" t="s">
        <v>13</v>
      </c>
      <c r="E14" s="34"/>
      <c r="F14" s="33"/>
      <c r="G14" s="33"/>
      <c r="H14" s="33"/>
      <c r="I14" s="39"/>
      <c r="J14" s="40"/>
      <c r="K14" s="41"/>
      <c r="L14" s="41"/>
      <c r="M14" s="42">
        <f t="shared" si="0"/>
        <v>0</v>
      </c>
    </row>
    <row r="15" spans="2:14" ht="30" x14ac:dyDescent="0.25">
      <c r="B15" s="6"/>
      <c r="C15" s="20" t="s">
        <v>19</v>
      </c>
      <c r="D15" s="18" t="s">
        <v>33</v>
      </c>
      <c r="E15" s="8">
        <v>15</v>
      </c>
      <c r="F15" s="17">
        <v>950</v>
      </c>
      <c r="G15" s="17">
        <f>F15*E15</f>
        <v>14250</v>
      </c>
      <c r="H15" s="17">
        <f t="shared" si="1"/>
        <v>2992.5</v>
      </c>
      <c r="I15" s="26">
        <f>G15+H15</f>
        <v>17242.5</v>
      </c>
      <c r="J15" s="25"/>
      <c r="K15" s="17">
        <f>J15*E15</f>
        <v>0</v>
      </c>
      <c r="L15" s="17">
        <f>(J15*E15)*21%</f>
        <v>0</v>
      </c>
      <c r="M15" s="26">
        <f t="shared" si="0"/>
        <v>0</v>
      </c>
      <c r="N15" s="32"/>
    </row>
    <row r="16" spans="2:14" ht="15.75" thickBot="1" x14ac:dyDescent="0.3">
      <c r="B16" s="9"/>
      <c r="C16" s="10"/>
      <c r="D16" s="11" t="s">
        <v>35</v>
      </c>
      <c r="E16" s="10"/>
      <c r="F16" s="10"/>
      <c r="G16" s="12">
        <f>SUM(G5:G15)</f>
        <v>1383750</v>
      </c>
      <c r="H16" s="12">
        <f>SUM(H5:H15)</f>
        <v>290587.5</v>
      </c>
      <c r="I16" s="12">
        <f>SUM(I5:I15)</f>
        <v>1674337.5</v>
      </c>
      <c r="J16" s="12"/>
      <c r="K16" s="12">
        <f>SUM(K5:K15)</f>
        <v>0</v>
      </c>
      <c r="L16" s="12">
        <f>SUM(L5:L15)</f>
        <v>0</v>
      </c>
      <c r="M16" s="13">
        <f>SUM(M5:M15)</f>
        <v>0</v>
      </c>
    </row>
    <row r="17" spans="2:14" ht="24.75" customHeight="1" x14ac:dyDescent="0.25">
      <c r="B17" t="s">
        <v>37</v>
      </c>
      <c r="G17" s="19"/>
      <c r="J17" s="19"/>
      <c r="K17" s="19"/>
      <c r="L17" s="19"/>
      <c r="M17" s="19"/>
      <c r="N17" s="19"/>
    </row>
    <row r="19" spans="2:14" ht="50.25" customHeight="1" x14ac:dyDescent="0.25">
      <c r="B19" s="53" t="s">
        <v>6</v>
      </c>
      <c r="C19" s="54"/>
      <c r="D19" s="14"/>
      <c r="E19" s="15"/>
      <c r="F19" s="16" t="s">
        <v>7</v>
      </c>
      <c r="G19" s="16"/>
      <c r="H19" s="47"/>
      <c r="I19" s="48"/>
      <c r="J19" s="48"/>
      <c r="K19" s="48"/>
      <c r="L19" s="48"/>
      <c r="M19" s="49"/>
      <c r="N19" s="31"/>
    </row>
    <row r="20" spans="2:14" ht="44.25" customHeight="1" x14ac:dyDescent="0.25">
      <c r="B20" s="53" t="s">
        <v>8</v>
      </c>
      <c r="C20" s="54"/>
      <c r="D20" s="14"/>
      <c r="E20" s="15"/>
      <c r="F20" s="16" t="s">
        <v>9</v>
      </c>
      <c r="G20" s="16"/>
      <c r="H20" s="47"/>
      <c r="I20" s="48"/>
      <c r="J20" s="48"/>
      <c r="K20" s="48"/>
      <c r="L20" s="48"/>
      <c r="M20" s="49"/>
      <c r="N20" s="31"/>
    </row>
    <row r="21" spans="2:14" ht="63.75" customHeight="1" x14ac:dyDescent="0.25">
      <c r="B21" s="53" t="s">
        <v>10</v>
      </c>
      <c r="C21" s="54"/>
      <c r="D21" s="14"/>
      <c r="E21" s="15"/>
      <c r="F21" s="16" t="s">
        <v>11</v>
      </c>
      <c r="G21" s="16"/>
      <c r="H21" s="47"/>
      <c r="I21" s="48"/>
      <c r="J21" s="48"/>
      <c r="K21" s="48"/>
      <c r="L21" s="48"/>
      <c r="M21" s="49"/>
      <c r="N21" s="19"/>
    </row>
  </sheetData>
  <sheetProtection algorithmName="SHA-512" hashValue="lfZRovv64vV2n3TTc256m7wgJC3lOMZxOwfyvEvsDi9Owf7OfrZBLoCWoj8x05aq/JNGshtAMEnhkFeAgn7X/g==" saltValue="HFkVtfgs/DO+iaCXye6xbA==" spinCount="100000" sheet="1" objects="1" scenarios="1"/>
  <mergeCells count="7">
    <mergeCell ref="H19:M19"/>
    <mergeCell ref="H20:M20"/>
    <mergeCell ref="H21:M21"/>
    <mergeCell ref="B2:M2"/>
    <mergeCell ref="B21:C21"/>
    <mergeCell ref="B19:C19"/>
    <mergeCell ref="B20:C20"/>
  </mergeCells>
  <pageMargins left="0.7" right="0.7" top="0.75" bottom="0.75" header="0.3" footer="0.3"/>
  <pageSetup paperSize="9" scale="83" orientation="landscape" r:id="rId1"/>
  <ignoredErrors>
    <ignoredError sqref="L5 L7:L8 L12:L13 L15 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Suministro engrasadores Lote 1</vt:lpstr>
      <vt:lpstr>'Suministro engrasadores Lote 1'!Área_de_impresión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Álvarez, María Luisa</dc:creator>
  <cp:lastModifiedBy>González Álvarez, María Luisa</cp:lastModifiedBy>
  <dcterms:created xsi:type="dcterms:W3CDTF">2018-11-14T12:19:30Z</dcterms:created>
  <dcterms:modified xsi:type="dcterms:W3CDTF">2020-05-29T12:17:19Z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1230828336</vt:i4>
  </property>
  <property fmtid="{D5CDD505-2E9C-101B-9397-08002B2CF9AE}" pid="3" name="_NewReviewCycle">
    <vt:lpwstr/>
  </property>
  <property fmtid="{D5CDD505-2E9C-101B-9397-08002B2CF9AE}" pid="4" name="_EmailSubject">
    <vt:lpwstr>FICHERO EXCEL LICITACIÓN Nº 6012000134_2000002969_SuO_SUMINISTRO ENGRASADORES</vt:lpwstr>
  </property>
  <property fmtid="{D5CDD505-2E9C-101B-9397-08002B2CF9AE}" pid="5" name="_AuthorEmail">
    <vt:lpwstr>marialuisa.gonzalez@metromadrid.es</vt:lpwstr>
  </property>
  <property fmtid="{D5CDD505-2E9C-101B-9397-08002B2CF9AE}" pid="6" name="_AuthorEmailDisplayName">
    <vt:lpwstr>González Álvarez, María Luisa</vt:lpwstr>
  </property>
</Properties>
</file>