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Infraestructura Informatica\GESTION\REPOSITORIO\2020-6000008529-Mto Veritas 2021-23\"/>
    </mc:Choice>
  </mc:AlternateContent>
  <xr:revisionPtr revIDLastSave="0" documentId="8_{8CB908DE-5082-4882-AEDB-C78DDB824961}" xr6:coauthVersionLast="36" xr6:coauthVersionMax="36" xr10:uidLastSave="{00000000-0000-0000-0000-000000000000}"/>
  <workbookProtection lockStructure="1"/>
  <bookViews>
    <workbookView xWindow="1992" yWindow="0" windowWidth="23040" windowHeight="9780" xr2:uid="{59715786-3F43-41A8-9BDA-EB75D9C0A1BC}"/>
  </bookViews>
  <sheets>
    <sheet name="Mto Veritas 21-2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1" l="1"/>
  <c r="C25" i="1" l="1"/>
  <c r="H8" i="1" l="1"/>
  <c r="J8" i="1"/>
  <c r="K25" i="1" l="1"/>
  <c r="I25" i="1"/>
  <c r="L25" i="1" l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G21" i="1"/>
  <c r="G22" i="1"/>
  <c r="F10" i="1"/>
  <c r="D3" i="1"/>
  <c r="D2" i="1"/>
  <c r="H15" i="1" l="1"/>
  <c r="I15" i="1" s="1"/>
  <c r="H20" i="1"/>
  <c r="H13" i="1"/>
  <c r="I13" i="1" s="1"/>
  <c r="H19" i="1"/>
  <c r="I19" i="1" s="1"/>
  <c r="H12" i="1"/>
  <c r="I12" i="1" s="1"/>
  <c r="H17" i="1"/>
  <c r="I17" i="1" s="1"/>
  <c r="H14" i="1"/>
  <c r="I14" i="1" s="1"/>
  <c r="H21" i="1"/>
  <c r="I21" i="1" s="1"/>
  <c r="H18" i="1"/>
  <c r="I18" i="1" s="1"/>
  <c r="H22" i="1"/>
  <c r="I22" i="1" s="1"/>
  <c r="H16" i="1"/>
  <c r="I16" i="1" s="1"/>
  <c r="H11" i="1"/>
  <c r="I11" i="1" s="1"/>
  <c r="H10" i="1"/>
  <c r="I10" i="1" s="1"/>
  <c r="J15" i="1" l="1"/>
  <c r="K15" i="1" s="1"/>
  <c r="L15" i="1" s="1"/>
  <c r="J20" i="1"/>
  <c r="K20" i="1" s="1"/>
  <c r="I20" i="1"/>
  <c r="L20" i="1"/>
  <c r="J19" i="1"/>
  <c r="K19" i="1" s="1"/>
  <c r="J10" i="1"/>
  <c r="K10" i="1" s="1"/>
  <c r="J14" i="1"/>
  <c r="K14" i="1" s="1"/>
  <c r="J12" i="1"/>
  <c r="K12" i="1" s="1"/>
  <c r="J11" i="1"/>
  <c r="K11" i="1" s="1"/>
  <c r="J17" i="1"/>
  <c r="K17" i="1" s="1"/>
  <c r="J13" i="1"/>
  <c r="K13" i="1" s="1"/>
  <c r="J16" i="1"/>
  <c r="K16" i="1" s="1"/>
  <c r="J18" i="1"/>
  <c r="K18" i="1" s="1"/>
  <c r="J22" i="1"/>
  <c r="K22" i="1" s="1"/>
  <c r="J21" i="1"/>
  <c r="G10" i="1"/>
  <c r="K21" i="1" l="1"/>
  <c r="L21" i="1" s="1"/>
  <c r="L16" i="1"/>
  <c r="L17" i="1"/>
  <c r="L12" i="1"/>
  <c r="L18" i="1"/>
  <c r="L13" i="1"/>
  <c r="L11" i="1"/>
  <c r="L14" i="1"/>
  <c r="L19" i="1"/>
  <c r="L22" i="1"/>
  <c r="K23" i="1" l="1"/>
  <c r="K32" i="1" s="1"/>
  <c r="L10" i="1"/>
  <c r="L23" i="1" l="1"/>
  <c r="K33" i="1"/>
  <c r="K34" i="1" s="1"/>
  <c r="I23" i="1"/>
  <c r="I32" i="1" s="1"/>
  <c r="L32" i="1" l="1"/>
  <c r="I33" i="1"/>
  <c r="I34" i="1" s="1"/>
  <c r="L33" i="1" l="1"/>
  <c r="L34" i="1" s="1"/>
</calcChain>
</file>

<file path=xl/sharedStrings.xml><?xml version="1.0" encoding="utf-8"?>
<sst xmlns="http://schemas.openxmlformats.org/spreadsheetml/2006/main" count="49" uniqueCount="39">
  <si>
    <t>Fecha Fin</t>
  </si>
  <si>
    <t>31/03/2023</t>
  </si>
  <si>
    <t>Fecha Inicio</t>
  </si>
  <si>
    <t>Días a mantener</t>
  </si>
  <si>
    <t>Importe</t>
  </si>
  <si>
    <t>Total Item</t>
  </si>
  <si>
    <t>IVA</t>
  </si>
  <si>
    <t>Contrato</t>
  </si>
  <si>
    <t>Total con IVA</t>
  </si>
  <si>
    <t>Total sin IVA</t>
  </si>
  <si>
    <r>
      <t>Fecha Inicio</t>
    </r>
    <r>
      <rPr>
        <b/>
        <sz val="11"/>
        <color rgb="FFFF0000"/>
        <rFont val="Calibri"/>
        <family val="2"/>
        <scheme val="minor"/>
      </rPr>
      <t xml:space="preserve"> *</t>
    </r>
  </si>
  <si>
    <r>
      <t xml:space="preserve">Fecha Fin </t>
    </r>
    <r>
      <rPr>
        <b/>
        <sz val="11"/>
        <color rgb="FFFF0000"/>
        <rFont val="Calibri"/>
        <family val="2"/>
        <scheme val="minor"/>
      </rPr>
      <t>*</t>
    </r>
  </si>
  <si>
    <r>
      <rPr>
        <b/>
        <sz val="11"/>
        <color rgb="FFFF0000"/>
        <rFont val="Calibri"/>
        <family val="2"/>
        <scheme val="minor"/>
      </rPr>
      <t>*</t>
    </r>
    <r>
      <rPr>
        <sz val="11"/>
        <color rgb="FFFF0000"/>
        <rFont val="Calibri"/>
        <family val="2"/>
        <scheme val="minor"/>
      </rPr>
      <t xml:space="preserve"> Fechas previstas</t>
    </r>
  </si>
  <si>
    <t xml:space="preserve"> Total sin IVA</t>
  </si>
  <si>
    <t>11448-M3-24</t>
  </si>
  <si>
    <t xml:space="preserve">ESSENTIAL 24 MONTHS RENEWAL FOR INFOSCALE STORAGE UX 1 SERVER HARDWARE TIER H ONPREMISE STANDARD PERPETUAL LICENSE GOV </t>
  </si>
  <si>
    <t>15157-M3-24</t>
  </si>
  <si>
    <t xml:space="preserve">ESSENTIAL 24 MONTHS RENEWAL FOR INFOSCALE ENTERPRISE UX 1 SERVER HARDWARE TIER C ONPREMISE STANDARD PERPETUAL LICENSE GOV </t>
  </si>
  <si>
    <t>ESSENTIAL 24 MONTHS RENEWAL FOR INFOSCALE ENTERPRISE UX 1 SERVER HARDWARE TIER C ONPREMISE STANDARD PERPETUAL LICENSE GOV</t>
  </si>
  <si>
    <t>15196-M3-24</t>
  </si>
  <si>
    <t>ESSENTIAL 24 MONTHS RENEWAL FOR INFOSCALE ENTERPRISE UX 1 SERVER HARDWARE TIER J ONPREMISE STANDARD PERPETUAL LICENSE GOV</t>
  </si>
  <si>
    <t>14182-M3-24</t>
  </si>
  <si>
    <t xml:space="preserve">ESSENTIAL 24 MONTHS RENEWAL FOR INFOSCALE ENTERPRISE UX 1 SERVER HARDWARE TIER H ONPREMISE STANDARD PERPETUAL LICENSE GOV </t>
  </si>
  <si>
    <t>14172-M3-24</t>
  </si>
  <si>
    <t xml:space="preserve">ESSENTIAL 24 MONTHS RENEWAL FOR INFOSCALE STORAGE UX 1 SERVER HARDWARE TIER B ONPREMISE STANDARD PERPETUAL LICENSE GOV </t>
  </si>
  <si>
    <t>ESSENTIAL 24 MONTHS RENEWAL FOR INFOSCALE ENTERPRISE UX 1 SERVER HARDWARE TIER H ONPREMISE STANDARD PERPETUAL LICENSE GOV</t>
  </si>
  <si>
    <t>12487-M3-24</t>
  </si>
  <si>
    <t xml:space="preserve">ESSENTIAL 24 MONTHS RENEWAL FOR INFOSCALE STORAGE WIN 1 CORE ONPREMISE STANDARD PERPETUAL LICENSE GOV </t>
  </si>
  <si>
    <t>11388-M3-24</t>
  </si>
  <si>
    <t>ESSENTIAL 24 MONTHS RENEWAL FOR INFOSCALE ENTERPRISE UX 1 SERVER HARDWARE TIER N ONPREMISE STANDARD PERPETUAL LICENSE GOV</t>
  </si>
  <si>
    <t>12467-M3-25</t>
  </si>
  <si>
    <t>Uds</t>
  </si>
  <si>
    <t xml:space="preserve">SKU </t>
  </si>
  <si>
    <t>DESCRIPCION</t>
  </si>
  <si>
    <t>Importe unitario anual</t>
  </si>
  <si>
    <t>Importe total</t>
  </si>
  <si>
    <t>ESSENTIAL 24 MONTHS RENEWAL FOR INFOSCALE ENTERPRISE WIN 1 CORE ONPREMISE STANDARD PERPETUAL LICENSE GOV</t>
  </si>
  <si>
    <t>Servicios Jornadas InfoScale Storage SSPP (mínimo 10)</t>
  </si>
  <si>
    <t>ESSENTIAL  4 MONTHS RENEWAL FOR INFOSCALE ENTERPRISE WIN 1 CORE ONPREMISE STANDARD PERPETUAL LICENSE GOV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</si>
</sst>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6" fillId="0" borderId="0"/>
    <xf numFmtId="0" fontId="1" fillId="0" borderId="0"/>
  </cellStyleXfs>
  <cellXfs count="62">
    <xf numFmtId="0" fontId="0" fillId="0" borderId="0" xfId="0"/>
    <xf numFmtId="14" fontId="5" fillId="0" borderId="0" xfId="3" applyNumberFormat="1" applyFont="1" applyFill="1" applyBorder="1" applyAlignment="1">
      <alignment horizontal="center" vertical="top"/>
    </xf>
    <xf numFmtId="49" fontId="5" fillId="0" borderId="0" xfId="4" applyNumberFormat="1" applyFont="1" applyFill="1" applyBorder="1" applyAlignment="1">
      <alignment horizontal="center" vertical="top"/>
    </xf>
    <xf numFmtId="0" fontId="7" fillId="0" borderId="1" xfId="3" applyFont="1" applyFill="1" applyBorder="1" applyAlignment="1">
      <alignment vertical="top"/>
    </xf>
    <xf numFmtId="14" fontId="7" fillId="0" borderId="1" xfId="3" applyNumberFormat="1" applyFont="1" applyFill="1" applyBorder="1" applyAlignment="1">
      <alignment horizontal="right" vertical="top"/>
    </xf>
    <xf numFmtId="49" fontId="7" fillId="0" borderId="1" xfId="3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 wrapText="1"/>
    </xf>
    <xf numFmtId="44" fontId="0" fillId="0" borderId="0" xfId="1" applyFont="1"/>
    <xf numFmtId="14" fontId="3" fillId="0" borderId="0" xfId="0" applyNumberFormat="1" applyFont="1"/>
    <xf numFmtId="0" fontId="10" fillId="0" borderId="0" xfId="0" applyFont="1"/>
    <xf numFmtId="0" fontId="0" fillId="0" borderId="0" xfId="0" applyFont="1"/>
    <xf numFmtId="4" fontId="0" fillId="0" borderId="1" xfId="0" applyNumberFormat="1" applyFont="1" applyFill="1" applyBorder="1" applyAlignment="1">
      <alignment vertical="top"/>
    </xf>
    <xf numFmtId="43" fontId="0" fillId="0" borderId="0" xfId="0" applyNumberFormat="1" applyFont="1"/>
    <xf numFmtId="0" fontId="0" fillId="0" borderId="7" xfId="0" applyFont="1" applyBorder="1"/>
    <xf numFmtId="9" fontId="0" fillId="0" borderId="7" xfId="2" applyFont="1" applyBorder="1"/>
    <xf numFmtId="44" fontId="0" fillId="0" borderId="5" xfId="1" applyFont="1" applyBorder="1"/>
    <xf numFmtId="44" fontId="0" fillId="0" borderId="2" xfId="1" applyFont="1" applyBorder="1"/>
    <xf numFmtId="0" fontId="0" fillId="3" borderId="9" xfId="0" applyFont="1" applyFill="1" applyBorder="1"/>
    <xf numFmtId="0" fontId="10" fillId="3" borderId="9" xfId="0" applyFont="1" applyFill="1" applyBorder="1"/>
    <xf numFmtId="0" fontId="0" fillId="3" borderId="12" xfId="0" applyFont="1" applyFill="1" applyBorder="1"/>
    <xf numFmtId="44" fontId="0" fillId="3" borderId="13" xfId="1" applyFont="1" applyFill="1" applyBorder="1"/>
    <xf numFmtId="44" fontId="0" fillId="3" borderId="14" xfId="1" applyFont="1" applyFill="1" applyBorder="1"/>
    <xf numFmtId="0" fontId="0" fillId="0" borderId="15" xfId="0" applyFont="1" applyBorder="1"/>
    <xf numFmtId="44" fontId="0" fillId="3" borderId="21" xfId="1" applyFont="1" applyFill="1" applyBorder="1"/>
    <xf numFmtId="44" fontId="0" fillId="0" borderId="22" xfId="1" applyFont="1" applyBorder="1"/>
    <xf numFmtId="0" fontId="11" fillId="4" borderId="1" xfId="0" applyFont="1" applyFill="1" applyBorder="1" applyAlignment="1">
      <alignment horizontal="center" vertical="center" wrapText="1"/>
    </xf>
    <xf numFmtId="4" fontId="10" fillId="0" borderId="0" xfId="0" applyNumberFormat="1" applyFont="1"/>
    <xf numFmtId="44" fontId="12" fillId="3" borderId="10" xfId="1" applyFont="1" applyFill="1" applyBorder="1"/>
    <xf numFmtId="0" fontId="12" fillId="3" borderId="9" xfId="0" applyFont="1" applyFill="1" applyBorder="1"/>
    <xf numFmtId="44" fontId="12" fillId="3" borderId="11" xfId="1" applyFont="1" applyFill="1" applyBorder="1"/>
    <xf numFmtId="44" fontId="12" fillId="3" borderId="23" xfId="1" applyFont="1" applyFill="1" applyBorder="1"/>
    <xf numFmtId="0" fontId="12" fillId="0" borderId="16" xfId="0" applyFont="1" applyBorder="1" applyAlignment="1">
      <alignment horizontal="center" vertical="center"/>
    </xf>
    <xf numFmtId="0" fontId="12" fillId="0" borderId="15" xfId="0" applyFont="1" applyBorder="1"/>
    <xf numFmtId="0" fontId="12" fillId="0" borderId="17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0" fillId="0" borderId="0" xfId="0" applyFont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4" fontId="7" fillId="0" borderId="0" xfId="3" applyNumberFormat="1" applyFont="1" applyFill="1" applyBorder="1" applyAlignment="1">
      <alignment horizontal="right" vertical="center"/>
    </xf>
    <xf numFmtId="49" fontId="7" fillId="0" borderId="0" xfId="3" applyNumberFormat="1" applyFont="1" applyFill="1" applyBorder="1" applyAlignment="1">
      <alignment horizontal="right" vertical="center"/>
    </xf>
    <xf numFmtId="0" fontId="7" fillId="0" borderId="0" xfId="3" applyFont="1" applyFill="1" applyBorder="1" applyAlignment="1">
      <alignment vertical="center"/>
    </xf>
    <xf numFmtId="4" fontId="0" fillId="2" borderId="1" xfId="0" applyNumberFormat="1" applyFont="1" applyFill="1" applyBorder="1" applyAlignment="1">
      <alignment vertical="center"/>
    </xf>
    <xf numFmtId="4" fontId="0" fillId="2" borderId="5" xfId="0" applyNumberFormat="1" applyFont="1" applyFill="1" applyBorder="1" applyAlignment="1">
      <alignment vertical="center"/>
    </xf>
    <xf numFmtId="4" fontId="0" fillId="2" borderId="2" xfId="0" applyNumberFormat="1" applyFont="1" applyFill="1" applyBorder="1" applyAlignment="1">
      <alignment vertical="center"/>
    </xf>
    <xf numFmtId="43" fontId="0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indent="1"/>
    </xf>
    <xf numFmtId="0" fontId="2" fillId="0" borderId="0" xfId="0" applyFont="1" applyAlignment="1">
      <alignment horizontal="right" indent="1"/>
    </xf>
    <xf numFmtId="0" fontId="0" fillId="0" borderId="0" xfId="0" applyFont="1" applyAlignment="1">
      <alignment horizontal="right" indent="1"/>
    </xf>
    <xf numFmtId="0" fontId="8" fillId="0" borderId="1" xfId="0" applyFont="1" applyFill="1" applyBorder="1" applyAlignment="1">
      <alignment horizontal="right" vertical="top" wrapText="1" indent="1"/>
    </xf>
    <xf numFmtId="0" fontId="0" fillId="0" borderId="18" xfId="0" applyFont="1" applyBorder="1" applyAlignment="1">
      <alignment horizontal="right" indent="1"/>
    </xf>
    <xf numFmtId="0" fontId="0" fillId="3" borderId="19" xfId="0" applyFont="1" applyFill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12" fillId="3" borderId="8" xfId="0" applyFont="1" applyFill="1" applyBorder="1" applyAlignment="1">
      <alignment horizontal="right" indent="1"/>
    </xf>
    <xf numFmtId="0" fontId="8" fillId="5" borderId="1" xfId="0" applyFont="1" applyFill="1" applyBorder="1" applyAlignment="1" applyProtection="1">
      <alignment horizontal="right" vertical="center" wrapText="1" indent="1"/>
      <protection locked="0"/>
    </xf>
    <xf numFmtId="4" fontId="8" fillId="0" borderId="1" xfId="0" applyNumberFormat="1" applyFont="1" applyFill="1" applyBorder="1" applyAlignment="1" applyProtection="1">
      <alignment vertical="top" wrapText="1"/>
      <protection locked="0"/>
    </xf>
    <xf numFmtId="0" fontId="11" fillId="4" borderId="3" xfId="4" applyNumberFormat="1" applyFont="1" applyFill="1" applyBorder="1" applyAlignment="1">
      <alignment horizontal="right" vertical="center" wrapText="1" indent="1"/>
    </xf>
    <xf numFmtId="0" fontId="11" fillId="4" borderId="4" xfId="4" applyNumberFormat="1" applyFont="1" applyFill="1" applyBorder="1" applyAlignment="1">
      <alignment horizontal="right" vertical="center" wrapText="1" indent="1"/>
    </xf>
    <xf numFmtId="0" fontId="11" fillId="4" borderId="3" xfId="4" applyNumberFormat="1" applyFont="1" applyFill="1" applyBorder="1" applyAlignment="1">
      <alignment horizontal="center" vertical="center" wrapText="1"/>
    </xf>
    <xf numFmtId="0" fontId="11" fillId="4" borderId="4" xfId="4" applyNumberFormat="1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</cellXfs>
  <cellStyles count="6">
    <cellStyle name="Moneda" xfId="1" builtinId="4"/>
    <cellStyle name="Normal" xfId="0" builtinId="0"/>
    <cellStyle name="Normal 2" xfId="4" xr:uid="{B2936392-9474-4E42-8D8E-059787C94A6F}"/>
    <cellStyle name="Normal 2 2" xfId="3" xr:uid="{73A4CAC4-4DF0-492E-863D-78A221C6B769}"/>
    <cellStyle name="Normal 3" xfId="5" xr:uid="{D776ABE9-E711-4945-9987-05D8FDD3EAE7}"/>
    <cellStyle name="Porcentaje" xfId="2" builtinId="5"/>
  </cellStyles>
  <dxfs count="6"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rgb="FFFF0000"/>
      </font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AC3BE-C07D-4934-A3E1-64EAEE1FA154}">
  <dimension ref="A2:P39"/>
  <sheetViews>
    <sheetView showGridLines="0" tabSelected="1" zoomScale="85" zoomScaleNormal="85" workbookViewId="0">
      <selection activeCell="D21" sqref="D21"/>
    </sheetView>
  </sheetViews>
  <sheetFormatPr baseColWidth="10" defaultRowHeight="14.4" x14ac:dyDescent="0.3"/>
  <cols>
    <col min="1" max="1" width="15" customWidth="1"/>
    <col min="2" max="2" width="5.6640625" style="46" customWidth="1"/>
    <col min="3" max="3" width="14.6640625" customWidth="1"/>
    <col min="4" max="4" width="79.88671875" customWidth="1"/>
    <col min="5" max="5" width="13.88671875" customWidth="1"/>
    <col min="6" max="6" width="10.6640625" bestFit="1" customWidth="1"/>
    <col min="7" max="7" width="10.5546875" bestFit="1" customWidth="1"/>
    <col min="8" max="8" width="9.5546875" customWidth="1"/>
    <col min="9" max="9" width="19.77734375" customWidth="1"/>
    <col min="10" max="10" width="9.5546875" customWidth="1"/>
    <col min="11" max="12" width="19.77734375" customWidth="1"/>
    <col min="13" max="13" width="2.6640625" customWidth="1"/>
    <col min="14" max="14" width="18.33203125" customWidth="1"/>
  </cols>
  <sheetData>
    <row r="2" spans="1:16" ht="15.6" x14ac:dyDescent="0.3">
      <c r="B2" s="46" t="s">
        <v>10</v>
      </c>
      <c r="C2" s="1">
        <v>44287</v>
      </c>
      <c r="D2" s="8">
        <f>C2+364</f>
        <v>44651</v>
      </c>
      <c r="E2" s="8"/>
    </row>
    <row r="3" spans="1:16" ht="15.6" x14ac:dyDescent="0.3">
      <c r="B3" s="46" t="s">
        <v>11</v>
      </c>
      <c r="C3" s="2" t="s">
        <v>1</v>
      </c>
      <c r="D3" s="8">
        <f>C3+366</f>
        <v>45382</v>
      </c>
      <c r="E3" s="8"/>
    </row>
    <row r="5" spans="1:16" x14ac:dyDescent="0.3">
      <c r="A5" s="10"/>
      <c r="B5" s="47" t="s">
        <v>12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spans="1:16" x14ac:dyDescent="0.3">
      <c r="A6" s="10"/>
      <c r="B6" s="48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1:16" x14ac:dyDescent="0.3">
      <c r="A7" s="10"/>
      <c r="B7" s="48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</row>
    <row r="8" spans="1:16" x14ac:dyDescent="0.3">
      <c r="A8" s="10"/>
      <c r="B8" s="56" t="s">
        <v>31</v>
      </c>
      <c r="C8" s="58" t="s">
        <v>32</v>
      </c>
      <c r="D8" s="58" t="s">
        <v>33</v>
      </c>
      <c r="E8" s="58" t="s">
        <v>34</v>
      </c>
      <c r="F8" s="58" t="s">
        <v>2</v>
      </c>
      <c r="G8" s="58" t="s">
        <v>0</v>
      </c>
      <c r="H8" s="60">
        <f>YEAR(C$2)</f>
        <v>2021</v>
      </c>
      <c r="I8" s="61"/>
      <c r="J8" s="60">
        <f>YEAR(C$2)+1</f>
        <v>2022</v>
      </c>
      <c r="K8" s="61"/>
      <c r="L8" s="58" t="s">
        <v>5</v>
      </c>
      <c r="M8" s="9"/>
      <c r="N8" s="10"/>
      <c r="O8" s="10"/>
      <c r="P8" s="10"/>
    </row>
    <row r="9" spans="1:16" ht="28.8" x14ac:dyDescent="0.3">
      <c r="A9" s="10"/>
      <c r="B9" s="57"/>
      <c r="C9" s="59"/>
      <c r="D9" s="59"/>
      <c r="E9" s="59"/>
      <c r="F9" s="59"/>
      <c r="G9" s="59"/>
      <c r="H9" s="25" t="s">
        <v>3</v>
      </c>
      <c r="I9" s="25" t="s">
        <v>4</v>
      </c>
      <c r="J9" s="25" t="s">
        <v>3</v>
      </c>
      <c r="K9" s="25" t="s">
        <v>4</v>
      </c>
      <c r="L9" s="59"/>
      <c r="M9" s="9"/>
      <c r="N9" s="10"/>
      <c r="O9" s="10"/>
      <c r="P9" s="10"/>
    </row>
    <row r="10" spans="1:16" ht="28.8" x14ac:dyDescent="0.3">
      <c r="A10" s="10"/>
      <c r="B10" s="49">
        <v>2</v>
      </c>
      <c r="C10" s="6" t="s">
        <v>14</v>
      </c>
      <c r="D10" s="6" t="s">
        <v>15</v>
      </c>
      <c r="E10" s="55"/>
      <c r="F10" s="4">
        <f t="shared" ref="F10:F20" si="0">C$2</f>
        <v>44287</v>
      </c>
      <c r="G10" s="5" t="str">
        <f t="shared" ref="G10:G22" si="1">C$3</f>
        <v>31/03/2023</v>
      </c>
      <c r="H10" s="3">
        <f t="shared" ref="H10:H22" si="2">IF($F10&gt;D$2,0,1+D$2-$F10)</f>
        <v>365</v>
      </c>
      <c r="I10" s="11">
        <f t="shared" ref="I10:I22" si="3">($E10/365)*H10*$B10</f>
        <v>0</v>
      </c>
      <c r="J10" s="3">
        <f t="shared" ref="J10:J22" si="4">IF(H10&gt;0,365,IF($F10&gt;C$3,0,C$3-F10+1))</f>
        <v>365</v>
      </c>
      <c r="K10" s="11">
        <f t="shared" ref="K10:K22" si="5">($E10/365)*J10*$B10</f>
        <v>0</v>
      </c>
      <c r="L10" s="11">
        <f>I10+K10</f>
        <v>0</v>
      </c>
      <c r="M10" s="12"/>
      <c r="N10" s="10">
        <f>MOD(ROW(),2)</f>
        <v>0</v>
      </c>
      <c r="O10" s="10"/>
      <c r="P10" s="10"/>
    </row>
    <row r="11" spans="1:16" ht="28.8" x14ac:dyDescent="0.3">
      <c r="A11" s="10"/>
      <c r="B11" s="49">
        <v>1</v>
      </c>
      <c r="C11" s="6" t="s">
        <v>16</v>
      </c>
      <c r="D11" s="6" t="s">
        <v>17</v>
      </c>
      <c r="E11" s="55"/>
      <c r="F11" s="4">
        <f t="shared" si="0"/>
        <v>44287</v>
      </c>
      <c r="G11" s="5" t="str">
        <f t="shared" si="1"/>
        <v>31/03/2023</v>
      </c>
      <c r="H11" s="3">
        <f t="shared" si="2"/>
        <v>365</v>
      </c>
      <c r="I11" s="11">
        <f t="shared" si="3"/>
        <v>0</v>
      </c>
      <c r="J11" s="3">
        <f t="shared" si="4"/>
        <v>365</v>
      </c>
      <c r="K11" s="11">
        <f t="shared" si="5"/>
        <v>0</v>
      </c>
      <c r="L11" s="11">
        <f t="shared" ref="L11:L22" si="6">I11+K11</f>
        <v>0</v>
      </c>
      <c r="M11" s="12"/>
      <c r="N11" s="10"/>
      <c r="O11" s="10"/>
      <c r="P11" s="10"/>
    </row>
    <row r="12" spans="1:16" ht="14.4" customHeight="1" x14ac:dyDescent="0.3">
      <c r="A12" s="10"/>
      <c r="B12" s="49">
        <v>1</v>
      </c>
      <c r="C12" s="6" t="s">
        <v>16</v>
      </c>
      <c r="D12" s="6" t="s">
        <v>18</v>
      </c>
      <c r="E12" s="55"/>
      <c r="F12" s="4">
        <f t="shared" si="0"/>
        <v>44287</v>
      </c>
      <c r="G12" s="5" t="str">
        <f t="shared" si="1"/>
        <v>31/03/2023</v>
      </c>
      <c r="H12" s="3">
        <f t="shared" si="2"/>
        <v>365</v>
      </c>
      <c r="I12" s="11">
        <f t="shared" si="3"/>
        <v>0</v>
      </c>
      <c r="J12" s="3">
        <f t="shared" si="4"/>
        <v>365</v>
      </c>
      <c r="K12" s="11">
        <f t="shared" si="5"/>
        <v>0</v>
      </c>
      <c r="L12" s="11">
        <f t="shared" si="6"/>
        <v>0</v>
      </c>
      <c r="M12" s="12"/>
      <c r="N12" s="10"/>
      <c r="O12" s="10"/>
      <c r="P12" s="10"/>
    </row>
    <row r="13" spans="1:16" ht="28.8" x14ac:dyDescent="0.3">
      <c r="A13" s="10"/>
      <c r="B13" s="49">
        <v>2</v>
      </c>
      <c r="C13" s="6" t="s">
        <v>19</v>
      </c>
      <c r="D13" s="6" t="s">
        <v>20</v>
      </c>
      <c r="E13" s="55"/>
      <c r="F13" s="4">
        <f t="shared" si="0"/>
        <v>44287</v>
      </c>
      <c r="G13" s="5" t="str">
        <f t="shared" si="1"/>
        <v>31/03/2023</v>
      </c>
      <c r="H13" s="3">
        <f t="shared" si="2"/>
        <v>365</v>
      </c>
      <c r="I13" s="11">
        <f t="shared" si="3"/>
        <v>0</v>
      </c>
      <c r="J13" s="3">
        <f t="shared" si="4"/>
        <v>365</v>
      </c>
      <c r="K13" s="11">
        <f t="shared" si="5"/>
        <v>0</v>
      </c>
      <c r="L13" s="11">
        <f t="shared" si="6"/>
        <v>0</v>
      </c>
      <c r="M13" s="12"/>
      <c r="N13" s="10"/>
      <c r="O13" s="10"/>
      <c r="P13" s="10"/>
    </row>
    <row r="14" spans="1:16" ht="28.8" x14ac:dyDescent="0.3">
      <c r="A14" s="10"/>
      <c r="B14" s="49">
        <v>1</v>
      </c>
      <c r="C14" s="6" t="s">
        <v>21</v>
      </c>
      <c r="D14" s="6" t="s">
        <v>22</v>
      </c>
      <c r="E14" s="55"/>
      <c r="F14" s="4">
        <f t="shared" si="0"/>
        <v>44287</v>
      </c>
      <c r="G14" s="5" t="str">
        <f t="shared" si="1"/>
        <v>31/03/2023</v>
      </c>
      <c r="H14" s="3">
        <f t="shared" si="2"/>
        <v>365</v>
      </c>
      <c r="I14" s="11">
        <f t="shared" si="3"/>
        <v>0</v>
      </c>
      <c r="J14" s="3">
        <f t="shared" si="4"/>
        <v>365</v>
      </c>
      <c r="K14" s="11">
        <f t="shared" si="5"/>
        <v>0</v>
      </c>
      <c r="L14" s="11">
        <f t="shared" si="6"/>
        <v>0</v>
      </c>
      <c r="M14" s="12"/>
      <c r="N14" s="10"/>
      <c r="O14" s="10"/>
      <c r="P14" s="10"/>
    </row>
    <row r="15" spans="1:16" ht="28.8" x14ac:dyDescent="0.3">
      <c r="A15" s="10"/>
      <c r="B15" s="49">
        <v>2</v>
      </c>
      <c r="C15" s="6" t="s">
        <v>23</v>
      </c>
      <c r="D15" s="6" t="s">
        <v>24</v>
      </c>
      <c r="E15" s="55"/>
      <c r="F15" s="4">
        <f t="shared" si="0"/>
        <v>44287</v>
      </c>
      <c r="G15" s="5" t="str">
        <f t="shared" si="1"/>
        <v>31/03/2023</v>
      </c>
      <c r="H15" s="3">
        <f t="shared" si="2"/>
        <v>365</v>
      </c>
      <c r="I15" s="11">
        <f t="shared" si="3"/>
        <v>0</v>
      </c>
      <c r="J15" s="3">
        <f t="shared" si="4"/>
        <v>365</v>
      </c>
      <c r="K15" s="11">
        <f t="shared" si="5"/>
        <v>0</v>
      </c>
      <c r="L15" s="11">
        <f t="shared" si="6"/>
        <v>0</v>
      </c>
      <c r="M15" s="12"/>
      <c r="N15" s="10"/>
      <c r="O15" s="10"/>
      <c r="P15" s="10"/>
    </row>
    <row r="16" spans="1:16" ht="28.8" x14ac:dyDescent="0.3">
      <c r="A16" s="10"/>
      <c r="B16" s="49">
        <v>2</v>
      </c>
      <c r="C16" s="6" t="s">
        <v>21</v>
      </c>
      <c r="D16" s="6" t="s">
        <v>25</v>
      </c>
      <c r="E16" s="55"/>
      <c r="F16" s="4">
        <f t="shared" si="0"/>
        <v>44287</v>
      </c>
      <c r="G16" s="5" t="str">
        <f t="shared" si="1"/>
        <v>31/03/2023</v>
      </c>
      <c r="H16" s="3">
        <f t="shared" si="2"/>
        <v>365</v>
      </c>
      <c r="I16" s="11">
        <f t="shared" si="3"/>
        <v>0</v>
      </c>
      <c r="J16" s="3">
        <f t="shared" si="4"/>
        <v>365</v>
      </c>
      <c r="K16" s="11">
        <f t="shared" si="5"/>
        <v>0</v>
      </c>
      <c r="L16" s="11">
        <f t="shared" si="6"/>
        <v>0</v>
      </c>
      <c r="M16" s="12"/>
      <c r="N16" s="10"/>
      <c r="O16" s="10"/>
      <c r="P16" s="10"/>
    </row>
    <row r="17" spans="1:16" ht="28.8" x14ac:dyDescent="0.3">
      <c r="A17" s="10"/>
      <c r="B17" s="49">
        <v>89</v>
      </c>
      <c r="C17" s="6" t="s">
        <v>26</v>
      </c>
      <c r="D17" s="6" t="s">
        <v>27</v>
      </c>
      <c r="E17" s="55"/>
      <c r="F17" s="4">
        <f t="shared" si="0"/>
        <v>44287</v>
      </c>
      <c r="G17" s="5" t="str">
        <f t="shared" si="1"/>
        <v>31/03/2023</v>
      </c>
      <c r="H17" s="3">
        <f t="shared" si="2"/>
        <v>365</v>
      </c>
      <c r="I17" s="11">
        <f t="shared" si="3"/>
        <v>0</v>
      </c>
      <c r="J17" s="3">
        <f t="shared" si="4"/>
        <v>365</v>
      </c>
      <c r="K17" s="11">
        <f t="shared" si="5"/>
        <v>0</v>
      </c>
      <c r="L17" s="11">
        <f t="shared" si="6"/>
        <v>0</v>
      </c>
      <c r="M17" s="12"/>
      <c r="N17" s="10"/>
      <c r="O17" s="10"/>
      <c r="P17" s="10"/>
    </row>
    <row r="18" spans="1:16" ht="28.8" x14ac:dyDescent="0.3">
      <c r="A18" s="10"/>
      <c r="B18" s="49">
        <v>2</v>
      </c>
      <c r="C18" s="6" t="s">
        <v>28</v>
      </c>
      <c r="D18" s="6" t="s">
        <v>29</v>
      </c>
      <c r="E18" s="55"/>
      <c r="F18" s="4">
        <f t="shared" si="0"/>
        <v>44287</v>
      </c>
      <c r="G18" s="5" t="str">
        <f t="shared" si="1"/>
        <v>31/03/2023</v>
      </c>
      <c r="H18" s="3">
        <f t="shared" si="2"/>
        <v>365</v>
      </c>
      <c r="I18" s="11">
        <f t="shared" si="3"/>
        <v>0</v>
      </c>
      <c r="J18" s="3">
        <f t="shared" si="4"/>
        <v>365</v>
      </c>
      <c r="K18" s="11">
        <f t="shared" si="5"/>
        <v>0</v>
      </c>
      <c r="L18" s="11">
        <f t="shared" si="6"/>
        <v>0</v>
      </c>
      <c r="M18" s="12"/>
      <c r="N18" s="10"/>
      <c r="O18" s="10"/>
      <c r="P18" s="10"/>
    </row>
    <row r="19" spans="1:16" ht="28.8" x14ac:dyDescent="0.3">
      <c r="A19" s="10"/>
      <c r="B19" s="49">
        <v>23</v>
      </c>
      <c r="C19" s="6" t="s">
        <v>30</v>
      </c>
      <c r="D19" s="6" t="s">
        <v>36</v>
      </c>
      <c r="E19" s="55"/>
      <c r="F19" s="4">
        <f t="shared" si="0"/>
        <v>44287</v>
      </c>
      <c r="G19" s="5" t="str">
        <f t="shared" si="1"/>
        <v>31/03/2023</v>
      </c>
      <c r="H19" s="3">
        <f t="shared" si="2"/>
        <v>365</v>
      </c>
      <c r="I19" s="11">
        <f t="shared" si="3"/>
        <v>0</v>
      </c>
      <c r="J19" s="3">
        <f t="shared" si="4"/>
        <v>365</v>
      </c>
      <c r="K19" s="11">
        <f t="shared" si="5"/>
        <v>0</v>
      </c>
      <c r="L19" s="11">
        <f t="shared" si="6"/>
        <v>0</v>
      </c>
      <c r="M19" s="12"/>
      <c r="N19" s="10"/>
      <c r="O19" s="10"/>
      <c r="P19" s="10"/>
    </row>
    <row r="20" spans="1:16" ht="28.8" x14ac:dyDescent="0.3">
      <c r="A20" s="10"/>
      <c r="B20" s="49">
        <v>23</v>
      </c>
      <c r="C20" s="6" t="s">
        <v>30</v>
      </c>
      <c r="D20" s="6" t="s">
        <v>36</v>
      </c>
      <c r="E20" s="55"/>
      <c r="F20" s="4">
        <f t="shared" si="0"/>
        <v>44287</v>
      </c>
      <c r="G20" s="5" t="str">
        <f t="shared" si="1"/>
        <v>31/03/2023</v>
      </c>
      <c r="H20" s="3">
        <f t="shared" si="2"/>
        <v>365</v>
      </c>
      <c r="I20" s="11">
        <f t="shared" si="3"/>
        <v>0</v>
      </c>
      <c r="J20" s="3">
        <f t="shared" si="4"/>
        <v>365</v>
      </c>
      <c r="K20" s="11">
        <f t="shared" si="5"/>
        <v>0</v>
      </c>
      <c r="L20" s="11">
        <f t="shared" si="6"/>
        <v>0</v>
      </c>
      <c r="M20" s="12"/>
      <c r="N20" s="10"/>
      <c r="O20" s="10"/>
      <c r="P20" s="10"/>
    </row>
    <row r="21" spans="1:16" ht="28.8" x14ac:dyDescent="0.3">
      <c r="A21" s="10"/>
      <c r="B21" s="49">
        <v>49</v>
      </c>
      <c r="C21" s="6" t="s">
        <v>30</v>
      </c>
      <c r="D21" s="6" t="s">
        <v>38</v>
      </c>
      <c r="E21" s="55"/>
      <c r="F21" s="4">
        <v>44896</v>
      </c>
      <c r="G21" s="5" t="str">
        <f t="shared" si="1"/>
        <v>31/03/2023</v>
      </c>
      <c r="H21" s="3">
        <f t="shared" si="2"/>
        <v>0</v>
      </c>
      <c r="I21" s="11">
        <f t="shared" si="3"/>
        <v>0</v>
      </c>
      <c r="J21" s="3">
        <f t="shared" si="4"/>
        <v>121</v>
      </c>
      <c r="K21" s="11">
        <f t="shared" si="5"/>
        <v>0</v>
      </c>
      <c r="L21" s="11">
        <f t="shared" si="6"/>
        <v>0</v>
      </c>
      <c r="M21" s="12"/>
      <c r="N21" s="10"/>
      <c r="O21" s="10"/>
      <c r="P21" s="10"/>
    </row>
    <row r="22" spans="1:16" ht="28.8" x14ac:dyDescent="0.3">
      <c r="A22" s="10"/>
      <c r="B22" s="49">
        <v>68</v>
      </c>
      <c r="C22" s="6" t="s">
        <v>30</v>
      </c>
      <c r="D22" s="6" t="s">
        <v>38</v>
      </c>
      <c r="E22" s="55"/>
      <c r="F22" s="4">
        <v>44896</v>
      </c>
      <c r="G22" s="5" t="str">
        <f t="shared" si="1"/>
        <v>31/03/2023</v>
      </c>
      <c r="H22" s="3">
        <f t="shared" si="2"/>
        <v>0</v>
      </c>
      <c r="I22" s="11">
        <f t="shared" si="3"/>
        <v>0</v>
      </c>
      <c r="J22" s="3">
        <f t="shared" si="4"/>
        <v>121</v>
      </c>
      <c r="K22" s="11">
        <f t="shared" si="5"/>
        <v>0</v>
      </c>
      <c r="L22" s="11">
        <f t="shared" si="6"/>
        <v>0</v>
      </c>
      <c r="M22" s="12"/>
      <c r="N22" s="10"/>
      <c r="O22" s="10"/>
      <c r="P22" s="10"/>
    </row>
    <row r="23" spans="1:16" x14ac:dyDescent="0.3">
      <c r="A23" s="10"/>
      <c r="B23" s="48" t="s">
        <v>13</v>
      </c>
      <c r="C23" s="10"/>
      <c r="D23" s="10"/>
      <c r="E23" s="10"/>
      <c r="F23" s="10"/>
      <c r="G23" s="10"/>
      <c r="H23" s="10"/>
      <c r="I23" s="26">
        <f>SUM(I10:I22)</f>
        <v>0</v>
      </c>
      <c r="J23" s="9"/>
      <c r="K23" s="26">
        <f>SUM(K10:K22)</f>
        <v>0</v>
      </c>
      <c r="L23" s="26">
        <f>SUM(L10:L22)</f>
        <v>0</v>
      </c>
      <c r="M23" s="10"/>
      <c r="N23" s="10"/>
      <c r="O23" s="10"/>
      <c r="P23" s="10"/>
    </row>
    <row r="24" spans="1:16" ht="33" customHeight="1" x14ac:dyDescent="0.3">
      <c r="A24" s="10"/>
      <c r="B24" s="48" t="s">
        <v>31</v>
      </c>
      <c r="C24" s="10"/>
      <c r="D24" s="10"/>
      <c r="E24" s="10" t="s">
        <v>35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</row>
    <row r="25" spans="1:16" s="45" customFormat="1" ht="27.6" customHeight="1" x14ac:dyDescent="0.3">
      <c r="A25" s="35"/>
      <c r="B25" s="54"/>
      <c r="C25" s="37" t="str">
        <f>IF(B25&lt;10,"&lt;== Mínimo 10","")</f>
        <v>&lt;== Mínimo 10</v>
      </c>
      <c r="D25" s="36" t="s">
        <v>37</v>
      </c>
      <c r="E25" s="55"/>
      <c r="F25" s="38"/>
      <c r="G25" s="39"/>
      <c r="H25" s="40"/>
      <c r="I25" s="41">
        <f>E25/2</f>
        <v>0</v>
      </c>
      <c r="J25" s="40"/>
      <c r="K25" s="42">
        <f>E25/2</f>
        <v>0</v>
      </c>
      <c r="L25" s="43">
        <f t="shared" ref="L25" si="7">I25+K25</f>
        <v>0</v>
      </c>
      <c r="M25" s="44"/>
      <c r="N25" s="35"/>
      <c r="O25" s="35"/>
      <c r="P25" s="35"/>
    </row>
    <row r="26" spans="1:16" x14ac:dyDescent="0.3">
      <c r="A26" s="10"/>
      <c r="B26" s="48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</row>
    <row r="27" spans="1:16" x14ac:dyDescent="0.3">
      <c r="A27" s="10"/>
      <c r="B27" s="48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</row>
    <row r="28" spans="1:16" x14ac:dyDescent="0.3">
      <c r="A28" s="10"/>
      <c r="B28" s="48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</row>
    <row r="29" spans="1:16" x14ac:dyDescent="0.3">
      <c r="A29" s="10"/>
      <c r="B29" s="48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</row>
    <row r="30" spans="1:16" ht="15" thickBot="1" x14ac:dyDescent="0.35">
      <c r="A30" s="10"/>
      <c r="B30" s="48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</row>
    <row r="31" spans="1:16" ht="16.8" thickTop="1" thickBot="1" x14ac:dyDescent="0.35">
      <c r="A31" s="10"/>
      <c r="B31" s="50"/>
      <c r="C31" s="22"/>
      <c r="D31" s="22"/>
      <c r="E31" s="22"/>
      <c r="F31" s="22"/>
      <c r="G31" s="22"/>
      <c r="H31" s="22"/>
      <c r="I31" s="31">
        <v>2021</v>
      </c>
      <c r="J31" s="32"/>
      <c r="K31" s="33">
        <v>2022</v>
      </c>
      <c r="L31" s="34" t="s">
        <v>7</v>
      </c>
      <c r="M31" s="10"/>
      <c r="N31" s="10"/>
      <c r="O31" s="10"/>
      <c r="P31" s="10"/>
    </row>
    <row r="32" spans="1:16" x14ac:dyDescent="0.3">
      <c r="A32" s="10"/>
      <c r="B32" s="51" t="s">
        <v>9</v>
      </c>
      <c r="C32" s="19"/>
      <c r="D32" s="19"/>
      <c r="E32" s="19"/>
      <c r="F32" s="19"/>
      <c r="G32" s="19"/>
      <c r="H32" s="19"/>
      <c r="I32" s="20">
        <f>I23+I25</f>
        <v>0</v>
      </c>
      <c r="J32" s="19"/>
      <c r="K32" s="21">
        <f>K23+K25</f>
        <v>0</v>
      </c>
      <c r="L32" s="23">
        <f>I32+K32</f>
        <v>0</v>
      </c>
      <c r="M32" s="10"/>
      <c r="N32" s="10"/>
      <c r="O32" s="10"/>
      <c r="P32" s="10"/>
    </row>
    <row r="33" spans="1:16" x14ac:dyDescent="0.3">
      <c r="A33" s="10"/>
      <c r="B33" s="52" t="s">
        <v>6</v>
      </c>
      <c r="C33" s="14">
        <v>0.21</v>
      </c>
      <c r="D33" s="13"/>
      <c r="E33" s="13"/>
      <c r="F33" s="13"/>
      <c r="G33" s="13"/>
      <c r="H33" s="13"/>
      <c r="I33" s="15">
        <f>I32*$C33</f>
        <v>0</v>
      </c>
      <c r="J33" s="13"/>
      <c r="K33" s="16">
        <f t="shared" ref="K33" si="8">K32*$C33</f>
        <v>0</v>
      </c>
      <c r="L33" s="24">
        <f>L32*$C33</f>
        <v>0</v>
      </c>
      <c r="M33" s="10"/>
      <c r="N33" s="10"/>
      <c r="O33" s="10"/>
      <c r="P33" s="10"/>
    </row>
    <row r="34" spans="1:16" ht="16.2" thickBot="1" x14ac:dyDescent="0.35">
      <c r="A34" s="10"/>
      <c r="B34" s="53" t="s">
        <v>8</v>
      </c>
      <c r="C34" s="18"/>
      <c r="D34" s="17"/>
      <c r="E34" s="17"/>
      <c r="F34" s="17"/>
      <c r="G34" s="17"/>
      <c r="H34" s="17"/>
      <c r="I34" s="27">
        <f>I32+I33</f>
        <v>0</v>
      </c>
      <c r="J34" s="28"/>
      <c r="K34" s="29">
        <f t="shared" ref="K34:L34" si="9">K32+K33</f>
        <v>0</v>
      </c>
      <c r="L34" s="30">
        <f t="shared" si="9"/>
        <v>0</v>
      </c>
      <c r="M34" s="10"/>
      <c r="N34" s="10"/>
      <c r="O34" s="10"/>
      <c r="P34" s="10"/>
    </row>
    <row r="35" spans="1:16" ht="15" thickTop="1" x14ac:dyDescent="0.3">
      <c r="A35" s="10"/>
      <c r="B35" s="48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</row>
    <row r="36" spans="1:16" x14ac:dyDescent="0.3">
      <c r="A36" s="10"/>
      <c r="B36" s="48"/>
      <c r="C36" s="10"/>
      <c r="D36" s="10"/>
      <c r="E36" s="10"/>
      <c r="F36" s="10"/>
      <c r="G36" s="10"/>
      <c r="H36" s="10"/>
      <c r="I36" s="7"/>
      <c r="J36" s="10"/>
      <c r="K36" s="7"/>
      <c r="L36" s="7"/>
      <c r="M36" s="10"/>
      <c r="N36" s="10"/>
      <c r="O36" s="10"/>
      <c r="P36" s="10"/>
    </row>
    <row r="37" spans="1:16" x14ac:dyDescent="0.3">
      <c r="A37" s="10"/>
      <c r="B37" s="48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</row>
    <row r="38" spans="1:16" x14ac:dyDescent="0.3">
      <c r="A38" s="10"/>
      <c r="B38" s="48"/>
      <c r="C38" s="10"/>
      <c r="D38" s="10"/>
      <c r="E38" s="10"/>
      <c r="F38" s="10"/>
      <c r="G38" s="10"/>
      <c r="H38" s="10"/>
      <c r="I38" s="10"/>
      <c r="J38" s="10"/>
      <c r="K38" s="10"/>
      <c r="L38" s="10"/>
      <c r="N38" s="10"/>
      <c r="O38" s="10"/>
      <c r="P38" s="10"/>
    </row>
    <row r="39" spans="1:16" x14ac:dyDescent="0.3">
      <c r="A39" s="10"/>
      <c r="B39" s="48"/>
      <c r="C39" s="10"/>
      <c r="D39" s="10"/>
      <c r="E39" s="10"/>
      <c r="F39" s="10"/>
      <c r="G39" s="10"/>
      <c r="H39" s="10"/>
      <c r="I39" s="10"/>
      <c r="J39" s="10"/>
      <c r="K39" s="10"/>
      <c r="L39" s="10"/>
      <c r="N39" s="10"/>
      <c r="O39" s="10"/>
      <c r="P39" s="10"/>
    </row>
  </sheetData>
  <sheetProtection algorithmName="SHA-512" hashValue="Qwydjkr3DYVJIeTyzU0SBW1A6SXOMgjEeW1BSE/4PhtFusI0sf2hvTFsS0RkK/ozS+pXkSn1xQvoj6YJbAI23A==" saltValue="bo8dOdboBMjIo4Q2Na4uPA==" spinCount="100000" sheet="1" objects="1" scenarios="1"/>
  <mergeCells count="9">
    <mergeCell ref="B8:B9"/>
    <mergeCell ref="C8:C9"/>
    <mergeCell ref="D8:D9"/>
    <mergeCell ref="E8:E9"/>
    <mergeCell ref="L8:L9"/>
    <mergeCell ref="H8:I8"/>
    <mergeCell ref="J8:K8"/>
    <mergeCell ref="F8:F9"/>
    <mergeCell ref="G8:G9"/>
  </mergeCells>
  <conditionalFormatting sqref="B10:L22">
    <cfRule type="expression" dxfId="5" priority="33">
      <formula xml:space="preserve"> MOD(ROW(),2) = 0</formula>
    </cfRule>
  </conditionalFormatting>
  <conditionalFormatting sqref="B25">
    <cfRule type="expression" dxfId="4" priority="7">
      <formula>B25&lt;10</formula>
    </cfRule>
    <cfRule type="expression" dxfId="3" priority="1">
      <formula>MOD(ROW(),2) =1</formula>
    </cfRule>
  </conditionalFormatting>
  <conditionalFormatting sqref="E10:E22">
    <cfRule type="expression" dxfId="2" priority="5">
      <formula>MOD(ROW(),2) =1</formula>
    </cfRule>
    <cfRule type="expression" dxfId="1" priority="6">
      <formula>MOD(ROW(),2) = 0</formula>
    </cfRule>
  </conditionalFormatting>
  <conditionalFormatting sqref="E25">
    <cfRule type="expression" dxfId="0" priority="2">
      <formula>MOD(ROW(),2) =1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Mto Veritas 21-22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Herraiz Ortiz, Antonio</dc:creator>
  <cp:lastModifiedBy>Herraiz Ortiz, Antonio</cp:lastModifiedBy>
  <dcterms:created xsi:type="dcterms:W3CDTF">2019-12-17T13:16:45Z</dcterms:created>
  <dcterms:modified xsi:type="dcterms:W3CDTF">2020-07-22T12:23:37Z</dcterms:modified>
</cp:coreProperties>
</file>