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filterPrivacy="1" defaultThemeVersion="124226"/>
  <xr:revisionPtr revIDLastSave="0" documentId="8_{62B50FCD-AEE5-4A2C-9E33-F6C2B2D6C08C}" xr6:coauthVersionLast="36" xr6:coauthVersionMax="36" xr10:uidLastSave="{00000000-0000-0000-0000-000000000000}"/>
  <workbookProtection workbookAlgorithmName="SHA-512" workbookHashValue="RAsgdjpjS6Aoey4GVIifr2jjjxa/8Kz8pHX1VBDCV4Jhy/4cjKgmho/PXuhpMxDjAWwNTHObdn+UOVHo752PwQ==" workbookSaltValue="jQUEsWiw+KiF1tObgLbljw==" workbookSpinCount="100000" lockStructure="1"/>
  <bookViews>
    <workbookView xWindow="0" yWindow="0" windowWidth="23040" windowHeight="9060" xr2:uid="{00000000-000D-0000-FFFF-FFFF00000000}"/>
  </bookViews>
  <sheets>
    <sheet name="lote 1" sheetId="16" r:id="rId1"/>
  </sheets>
  <calcPr calcId="191029"/>
</workbook>
</file>

<file path=xl/calcChain.xml><?xml version="1.0" encoding="utf-8"?>
<calcChain xmlns="http://schemas.openxmlformats.org/spreadsheetml/2006/main">
  <c r="H12" i="16" l="1"/>
  <c r="H13" i="16"/>
  <c r="H14" i="16"/>
  <c r="H15" i="16"/>
  <c r="H16" i="16"/>
  <c r="H17" i="16"/>
  <c r="K17" i="16" l="1"/>
  <c r="K16" i="16"/>
  <c r="L18" i="16"/>
  <c r="L17" i="16"/>
  <c r="L16" i="16"/>
  <c r="L15" i="16"/>
  <c r="M15" i="16" s="1"/>
  <c r="L14" i="16"/>
  <c r="L13" i="16"/>
  <c r="L12" i="16"/>
  <c r="L11" i="16"/>
  <c r="L10" i="16"/>
  <c r="L9" i="16"/>
  <c r="L8" i="16"/>
  <c r="M17" i="16"/>
  <c r="M16" i="16"/>
  <c r="M14" i="16"/>
  <c r="M13" i="16"/>
  <c r="K15" i="16"/>
  <c r="K14" i="16"/>
  <c r="K13" i="16"/>
  <c r="F17" i="16"/>
  <c r="F16" i="16"/>
  <c r="F15" i="16"/>
  <c r="F14" i="16"/>
  <c r="F13" i="16"/>
  <c r="M12" i="16"/>
  <c r="K12" i="16"/>
  <c r="F12" i="16"/>
  <c r="M9" i="16" l="1"/>
  <c r="K9" i="16"/>
  <c r="H9" i="16"/>
  <c r="F9" i="16"/>
  <c r="H10" i="16" l="1"/>
  <c r="F10" i="16"/>
  <c r="F11" i="16" l="1"/>
  <c r="L19" i="16" l="1"/>
  <c r="G19" i="16"/>
  <c r="H8" i="16"/>
  <c r="H11" i="16"/>
  <c r="H18" i="16"/>
  <c r="M18" i="16"/>
  <c r="M11" i="16"/>
  <c r="M10" i="16"/>
  <c r="M8" i="16"/>
  <c r="K18" i="16"/>
  <c r="K11" i="16"/>
  <c r="K10" i="16"/>
  <c r="K8" i="16"/>
  <c r="F18" i="16"/>
  <c r="F8" i="16"/>
  <c r="M19" i="16" l="1"/>
  <c r="E21" i="16"/>
  <c r="H19" i="16"/>
  <c r="M21" i="16" s="1"/>
  <c r="M22" i="16" s="1"/>
  <c r="M23" i="16" s="1"/>
  <c r="K19" i="16"/>
  <c r="F19" i="16"/>
  <c r="E19" i="16"/>
  <c r="J19" i="16" l="1"/>
</calcChain>
</file>

<file path=xl/sharedStrings.xml><?xml version="1.0" encoding="utf-8"?>
<sst xmlns="http://schemas.openxmlformats.org/spreadsheetml/2006/main" count="34" uniqueCount="29">
  <si>
    <t>IVA</t>
  </si>
  <si>
    <t>TOTAL</t>
  </si>
  <si>
    <t>TOTAL (IVA no incluido)</t>
  </si>
  <si>
    <t>TOTAL (IVA incluido)</t>
  </si>
  <si>
    <t>Equipo a mantener</t>
  </si>
  <si>
    <t>Licitación</t>
  </si>
  <si>
    <t>Oferta</t>
  </si>
  <si>
    <t>Plazo del Contrato (años)</t>
  </si>
  <si>
    <t>Preventivo anual</t>
  </si>
  <si>
    <t xml:space="preserve"> Correctivo anual</t>
  </si>
  <si>
    <t>Preventivo contrato</t>
  </si>
  <si>
    <t>Correctivo contrato</t>
  </si>
  <si>
    <t>Preventivo     anual***</t>
  </si>
  <si>
    <t>*** No se podrán ofertar precios superiores a los licitados para cada equipo</t>
  </si>
  <si>
    <t>Instrucciones: Rellenad únicamente todas las celdas en amarillo</t>
  </si>
  <si>
    <t>0IFSAIS000937</t>
  </si>
  <si>
    <t>0IFSAIS000894</t>
  </si>
  <si>
    <t>0IFSAIS000893</t>
  </si>
  <si>
    <t>0IFSAIS000891</t>
  </si>
  <si>
    <t>0IFSAIS000890</t>
  </si>
  <si>
    <t>0IFSAIS000321</t>
  </si>
  <si>
    <t>0IFSAIS000322</t>
  </si>
  <si>
    <t>0IFSAIS000365</t>
  </si>
  <si>
    <t>SAI C de Pta del Sur</t>
  </si>
  <si>
    <t>SAI A de Pta del Sur</t>
  </si>
  <si>
    <t>SAI B de Pta del Sur</t>
  </si>
  <si>
    <t>Mantenimiento Preventivo (4 años)</t>
  </si>
  <si>
    <t xml:space="preserve">Mantenimiento Correctivo (4 años)                                                                Precio posibles reparaciones con presupuesto previo aprobado por Metro </t>
  </si>
  <si>
    <t xml:space="preserve">LOTE 1:    Mantenimiento Integral de SAIs de CPDs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</si>
</sst>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6" applyNumberFormat="0" applyAlignment="0" applyProtection="0"/>
    <xf numFmtId="0" fontId="11" fillId="7" borderId="7" applyNumberFormat="0" applyAlignment="0" applyProtection="0"/>
    <xf numFmtId="0" fontId="12" fillId="7" borderId="6" applyNumberFormat="0" applyAlignment="0" applyProtection="0"/>
    <xf numFmtId="0" fontId="13" fillId="0" borderId="8" applyNumberFormat="0" applyFill="0" applyAlignment="0" applyProtection="0"/>
    <xf numFmtId="0" fontId="1" fillId="8" borderId="9" applyNumberFormat="0" applyAlignment="0" applyProtection="0"/>
    <xf numFmtId="0" fontId="14" fillId="0" borderId="0" applyNumberFormat="0" applyFill="0" applyBorder="0" applyAlignment="0" applyProtection="0"/>
    <xf numFmtId="0" fontId="2" fillId="9" borderId="10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/>
    <xf numFmtId="43" fontId="2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6" fillId="34" borderId="16" xfId="0" applyFont="1" applyFill="1" applyBorder="1" applyAlignment="1">
      <alignment horizontal="center" vertical="center" wrapText="1"/>
    </xf>
    <xf numFmtId="0" fontId="16" fillId="34" borderId="18" xfId="0" applyFont="1" applyFill="1" applyBorder="1" applyAlignment="1">
      <alignment horizontal="center" vertical="center" wrapText="1"/>
    </xf>
    <xf numFmtId="0" fontId="16" fillId="34" borderId="2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/>
    </xf>
    <xf numFmtId="164" fontId="16" fillId="0" borderId="17" xfId="0" applyNumberFormat="1" applyFon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16" fillId="0" borderId="25" xfId="0" applyNumberFormat="1" applyFon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16" fillId="0" borderId="21" xfId="0" applyNumberFormat="1" applyFont="1" applyBorder="1" applyAlignment="1">
      <alignment horizontal="center" vertical="center"/>
    </xf>
    <xf numFmtId="164" fontId="20" fillId="35" borderId="16" xfId="0" applyNumberFormat="1" applyFont="1" applyFill="1" applyBorder="1" applyAlignment="1">
      <alignment horizontal="center" vertical="center"/>
    </xf>
    <xf numFmtId="7" fontId="21" fillId="0" borderId="17" xfId="43" applyNumberFormat="1" applyFont="1" applyFill="1" applyBorder="1" applyAlignment="1">
      <alignment horizontal="center" vertical="center"/>
    </xf>
    <xf numFmtId="7" fontId="21" fillId="0" borderId="19" xfId="43" applyNumberFormat="1" applyFont="1" applyFill="1" applyBorder="1" applyAlignment="1">
      <alignment horizontal="center" vertical="center"/>
    </xf>
    <xf numFmtId="7" fontId="21" fillId="0" borderId="21" xfId="43" applyNumberFormat="1" applyFont="1" applyFill="1" applyBorder="1" applyAlignment="1">
      <alignment horizontal="center" vertical="center"/>
    </xf>
    <xf numFmtId="164" fontId="20" fillId="0" borderId="16" xfId="0" applyNumberFormat="1" applyFont="1" applyBorder="1" applyAlignment="1">
      <alignment horizontal="center" vertical="center"/>
    </xf>
    <xf numFmtId="164" fontId="21" fillId="0" borderId="17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7" fontId="20" fillId="0" borderId="21" xfId="43" applyNumberFormat="1" applyFont="1" applyFill="1" applyBorder="1" applyAlignment="1">
      <alignment horizontal="center" vertical="center"/>
    </xf>
    <xf numFmtId="0" fontId="16" fillId="34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center"/>
    </xf>
    <xf numFmtId="164" fontId="20" fillId="35" borderId="16" xfId="0" applyNumberFormat="1" applyFont="1" applyFill="1" applyBorder="1" applyAlignment="1" applyProtection="1">
      <alignment horizontal="center" vertical="center"/>
    </xf>
    <xf numFmtId="0" fontId="1" fillId="18" borderId="12" xfId="26" applyFont="1" applyBorder="1" applyAlignment="1">
      <alignment horizontal="left" vertical="center" indent="1"/>
    </xf>
    <xf numFmtId="0" fontId="1" fillId="18" borderId="13" xfId="26" applyFont="1" applyBorder="1" applyAlignment="1">
      <alignment horizontal="left" vertical="center" indent="1"/>
    </xf>
    <xf numFmtId="0" fontId="1" fillId="18" borderId="2" xfId="26" applyFont="1" applyBorder="1" applyAlignment="1">
      <alignment horizontal="left" vertical="center" indent="1"/>
    </xf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" xfId="42" xr:uid="{00000000-0005-0000-0000-000022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685AD-982E-474F-A5EC-7196C82104AA}">
  <dimension ref="A1:M28"/>
  <sheetViews>
    <sheetView tabSelected="1" topLeftCell="A2" workbookViewId="0">
      <selection activeCell="G6" sqref="G6:H6"/>
    </sheetView>
  </sheetViews>
  <sheetFormatPr baseColWidth="10" defaultRowHeight="15" x14ac:dyDescent="0.25"/>
  <cols>
    <col min="1" max="1" width="2.85546875" style="1" customWidth="1"/>
    <col min="2" max="2" width="18.5703125" style="1" customWidth="1"/>
    <col min="3" max="3" width="15.7109375" style="1" customWidth="1"/>
    <col min="4" max="4" width="1" style="1" customWidth="1"/>
    <col min="5" max="7" width="15.7109375" style="1" customWidth="1"/>
    <col min="8" max="8" width="15.7109375" customWidth="1"/>
    <col min="9" max="9" width="1" style="1" customWidth="1"/>
    <col min="10" max="14" width="15.7109375" customWidth="1"/>
  </cols>
  <sheetData>
    <row r="1" spans="2:13" ht="15.75" thickBot="1" x14ac:dyDescent="0.3">
      <c r="D1"/>
      <c r="I1"/>
    </row>
    <row r="2" spans="2:13" ht="15.75" thickBot="1" x14ac:dyDescent="0.3">
      <c r="B2" s="28" t="s">
        <v>14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30"/>
    </row>
    <row r="3" spans="2:13" ht="15.75" thickBot="1" x14ac:dyDescent="0.3">
      <c r="D3"/>
      <c r="I3"/>
    </row>
    <row r="4" spans="2:13" ht="30.75" customHeight="1" thickBot="1" x14ac:dyDescent="0.3">
      <c r="B4" s="38"/>
      <c r="C4" s="38"/>
      <c r="D4"/>
      <c r="E4" s="37" t="s">
        <v>28</v>
      </c>
      <c r="F4" s="31"/>
      <c r="G4" s="31"/>
      <c r="H4" s="31"/>
      <c r="I4" s="31"/>
      <c r="J4" s="31"/>
      <c r="K4" s="31"/>
      <c r="L4" s="31"/>
      <c r="M4" s="32"/>
    </row>
    <row r="5" spans="2:13" ht="30.75" customHeight="1" thickBot="1" x14ac:dyDescent="0.3">
      <c r="B5" s="38"/>
      <c r="C5" s="38"/>
      <c r="D5"/>
      <c r="E5" s="37" t="s">
        <v>26</v>
      </c>
      <c r="F5" s="31"/>
      <c r="G5" s="31"/>
      <c r="H5" s="32"/>
      <c r="I5"/>
      <c r="J5" s="40" t="s">
        <v>27</v>
      </c>
      <c r="K5" s="41"/>
      <c r="L5" s="41"/>
      <c r="M5" s="42"/>
    </row>
    <row r="6" spans="2:13" ht="30.75" customHeight="1" thickBot="1" x14ac:dyDescent="0.3">
      <c r="B6" s="39"/>
      <c r="C6" s="39"/>
      <c r="D6"/>
      <c r="E6" s="37" t="s">
        <v>5</v>
      </c>
      <c r="F6" s="32"/>
      <c r="G6" s="37" t="s">
        <v>6</v>
      </c>
      <c r="H6" s="32"/>
      <c r="I6"/>
      <c r="J6" s="37" t="s">
        <v>5</v>
      </c>
      <c r="K6" s="32"/>
      <c r="L6" s="31" t="s">
        <v>6</v>
      </c>
      <c r="M6" s="32"/>
    </row>
    <row r="7" spans="2:13" ht="30" x14ac:dyDescent="0.25">
      <c r="B7" s="2" t="s">
        <v>4</v>
      </c>
      <c r="C7" s="3" t="s">
        <v>7</v>
      </c>
      <c r="D7"/>
      <c r="E7" s="7" t="s">
        <v>8</v>
      </c>
      <c r="F7" s="3" t="s">
        <v>10</v>
      </c>
      <c r="G7" s="7" t="s">
        <v>12</v>
      </c>
      <c r="H7" s="3" t="s">
        <v>10</v>
      </c>
      <c r="I7"/>
      <c r="J7" s="7" t="s">
        <v>9</v>
      </c>
      <c r="K7" s="3" t="s">
        <v>11</v>
      </c>
      <c r="L7" s="7" t="s">
        <v>9</v>
      </c>
      <c r="M7" s="3" t="s">
        <v>11</v>
      </c>
    </row>
    <row r="8" spans="2:13" ht="15" customHeight="1" x14ac:dyDescent="0.25">
      <c r="B8" s="4" t="s">
        <v>15</v>
      </c>
      <c r="C8" s="21">
        <v>4</v>
      </c>
      <c r="D8"/>
      <c r="E8" s="8">
        <v>2500</v>
      </c>
      <c r="F8" s="9">
        <f>+E8*$C8</f>
        <v>10000</v>
      </c>
      <c r="G8" s="14"/>
      <c r="H8" s="15" t="str">
        <f>IF(G8*C8&lt;&gt;0,G8*C8,"")</f>
        <v/>
      </c>
      <c r="I8"/>
      <c r="J8" s="8">
        <v>450</v>
      </c>
      <c r="K8" s="9">
        <f>+J8*$C8</f>
        <v>1800</v>
      </c>
      <c r="L8" s="18">
        <f>+J8</f>
        <v>450</v>
      </c>
      <c r="M8" s="19">
        <f>+L8*$C8</f>
        <v>1800</v>
      </c>
    </row>
    <row r="9" spans="2:13" ht="15" customHeight="1" x14ac:dyDescent="0.25">
      <c r="B9" s="4" t="s">
        <v>16</v>
      </c>
      <c r="C9" s="21">
        <v>4</v>
      </c>
      <c r="D9"/>
      <c r="E9" s="8">
        <v>2500</v>
      </c>
      <c r="F9" s="9">
        <f>+E9*$C9</f>
        <v>10000</v>
      </c>
      <c r="G9" s="27"/>
      <c r="H9" s="15" t="str">
        <f>IF(G9*C9&lt;&gt;0,G9*C9,"")</f>
        <v/>
      </c>
      <c r="I9"/>
      <c r="J9" s="8">
        <v>450</v>
      </c>
      <c r="K9" s="9">
        <f>+J9*$C9</f>
        <v>1800</v>
      </c>
      <c r="L9" s="18">
        <f t="shared" ref="L9:L18" si="0">+J9</f>
        <v>450</v>
      </c>
      <c r="M9" s="19">
        <f>+L9*$C9</f>
        <v>1800</v>
      </c>
    </row>
    <row r="10" spans="2:13" ht="15" customHeight="1" x14ac:dyDescent="0.25">
      <c r="B10" s="4" t="s">
        <v>17</v>
      </c>
      <c r="C10" s="21">
        <v>4</v>
      </c>
      <c r="D10"/>
      <c r="E10" s="8">
        <v>2500</v>
      </c>
      <c r="F10" s="9">
        <f>+E10*C10</f>
        <v>10000</v>
      </c>
      <c r="G10" s="27"/>
      <c r="H10" s="15" t="str">
        <f t="shared" ref="H10:H18" si="1">IF(G10*C10&lt;&gt;0,G10*C10,"")</f>
        <v/>
      </c>
      <c r="I10"/>
      <c r="J10" s="8">
        <v>450</v>
      </c>
      <c r="K10" s="9">
        <f t="shared" ref="K10:M18" si="2">+J10*$C10</f>
        <v>1800</v>
      </c>
      <c r="L10" s="18">
        <f t="shared" si="0"/>
        <v>450</v>
      </c>
      <c r="M10" s="19">
        <f t="shared" si="2"/>
        <v>1800</v>
      </c>
    </row>
    <row r="11" spans="2:13" ht="15" customHeight="1" x14ac:dyDescent="0.25">
      <c r="B11" s="4" t="s">
        <v>18</v>
      </c>
      <c r="C11" s="21">
        <v>4</v>
      </c>
      <c r="D11"/>
      <c r="E11" s="8">
        <v>4950</v>
      </c>
      <c r="F11" s="9">
        <f>+E11*C11</f>
        <v>19800</v>
      </c>
      <c r="G11" s="27"/>
      <c r="H11" s="15" t="str">
        <f t="shared" si="1"/>
        <v/>
      </c>
      <c r="I11"/>
      <c r="J11" s="8">
        <v>850</v>
      </c>
      <c r="K11" s="9">
        <f t="shared" si="2"/>
        <v>3400</v>
      </c>
      <c r="L11" s="18">
        <f t="shared" si="0"/>
        <v>850</v>
      </c>
      <c r="M11" s="19">
        <f t="shared" si="2"/>
        <v>3400</v>
      </c>
    </row>
    <row r="12" spans="2:13" ht="15" customHeight="1" x14ac:dyDescent="0.25">
      <c r="B12" s="25" t="s">
        <v>19</v>
      </c>
      <c r="C12" s="22">
        <v>4</v>
      </c>
      <c r="D12"/>
      <c r="E12" s="26">
        <v>4950</v>
      </c>
      <c r="F12" s="9">
        <f>+E12*C12</f>
        <v>19800</v>
      </c>
      <c r="G12" s="27"/>
      <c r="H12" s="15" t="str">
        <f t="shared" si="1"/>
        <v/>
      </c>
      <c r="I12"/>
      <c r="J12" s="8">
        <v>850</v>
      </c>
      <c r="K12" s="9">
        <f t="shared" ref="K12:K17" si="3">+J12*$C12</f>
        <v>3400</v>
      </c>
      <c r="L12" s="18">
        <f t="shared" si="0"/>
        <v>850</v>
      </c>
      <c r="M12" s="19">
        <f t="shared" ref="M12" si="4">+L12*$C12</f>
        <v>3400</v>
      </c>
    </row>
    <row r="13" spans="2:13" ht="15" customHeight="1" x14ac:dyDescent="0.25">
      <c r="B13" s="25" t="s">
        <v>20</v>
      </c>
      <c r="C13" s="22">
        <v>4</v>
      </c>
      <c r="D13"/>
      <c r="E13" s="26">
        <v>2900</v>
      </c>
      <c r="F13" s="9">
        <f t="shared" ref="F13:F17" si="5">+E13*C13</f>
        <v>11600</v>
      </c>
      <c r="G13" s="27"/>
      <c r="H13" s="15" t="str">
        <f t="shared" si="1"/>
        <v/>
      </c>
      <c r="I13"/>
      <c r="J13" s="26">
        <v>1500</v>
      </c>
      <c r="K13" s="9">
        <f t="shared" si="3"/>
        <v>6000</v>
      </c>
      <c r="L13" s="18">
        <f t="shared" si="0"/>
        <v>1500</v>
      </c>
      <c r="M13" s="19">
        <f t="shared" ref="M13:M17" si="6">+L13*$C13</f>
        <v>6000</v>
      </c>
    </row>
    <row r="14" spans="2:13" ht="15" customHeight="1" x14ac:dyDescent="0.25">
      <c r="B14" s="25" t="s">
        <v>21</v>
      </c>
      <c r="C14" s="22">
        <v>4</v>
      </c>
      <c r="D14"/>
      <c r="E14" s="26">
        <v>2900</v>
      </c>
      <c r="F14" s="9">
        <f t="shared" si="5"/>
        <v>11600</v>
      </c>
      <c r="G14" s="27"/>
      <c r="H14" s="15" t="str">
        <f t="shared" si="1"/>
        <v/>
      </c>
      <c r="I14"/>
      <c r="J14" s="26">
        <v>1500</v>
      </c>
      <c r="K14" s="9">
        <f t="shared" si="3"/>
        <v>6000</v>
      </c>
      <c r="L14" s="18">
        <f t="shared" si="0"/>
        <v>1500</v>
      </c>
      <c r="M14" s="19">
        <f t="shared" si="6"/>
        <v>6000</v>
      </c>
    </row>
    <row r="15" spans="2:13" ht="15" customHeight="1" x14ac:dyDescent="0.25">
      <c r="B15" s="25" t="s">
        <v>22</v>
      </c>
      <c r="C15" s="22">
        <v>4</v>
      </c>
      <c r="D15"/>
      <c r="E15" s="26">
        <v>2900</v>
      </c>
      <c r="F15" s="9">
        <f t="shared" si="5"/>
        <v>11600</v>
      </c>
      <c r="G15" s="27"/>
      <c r="H15" s="15" t="str">
        <f t="shared" si="1"/>
        <v/>
      </c>
      <c r="I15"/>
      <c r="J15" s="26">
        <v>1500</v>
      </c>
      <c r="K15" s="9">
        <f t="shared" si="3"/>
        <v>6000</v>
      </c>
      <c r="L15" s="18">
        <f t="shared" si="0"/>
        <v>1500</v>
      </c>
      <c r="M15" s="19">
        <f t="shared" si="6"/>
        <v>6000</v>
      </c>
    </row>
    <row r="16" spans="2:13" ht="15" customHeight="1" x14ac:dyDescent="0.25">
      <c r="B16" s="25" t="s">
        <v>23</v>
      </c>
      <c r="C16" s="22">
        <v>4</v>
      </c>
      <c r="D16"/>
      <c r="E16" s="8">
        <v>2500</v>
      </c>
      <c r="F16" s="9">
        <f t="shared" si="5"/>
        <v>10000</v>
      </c>
      <c r="G16" s="27"/>
      <c r="H16" s="15" t="str">
        <f t="shared" si="1"/>
        <v/>
      </c>
      <c r="I16"/>
      <c r="J16" s="8">
        <v>450</v>
      </c>
      <c r="K16" s="9">
        <f t="shared" si="3"/>
        <v>1800</v>
      </c>
      <c r="L16" s="18">
        <f t="shared" si="0"/>
        <v>450</v>
      </c>
      <c r="M16" s="19">
        <f t="shared" si="6"/>
        <v>1800</v>
      </c>
    </row>
    <row r="17" spans="1:13" ht="15" customHeight="1" x14ac:dyDescent="0.25">
      <c r="B17" s="25" t="s">
        <v>24</v>
      </c>
      <c r="C17" s="22">
        <v>4</v>
      </c>
      <c r="D17"/>
      <c r="E17" s="8">
        <v>4950</v>
      </c>
      <c r="F17" s="9">
        <f t="shared" si="5"/>
        <v>19800</v>
      </c>
      <c r="G17" s="27"/>
      <c r="H17" s="15" t="str">
        <f t="shared" si="1"/>
        <v/>
      </c>
      <c r="I17"/>
      <c r="J17" s="8">
        <v>850</v>
      </c>
      <c r="K17" s="9">
        <f t="shared" si="3"/>
        <v>3400</v>
      </c>
      <c r="L17" s="18">
        <f t="shared" si="0"/>
        <v>850</v>
      </c>
      <c r="M17" s="19">
        <f t="shared" si="6"/>
        <v>3400</v>
      </c>
    </row>
    <row r="18" spans="1:13" ht="15" customHeight="1" thickBot="1" x14ac:dyDescent="0.3">
      <c r="B18" s="5" t="s">
        <v>25</v>
      </c>
      <c r="C18" s="22">
        <v>4</v>
      </c>
      <c r="D18"/>
      <c r="E18" s="10">
        <v>4950</v>
      </c>
      <c r="F18" s="11">
        <f>+E18*C18</f>
        <v>19800</v>
      </c>
      <c r="G18" s="27"/>
      <c r="H18" s="16" t="str">
        <f t="shared" si="1"/>
        <v/>
      </c>
      <c r="I18"/>
      <c r="J18" s="8">
        <v>850</v>
      </c>
      <c r="K18" s="9">
        <f t="shared" si="2"/>
        <v>3400</v>
      </c>
      <c r="L18" s="18">
        <f t="shared" si="0"/>
        <v>850</v>
      </c>
      <c r="M18" s="19">
        <f t="shared" si="2"/>
        <v>3400</v>
      </c>
    </row>
    <row r="19" spans="1:13" ht="15" customHeight="1" thickBot="1" x14ac:dyDescent="0.3">
      <c r="B19" s="6" t="s">
        <v>1</v>
      </c>
      <c r="C19" s="23">
        <v>4</v>
      </c>
      <c r="D19"/>
      <c r="E19" s="12">
        <f>SUM(E8:E18)</f>
        <v>38500</v>
      </c>
      <c r="F19" s="13">
        <f>SUM(F8:F18)</f>
        <v>154000</v>
      </c>
      <c r="G19" s="24" t="str">
        <f>IF(SUM(G8:G18)&lt;&gt;0,SUM(G8:G18),"")</f>
        <v/>
      </c>
      <c r="H19" s="17" t="str">
        <f>IF(SUM(H8:H18)&lt;&gt;0,SUM(H8:H18),"")</f>
        <v/>
      </c>
      <c r="I19"/>
      <c r="J19" s="12">
        <f>SUM(J8:J18)</f>
        <v>9700</v>
      </c>
      <c r="K19" s="13">
        <f>SUM(K8:K18)</f>
        <v>38800</v>
      </c>
      <c r="L19" s="24">
        <f>IF(SUM(L8:L18)&lt;&gt;0,SUM(L8:L18),"")</f>
        <v>9700</v>
      </c>
      <c r="M19" s="17">
        <f>IF(SUM(M8:M18)&lt;&gt;0,SUM(M8:M18),"")</f>
        <v>38800</v>
      </c>
    </row>
    <row r="20" spans="1:13" ht="15" customHeight="1" thickBot="1" x14ac:dyDescent="0.3">
      <c r="A20"/>
      <c r="B20"/>
      <c r="C20"/>
      <c r="D20"/>
      <c r="E20"/>
      <c r="F20"/>
      <c r="G20"/>
      <c r="I20"/>
    </row>
    <row r="21" spans="1:13" ht="15" customHeight="1" thickBot="1" x14ac:dyDescent="0.3">
      <c r="A21"/>
      <c r="B21"/>
      <c r="C21"/>
      <c r="D21"/>
      <c r="E21" s="43" t="str">
        <f>IF(G18&gt;E18,"ERROR: Precio superior al de licitación",IF(G11&gt;E11,"ERROR: Precio superior al de licitación",IF(G10&gt;E10,"ERROR: Precio superior al de licitación",IF(G8&gt;E8,"ERROR: Precio superior al de licitación",""))))</f>
        <v/>
      </c>
      <c r="F21" s="43"/>
      <c r="G21" s="43"/>
      <c r="H21" s="43"/>
      <c r="I21"/>
      <c r="K21" s="33" t="s">
        <v>2</v>
      </c>
      <c r="L21" s="34"/>
      <c r="M21" s="20" t="str">
        <f>IF(H19&lt;&gt;"",(H19+M19),"")</f>
        <v/>
      </c>
    </row>
    <row r="22" spans="1:13" ht="15" customHeight="1" thickBot="1" x14ac:dyDescent="0.3">
      <c r="A22"/>
      <c r="B22"/>
      <c r="C22"/>
      <c r="D22"/>
      <c r="E22" s="43"/>
      <c r="F22" s="43"/>
      <c r="G22" s="43"/>
      <c r="H22" s="43"/>
      <c r="I22"/>
      <c r="K22" s="35" t="s">
        <v>0</v>
      </c>
      <c r="L22" s="36"/>
      <c r="M22" s="20" t="str">
        <f>IF((M21)&lt;&gt;"",(M21*0.21),"")</f>
        <v/>
      </c>
    </row>
    <row r="23" spans="1:13" ht="15" customHeight="1" thickBot="1" x14ac:dyDescent="0.3">
      <c r="A23"/>
      <c r="B23"/>
      <c r="C23"/>
      <c r="D23"/>
      <c r="E23" s="43"/>
      <c r="F23" s="43"/>
      <c r="G23" s="43"/>
      <c r="H23" s="43"/>
      <c r="I23"/>
      <c r="K23" s="37" t="s">
        <v>3</v>
      </c>
      <c r="L23" s="32"/>
      <c r="M23" s="20" t="str">
        <f>IF(M22&lt;&gt;"",M21+M22,"")</f>
        <v/>
      </c>
    </row>
    <row r="24" spans="1:13" ht="15" customHeight="1" thickBot="1" x14ac:dyDescent="0.3">
      <c r="A24"/>
      <c r="B24"/>
      <c r="C24"/>
      <c r="D24"/>
      <c r="E24"/>
      <c r="F24"/>
      <c r="G24"/>
      <c r="I24"/>
    </row>
    <row r="25" spans="1:13" ht="15" customHeight="1" thickBot="1" x14ac:dyDescent="0.3">
      <c r="A25"/>
      <c r="B25" s="28" t="s">
        <v>13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30"/>
    </row>
    <row r="26" spans="1:13" ht="15" customHeight="1" x14ac:dyDescent="0.25">
      <c r="A26"/>
      <c r="B26"/>
      <c r="C26"/>
      <c r="D26"/>
      <c r="E26"/>
      <c r="F26"/>
      <c r="G26"/>
      <c r="I26"/>
    </row>
    <row r="27" spans="1:13" ht="15" customHeight="1" x14ac:dyDescent="0.25">
      <c r="A27"/>
      <c r="B27"/>
      <c r="C27"/>
      <c r="D27"/>
      <c r="E27"/>
      <c r="F27"/>
      <c r="G27"/>
      <c r="I27"/>
    </row>
    <row r="28" spans="1:13" ht="15" customHeight="1" x14ac:dyDescent="0.25">
      <c r="F28" s="1">
        <v>30738</v>
      </c>
    </row>
  </sheetData>
  <sheetProtection algorithmName="SHA-512" hashValue="5vUL62R9tEKkk98F+XbIhzkWF0igUx/H6WVHOJebHeN8o3uq5LqD897O0cX0CzzhUFe60OCm7rGV8cDLHmU2YA==" saltValue="BaAKAxIMpnUNQ4+Unr5J3g==" spinCount="100000" sheet="1" objects="1" scenarios="1"/>
  <protectedRanges>
    <protectedRange sqref="G8:G18" name="Rango1"/>
  </protectedRanges>
  <mergeCells count="14">
    <mergeCell ref="B25:M25"/>
    <mergeCell ref="G6:H6"/>
    <mergeCell ref="E6:F6"/>
    <mergeCell ref="E5:H5"/>
    <mergeCell ref="E4:M4"/>
    <mergeCell ref="B4:C6"/>
    <mergeCell ref="J6:K6"/>
    <mergeCell ref="J5:M5"/>
    <mergeCell ref="E21:H23"/>
    <mergeCell ref="B2:M2"/>
    <mergeCell ref="L6:M6"/>
    <mergeCell ref="K21:L21"/>
    <mergeCell ref="K22:L22"/>
    <mergeCell ref="K23:L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2020-09-18T09:34:02Z</dcterms:modified>
</cp:coreProperties>
</file>