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C:\Users\p18007\Desktop\"/>
    </mc:Choice>
  </mc:AlternateContent>
  <xr:revisionPtr revIDLastSave="0" documentId="13_ncr:1_{9079E6DE-12CB-448A-A551-7D37BA4D90F2}" xr6:coauthVersionLast="36" xr6:coauthVersionMax="36" xr10:uidLastSave="{00000000-0000-0000-0000-000000000000}"/>
  <bookViews>
    <workbookView xWindow="0" yWindow="0" windowWidth="21570" windowHeight="10215" xr2:uid="{82342B9F-668D-4C7D-8881-111BAC9C91BD}"/>
  </bookViews>
  <sheets>
    <sheet name="Hoja1" sheetId="1" r:id="rId1"/>
  </sheets>
  <definedNames>
    <definedName name="_xlnm._FilterDatabase" localSheetId="0" hidden="1">Hoja1!$B$1:$B$429</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30" i="1" l="1"/>
  <c r="G431" i="1" l="1"/>
  <c r="G432" i="1" s="1"/>
  <c r="G433" i="1" l="1"/>
  <c r="G434" i="1" s="1"/>
  <c r="J422" i="1" l="1"/>
  <c r="J420" i="1"/>
  <c r="J418" i="1"/>
  <c r="H417" i="1"/>
  <c r="J413" i="1"/>
  <c r="J411" i="1"/>
  <c r="J409" i="1"/>
  <c r="J407" i="1"/>
  <c r="J405" i="1"/>
  <c r="H404" i="1"/>
  <c r="J398" i="1"/>
  <c r="J396" i="1"/>
  <c r="H395" i="1"/>
  <c r="J391" i="1"/>
  <c r="J389" i="1"/>
  <c r="J387" i="1"/>
  <c r="J385" i="1"/>
  <c r="H384" i="1"/>
  <c r="J380" i="1"/>
  <c r="J378" i="1"/>
  <c r="J376" i="1"/>
  <c r="J374" i="1"/>
  <c r="I382" i="1" s="1"/>
  <c r="J382" i="1" s="1"/>
  <c r="J373" i="1" s="1"/>
  <c r="H373" i="1"/>
  <c r="J369" i="1"/>
  <c r="J367" i="1"/>
  <c r="H366" i="1"/>
  <c r="J362" i="1"/>
  <c r="J360" i="1"/>
  <c r="J358" i="1"/>
  <c r="J356" i="1"/>
  <c r="J354" i="1"/>
  <c r="J352" i="1"/>
  <c r="J350" i="1"/>
  <c r="J348" i="1"/>
  <c r="J346" i="1"/>
  <c r="J344" i="1"/>
  <c r="J342" i="1"/>
  <c r="H341" i="1"/>
  <c r="H340" i="1"/>
  <c r="J336" i="1"/>
  <c r="J334" i="1"/>
  <c r="J332" i="1"/>
  <c r="H331" i="1"/>
  <c r="J327" i="1"/>
  <c r="J325" i="1"/>
  <c r="J323" i="1"/>
  <c r="J321" i="1"/>
  <c r="J319" i="1"/>
  <c r="J317" i="1"/>
  <c r="H316" i="1"/>
  <c r="J312" i="1"/>
  <c r="J310" i="1"/>
  <c r="J308" i="1"/>
  <c r="J306" i="1"/>
  <c r="J304" i="1"/>
  <c r="J302" i="1"/>
  <c r="J300" i="1"/>
  <c r="J298" i="1"/>
  <c r="J296" i="1"/>
  <c r="J294" i="1"/>
  <c r="H293" i="1"/>
  <c r="J289" i="1"/>
  <c r="J287" i="1"/>
  <c r="J285" i="1"/>
  <c r="J283" i="1"/>
  <c r="J281" i="1"/>
  <c r="J279" i="1"/>
  <c r="J277" i="1"/>
  <c r="J275" i="1"/>
  <c r="J273" i="1"/>
  <c r="J271" i="1"/>
  <c r="J269" i="1"/>
  <c r="J267" i="1"/>
  <c r="J265" i="1"/>
  <c r="J263" i="1"/>
  <c r="J261" i="1"/>
  <c r="J259" i="1"/>
  <c r="J257" i="1"/>
  <c r="H256" i="1"/>
  <c r="J252" i="1"/>
  <c r="J250" i="1"/>
  <c r="J248" i="1"/>
  <c r="J246" i="1"/>
  <c r="J244" i="1"/>
  <c r="J242" i="1"/>
  <c r="J240" i="1"/>
  <c r="J238" i="1"/>
  <c r="J236" i="1"/>
  <c r="J234" i="1"/>
  <c r="J232" i="1"/>
  <c r="J230" i="1"/>
  <c r="H229" i="1"/>
  <c r="H228" i="1"/>
  <c r="J222" i="1"/>
  <c r="J220" i="1"/>
  <c r="J218" i="1"/>
  <c r="J216" i="1"/>
  <c r="H215" i="1"/>
  <c r="J211" i="1"/>
  <c r="J209" i="1"/>
  <c r="J207" i="1"/>
  <c r="J205" i="1"/>
  <c r="J203" i="1"/>
  <c r="J201" i="1"/>
  <c r="H200" i="1"/>
  <c r="J194" i="1"/>
  <c r="J192" i="1"/>
  <c r="H191" i="1"/>
  <c r="J187" i="1"/>
  <c r="J185" i="1"/>
  <c r="J183" i="1"/>
  <c r="J181" i="1"/>
  <c r="H180" i="1"/>
  <c r="J176" i="1"/>
  <c r="J174" i="1"/>
  <c r="J172" i="1"/>
  <c r="J170" i="1"/>
  <c r="H169" i="1"/>
  <c r="J165" i="1"/>
  <c r="J163" i="1"/>
  <c r="H162" i="1"/>
  <c r="J158" i="1"/>
  <c r="J156" i="1"/>
  <c r="J154" i="1"/>
  <c r="J152" i="1"/>
  <c r="J150" i="1"/>
  <c r="J148" i="1"/>
  <c r="J146" i="1"/>
  <c r="J144" i="1"/>
  <c r="J142" i="1"/>
  <c r="J140" i="1"/>
  <c r="J138" i="1"/>
  <c r="H137" i="1"/>
  <c r="H136" i="1"/>
  <c r="J132" i="1"/>
  <c r="J130" i="1"/>
  <c r="J128" i="1"/>
  <c r="H127" i="1"/>
  <c r="J123" i="1"/>
  <c r="J121" i="1"/>
  <c r="J119" i="1"/>
  <c r="J117" i="1"/>
  <c r="J115" i="1"/>
  <c r="J113" i="1"/>
  <c r="H112" i="1"/>
  <c r="J108" i="1"/>
  <c r="J106" i="1"/>
  <c r="J104" i="1"/>
  <c r="J102" i="1"/>
  <c r="J100" i="1"/>
  <c r="J98" i="1"/>
  <c r="J96" i="1"/>
  <c r="J94" i="1"/>
  <c r="J92" i="1"/>
  <c r="J90" i="1"/>
  <c r="J88" i="1"/>
  <c r="H87" i="1"/>
  <c r="J83" i="1"/>
  <c r="J81" i="1"/>
  <c r="J79" i="1"/>
  <c r="J77" i="1"/>
  <c r="J75" i="1"/>
  <c r="J73" i="1"/>
  <c r="J71" i="1"/>
  <c r="J69" i="1"/>
  <c r="J67" i="1"/>
  <c r="J65" i="1"/>
  <c r="J63" i="1"/>
  <c r="J61" i="1"/>
  <c r="J59" i="1"/>
  <c r="J57" i="1"/>
  <c r="J55" i="1"/>
  <c r="J53" i="1"/>
  <c r="J51" i="1"/>
  <c r="J49" i="1"/>
  <c r="H48" i="1"/>
  <c r="J42" i="1"/>
  <c r="J40" i="1"/>
  <c r="H39" i="1"/>
  <c r="J35" i="1"/>
  <c r="J33" i="1"/>
  <c r="J31" i="1"/>
  <c r="J29" i="1"/>
  <c r="J27" i="1"/>
  <c r="J25" i="1"/>
  <c r="J23" i="1"/>
  <c r="J21" i="1"/>
  <c r="J19" i="1"/>
  <c r="J17" i="1"/>
  <c r="J15" i="1"/>
  <c r="J13" i="1"/>
  <c r="J11" i="1"/>
  <c r="J9" i="1"/>
  <c r="J7" i="1"/>
  <c r="H6" i="1"/>
  <c r="H5" i="1"/>
  <c r="H4" i="1"/>
  <c r="I189" i="1" l="1"/>
  <c r="I44" i="1"/>
  <c r="I415" i="1"/>
  <c r="J415" i="1" s="1"/>
  <c r="J404" i="1" s="1"/>
  <c r="I85" i="1"/>
  <c r="I48" i="1" s="1"/>
  <c r="I167" i="1"/>
  <c r="J167" i="1" s="1"/>
  <c r="J162" i="1" s="1"/>
  <c r="I400" i="1"/>
  <c r="J400" i="1" s="1"/>
  <c r="J395" i="1" s="1"/>
  <c r="I291" i="1"/>
  <c r="I256" i="1" s="1"/>
  <c r="I110" i="1"/>
  <c r="I87" i="1" s="1"/>
  <c r="I393" i="1"/>
  <c r="I314" i="1"/>
  <c r="J314" i="1" s="1"/>
  <c r="J293" i="1" s="1"/>
  <c r="I37" i="1"/>
  <c r="I6" i="1" s="1"/>
  <c r="I160" i="1"/>
  <c r="J160" i="1" s="1"/>
  <c r="J137" i="1" s="1"/>
  <c r="I254" i="1"/>
  <c r="I178" i="1"/>
  <c r="J178" i="1" s="1"/>
  <c r="J169" i="1" s="1"/>
  <c r="I196" i="1"/>
  <c r="J196" i="1" s="1"/>
  <c r="J191" i="1" s="1"/>
  <c r="I338" i="1"/>
  <c r="I331" i="1" s="1"/>
  <c r="I364" i="1"/>
  <c r="I125" i="1"/>
  <c r="I134" i="1"/>
  <c r="J134" i="1" s="1"/>
  <c r="J127" i="1" s="1"/>
  <c r="I224" i="1"/>
  <c r="J224" i="1" s="1"/>
  <c r="J215" i="1" s="1"/>
  <c r="I371" i="1"/>
  <c r="J371" i="1" s="1"/>
  <c r="J366" i="1" s="1"/>
  <c r="I213" i="1"/>
  <c r="J213" i="1" s="1"/>
  <c r="J200" i="1" s="1"/>
  <c r="I329" i="1"/>
  <c r="J329" i="1" s="1"/>
  <c r="J316" i="1" s="1"/>
  <c r="I424" i="1"/>
  <c r="I417" i="1" s="1"/>
  <c r="J291" i="1"/>
  <c r="J256" i="1" s="1"/>
  <c r="I384" i="1"/>
  <c r="J393" i="1"/>
  <c r="J384" i="1" s="1"/>
  <c r="J125" i="1"/>
  <c r="J112" i="1" s="1"/>
  <c r="I112" i="1"/>
  <c r="I293" i="1"/>
  <c r="I39" i="1"/>
  <c r="J44" i="1"/>
  <c r="J39" i="1" s="1"/>
  <c r="I137" i="1"/>
  <c r="I229" i="1"/>
  <c r="J254" i="1"/>
  <c r="J229" i="1" s="1"/>
  <c r="I180" i="1"/>
  <c r="J189" i="1"/>
  <c r="J180" i="1" s="1"/>
  <c r="J364" i="1"/>
  <c r="J341" i="1" s="1"/>
  <c r="I341" i="1"/>
  <c r="I373" i="1"/>
  <c r="I162" i="1"/>
  <c r="E228" i="1"/>
  <c r="E417" i="1"/>
  <c r="G422" i="1"/>
  <c r="G420" i="1"/>
  <c r="G418" i="1"/>
  <c r="E404" i="1"/>
  <c r="G413" i="1"/>
  <c r="G411" i="1"/>
  <c r="G409" i="1"/>
  <c r="G407" i="1"/>
  <c r="G405" i="1"/>
  <c r="E340" i="1"/>
  <c r="E395" i="1"/>
  <c r="G398" i="1"/>
  <c r="G396" i="1"/>
  <c r="E384" i="1"/>
  <c r="G391" i="1"/>
  <c r="G389" i="1"/>
  <c r="G387" i="1"/>
  <c r="G385" i="1"/>
  <c r="E373" i="1"/>
  <c r="G380" i="1"/>
  <c r="G378" i="1"/>
  <c r="G376" i="1"/>
  <c r="G374" i="1"/>
  <c r="E366" i="1"/>
  <c r="G369" i="1"/>
  <c r="G367" i="1"/>
  <c r="E341" i="1"/>
  <c r="G362" i="1"/>
  <c r="G360" i="1"/>
  <c r="G358" i="1"/>
  <c r="G356" i="1"/>
  <c r="G354" i="1"/>
  <c r="G352" i="1"/>
  <c r="G350" i="1"/>
  <c r="G348" i="1"/>
  <c r="G346" i="1"/>
  <c r="G344" i="1"/>
  <c r="G342" i="1"/>
  <c r="E331" i="1"/>
  <c r="G336" i="1"/>
  <c r="G334" i="1"/>
  <c r="G332" i="1"/>
  <c r="E316" i="1"/>
  <c r="G327" i="1"/>
  <c r="G325" i="1"/>
  <c r="G323" i="1"/>
  <c r="G321" i="1"/>
  <c r="G319" i="1"/>
  <c r="G317" i="1"/>
  <c r="E293" i="1"/>
  <c r="G312" i="1"/>
  <c r="G310" i="1"/>
  <c r="G308" i="1"/>
  <c r="G306" i="1"/>
  <c r="G304" i="1"/>
  <c r="G302" i="1"/>
  <c r="G300" i="1"/>
  <c r="G298" i="1"/>
  <c r="G296" i="1"/>
  <c r="G294" i="1"/>
  <c r="E256" i="1"/>
  <c r="G289" i="1"/>
  <c r="G287" i="1"/>
  <c r="G285" i="1"/>
  <c r="G283" i="1"/>
  <c r="G281" i="1"/>
  <c r="G279" i="1"/>
  <c r="G277" i="1"/>
  <c r="G275" i="1"/>
  <c r="G273" i="1"/>
  <c r="G271" i="1"/>
  <c r="G269" i="1"/>
  <c r="G267" i="1"/>
  <c r="G265" i="1"/>
  <c r="G263" i="1"/>
  <c r="G261" i="1"/>
  <c r="G259" i="1"/>
  <c r="G257" i="1"/>
  <c r="E229" i="1"/>
  <c r="G252" i="1"/>
  <c r="G250" i="1"/>
  <c r="G248" i="1"/>
  <c r="G246" i="1"/>
  <c r="G244" i="1"/>
  <c r="G242" i="1"/>
  <c r="G240" i="1"/>
  <c r="G238" i="1"/>
  <c r="G236" i="1"/>
  <c r="G234" i="1"/>
  <c r="G232" i="1"/>
  <c r="G230" i="1"/>
  <c r="E4" i="1"/>
  <c r="E215" i="1"/>
  <c r="G222" i="1"/>
  <c r="G220" i="1"/>
  <c r="G218" i="1"/>
  <c r="G216" i="1"/>
  <c r="E200" i="1"/>
  <c r="G211" i="1"/>
  <c r="G209" i="1"/>
  <c r="G207" i="1"/>
  <c r="G205" i="1"/>
  <c r="G203" i="1"/>
  <c r="G201" i="1"/>
  <c r="E136" i="1"/>
  <c r="E191" i="1"/>
  <c r="G194" i="1"/>
  <c r="G192" i="1"/>
  <c r="E180" i="1"/>
  <c r="G187" i="1"/>
  <c r="G185" i="1"/>
  <c r="G183" i="1"/>
  <c r="G181" i="1"/>
  <c r="E169" i="1"/>
  <c r="G176" i="1"/>
  <c r="G174" i="1"/>
  <c r="G172" i="1"/>
  <c r="G170" i="1"/>
  <c r="E162" i="1"/>
  <c r="G165" i="1"/>
  <c r="G163" i="1"/>
  <c r="E137" i="1"/>
  <c r="G158" i="1"/>
  <c r="G156" i="1"/>
  <c r="G154" i="1"/>
  <c r="G152" i="1"/>
  <c r="G150" i="1"/>
  <c r="G148" i="1"/>
  <c r="G146" i="1"/>
  <c r="G144" i="1"/>
  <c r="G142" i="1"/>
  <c r="G140" i="1"/>
  <c r="G138" i="1"/>
  <c r="E127" i="1"/>
  <c r="G132" i="1"/>
  <c r="G130" i="1"/>
  <c r="G128" i="1"/>
  <c r="E112" i="1"/>
  <c r="G123" i="1"/>
  <c r="G121" i="1"/>
  <c r="G119" i="1"/>
  <c r="G117" i="1"/>
  <c r="G115" i="1"/>
  <c r="G113" i="1"/>
  <c r="E87" i="1"/>
  <c r="G108" i="1"/>
  <c r="G106" i="1"/>
  <c r="G104" i="1"/>
  <c r="G102" i="1"/>
  <c r="G100" i="1"/>
  <c r="G98" i="1"/>
  <c r="G96" i="1"/>
  <c r="G94" i="1"/>
  <c r="G92" i="1"/>
  <c r="G90" i="1"/>
  <c r="G88" i="1"/>
  <c r="E48" i="1"/>
  <c r="G83" i="1"/>
  <c r="G81" i="1"/>
  <c r="G79" i="1"/>
  <c r="G77" i="1"/>
  <c r="G75" i="1"/>
  <c r="G73" i="1"/>
  <c r="G71" i="1"/>
  <c r="G69" i="1"/>
  <c r="G67" i="1"/>
  <c r="G65" i="1"/>
  <c r="G63" i="1"/>
  <c r="G61" i="1"/>
  <c r="G59" i="1"/>
  <c r="G57" i="1"/>
  <c r="G55" i="1"/>
  <c r="G53" i="1"/>
  <c r="G51" i="1"/>
  <c r="G49" i="1"/>
  <c r="E5" i="1"/>
  <c r="E39" i="1"/>
  <c r="G42" i="1"/>
  <c r="G40" i="1"/>
  <c r="F44" i="1" s="1"/>
  <c r="E6" i="1"/>
  <c r="G35" i="1"/>
  <c r="G33" i="1"/>
  <c r="G31" i="1"/>
  <c r="G29" i="1"/>
  <c r="G27" i="1"/>
  <c r="G25" i="1"/>
  <c r="G23" i="1"/>
  <c r="G21" i="1"/>
  <c r="G19" i="1"/>
  <c r="G17" i="1"/>
  <c r="G15" i="1"/>
  <c r="G13" i="1"/>
  <c r="G11" i="1"/>
  <c r="G9" i="1"/>
  <c r="G7" i="1"/>
  <c r="I395" i="1" l="1"/>
  <c r="F400" i="1"/>
  <c r="J110" i="1"/>
  <c r="J87" i="1" s="1"/>
  <c r="F167" i="1"/>
  <c r="G167" i="1" s="1"/>
  <c r="G162" i="1" s="1"/>
  <c r="I191" i="1"/>
  <c r="I169" i="1"/>
  <c r="J424" i="1"/>
  <c r="J417" i="1" s="1"/>
  <c r="J85" i="1"/>
  <c r="J48" i="1" s="1"/>
  <c r="J338" i="1"/>
  <c r="J331" i="1" s="1"/>
  <c r="I404" i="1"/>
  <c r="I127" i="1"/>
  <c r="I215" i="1"/>
  <c r="J37" i="1"/>
  <c r="J6" i="1" s="1"/>
  <c r="I46" i="1" s="1"/>
  <c r="I5" i="1" s="1"/>
  <c r="G400" i="1"/>
  <c r="G395" i="1" s="1"/>
  <c r="F395" i="1"/>
  <c r="F125" i="1"/>
  <c r="G125" i="1" s="1"/>
  <c r="G112" i="1" s="1"/>
  <c r="F189" i="1"/>
  <c r="F224" i="1"/>
  <c r="G224" i="1" s="1"/>
  <c r="G215" i="1" s="1"/>
  <c r="F424" i="1"/>
  <c r="G424" i="1" s="1"/>
  <c r="G417" i="1" s="1"/>
  <c r="I316" i="1"/>
  <c r="F213" i="1"/>
  <c r="F200" i="1" s="1"/>
  <c r="I402" i="1"/>
  <c r="I340" i="1" s="1"/>
  <c r="F382" i="1"/>
  <c r="F373" i="1" s="1"/>
  <c r="I366" i="1"/>
  <c r="I200" i="1"/>
  <c r="I198" i="1"/>
  <c r="F329" i="1"/>
  <c r="G329" i="1" s="1"/>
  <c r="G316" i="1" s="1"/>
  <c r="F196" i="1"/>
  <c r="G196" i="1" s="1"/>
  <c r="G191" i="1" s="1"/>
  <c r="F314" i="1"/>
  <c r="F293" i="1" s="1"/>
  <c r="F85" i="1"/>
  <c r="F48" i="1" s="1"/>
  <c r="F134" i="1"/>
  <c r="F127" i="1" s="1"/>
  <c r="F254" i="1"/>
  <c r="F229" i="1" s="1"/>
  <c r="F338" i="1"/>
  <c r="F331" i="1" s="1"/>
  <c r="F371" i="1"/>
  <c r="G371" i="1" s="1"/>
  <c r="G366" i="1" s="1"/>
  <c r="F393" i="1"/>
  <c r="G393" i="1" s="1"/>
  <c r="G384" i="1" s="1"/>
  <c r="F415" i="1"/>
  <c r="F404" i="1" s="1"/>
  <c r="F160" i="1"/>
  <c r="F162" i="1"/>
  <c r="F37" i="1"/>
  <c r="F6" i="1" s="1"/>
  <c r="F110" i="1"/>
  <c r="F87" i="1" s="1"/>
  <c r="F178" i="1"/>
  <c r="F169" i="1" s="1"/>
  <c r="F291" i="1"/>
  <c r="G291" i="1" s="1"/>
  <c r="G256" i="1" s="1"/>
  <c r="F364" i="1"/>
  <c r="G364" i="1" s="1"/>
  <c r="G341" i="1" s="1"/>
  <c r="F180" i="1"/>
  <c r="G189" i="1"/>
  <c r="G180" i="1" s="1"/>
  <c r="F215" i="1"/>
  <c r="G213" i="1"/>
  <c r="G200" i="1" s="1"/>
  <c r="G338" i="1"/>
  <c r="G331" i="1" s="1"/>
  <c r="F256" i="1"/>
  <c r="G314" i="1"/>
  <c r="G293" i="1" s="1"/>
  <c r="G134" i="1"/>
  <c r="G127" i="1" s="1"/>
  <c r="F366" i="1"/>
  <c r="G160" i="1"/>
  <c r="G137" i="1" s="1"/>
  <c r="F137" i="1"/>
  <c r="G178" i="1"/>
  <c r="G169" i="1" s="1"/>
  <c r="G44" i="1"/>
  <c r="G39" i="1" s="1"/>
  <c r="F39" i="1"/>
  <c r="G110" i="1" l="1"/>
  <c r="G87" i="1" s="1"/>
  <c r="G382" i="1"/>
  <c r="G373" i="1" s="1"/>
  <c r="F402" i="1" s="1"/>
  <c r="G85" i="1"/>
  <c r="G48" i="1" s="1"/>
  <c r="G254" i="1"/>
  <c r="G229" i="1" s="1"/>
  <c r="F112" i="1"/>
  <c r="J402" i="1"/>
  <c r="J340" i="1" s="1"/>
  <c r="I426" i="1" s="1"/>
  <c r="J426" i="1" s="1"/>
  <c r="J228" i="1" s="1"/>
  <c r="J46" i="1"/>
  <c r="J5" i="1" s="1"/>
  <c r="F417" i="1"/>
  <c r="G37" i="1"/>
  <c r="G6" i="1" s="1"/>
  <c r="F46" i="1" s="1"/>
  <c r="I136" i="1"/>
  <c r="J198" i="1"/>
  <c r="J136" i="1" s="1"/>
  <c r="F191" i="1"/>
  <c r="G415" i="1"/>
  <c r="G404" i="1" s="1"/>
  <c r="F198" i="1"/>
  <c r="F136" i="1" s="1"/>
  <c r="F384" i="1"/>
  <c r="F341" i="1"/>
  <c r="F316" i="1"/>
  <c r="I228" i="1" l="1"/>
  <c r="I226" i="1"/>
  <c r="I4" i="1" s="1"/>
  <c r="G198" i="1"/>
  <c r="G136" i="1" s="1"/>
  <c r="F5" i="1"/>
  <c r="G46" i="1"/>
  <c r="G5" i="1" s="1"/>
  <c r="F340" i="1"/>
  <c r="G402" i="1"/>
  <c r="G340" i="1" s="1"/>
  <c r="F426" i="1" s="1"/>
  <c r="J226" i="1" l="1"/>
  <c r="J4" i="1" s="1"/>
  <c r="I428" i="1" s="1"/>
  <c r="J428" i="1" s="1"/>
  <c r="J430" i="1" s="1"/>
  <c r="J431" i="1" s="1"/>
  <c r="J432" i="1" s="1"/>
  <c r="F226" i="1"/>
  <c r="F4" i="1" s="1"/>
  <c r="F228" i="1"/>
  <c r="G426" i="1"/>
  <c r="G228" i="1" s="1"/>
  <c r="J433" i="1" l="1"/>
  <c r="J434" i="1" s="1"/>
  <c r="G226" i="1"/>
  <c r="G4" i="1" s="1"/>
  <c r="F428" i="1" s="1"/>
  <c r="G4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López Huertas, Javier</author>
    <author>Cárdaba Prada, Luis María</author>
  </authors>
  <commentList>
    <comment ref="A3" authorId="0" shapeId="0" xr:uid="{7DBC596E-889E-48DF-87F6-CE135CF88E5C}">
      <text>
        <r>
          <rPr>
            <b/>
            <sz val="9"/>
            <color indexed="81"/>
            <rFont val="Tahoma"/>
            <family val="2"/>
          </rPr>
          <t>Código del concepto. Ver colores en "Entorno de trabajo: Apariencia"</t>
        </r>
      </text>
    </comment>
    <comment ref="B3" authorId="0" shapeId="0" xr:uid="{A808E7B0-F5CE-47B6-B8D2-BAE03FA8F4FB}">
      <text>
        <r>
          <rPr>
            <b/>
            <sz val="9"/>
            <color indexed="81"/>
            <rFont val="Tahoma"/>
            <family val="2"/>
          </rPr>
          <t>Naturaleza o tipo de concepto, ver valores de cada naturaleza en la ayuda del menú contextual</t>
        </r>
      </text>
    </comment>
    <comment ref="C3" authorId="0" shapeId="0" xr:uid="{B3BF7195-AC82-4622-A9FC-3FF42FDB3AA1}">
      <text>
        <r>
          <rPr>
            <b/>
            <sz val="9"/>
            <color indexed="81"/>
            <rFont val="Tahoma"/>
            <family val="2"/>
          </rPr>
          <t>Unidad principal de medida del concepto</t>
        </r>
      </text>
    </comment>
    <comment ref="D3" authorId="0" shapeId="0" xr:uid="{2D6FAE67-F3AA-493B-A69A-C925EDBEFD53}">
      <text>
        <r>
          <rPr>
            <b/>
            <sz val="9"/>
            <color indexed="81"/>
            <rFont val="Tahoma"/>
            <family val="2"/>
          </rPr>
          <t>Descripción corta</t>
        </r>
      </text>
    </comment>
    <comment ref="E3" authorId="0" shapeId="0" xr:uid="{590AF04B-503D-4C84-9658-28FFB3AE538F}">
      <text>
        <r>
          <rPr>
            <b/>
            <sz val="9"/>
            <color indexed="81"/>
            <rFont val="Tahoma"/>
            <family val="2"/>
          </rPr>
          <t>Rendimiento o cantidad presupuestada</t>
        </r>
      </text>
    </comment>
    <comment ref="F3" authorId="0" shapeId="0" xr:uid="{F287FCA1-2F90-437E-99B8-50CBC7A85DCE}">
      <text>
        <r>
          <rPr>
            <b/>
            <sz val="9"/>
            <color indexed="81"/>
            <rFont val="Tahoma"/>
            <family val="2"/>
          </rPr>
          <t>Precio unitario en el presupuesto</t>
        </r>
      </text>
    </comment>
    <comment ref="G3" authorId="0" shapeId="0" xr:uid="{05836513-05D5-41BB-A726-C907A8537F9A}">
      <text>
        <r>
          <rPr>
            <b/>
            <sz val="9"/>
            <color indexed="81"/>
            <rFont val="Tahoma"/>
            <family val="2"/>
          </rPr>
          <t>Importe del presupuesto</t>
        </r>
      </text>
    </comment>
    <comment ref="H3" authorId="0" shapeId="0" xr:uid="{D363AFB7-F032-4B0A-82F8-AE72C02F8F96}">
      <text>
        <r>
          <rPr>
            <b/>
            <sz val="9"/>
            <color indexed="81"/>
            <rFont val="Tahoma"/>
            <family val="2"/>
          </rPr>
          <t>Rendimiento o cantidad presupuestada</t>
        </r>
      </text>
    </comment>
    <comment ref="I3" authorId="0" shapeId="0" xr:uid="{68D5B66C-59A9-4719-B5BA-B666AB4B8D41}">
      <text>
        <r>
          <rPr>
            <b/>
            <sz val="9"/>
            <color indexed="81"/>
            <rFont val="Tahoma"/>
            <family val="2"/>
          </rPr>
          <t>Precio unitario en el presupuesto</t>
        </r>
      </text>
    </comment>
    <comment ref="J3" authorId="0" shapeId="0" xr:uid="{7A63EA2C-BCBE-4576-8E2C-682A9639B665}">
      <text>
        <r>
          <rPr>
            <b/>
            <sz val="9"/>
            <color indexed="81"/>
            <rFont val="Tahoma"/>
            <family val="2"/>
          </rPr>
          <t>Importe del presupuesto</t>
        </r>
      </text>
    </comment>
    <comment ref="D432" authorId="1" shapeId="0" xr:uid="{98280F90-9B81-404B-87E4-B56CF7D46019}">
      <text>
        <r>
          <rPr>
            <sz val="9"/>
            <color indexed="81"/>
            <rFont val="Tahoma"/>
            <family val="2"/>
          </rPr>
          <t>IVA no incluido</t>
        </r>
      </text>
    </comment>
    <comment ref="D434" authorId="1" shapeId="0" xr:uid="{B57B0803-D5F4-42F4-897B-C13CDA3AA5B5}">
      <text>
        <r>
          <rPr>
            <sz val="9"/>
            <color indexed="81"/>
            <rFont val="Tahoma"/>
            <family val="2"/>
          </rPr>
          <t>IVA incluido</t>
        </r>
      </text>
    </comment>
  </commentList>
</comments>
</file>

<file path=xl/sharedStrings.xml><?xml version="1.0" encoding="utf-8"?>
<sst xmlns="http://schemas.openxmlformats.org/spreadsheetml/2006/main" count="1004" uniqueCount="394">
  <si>
    <t>Código</t>
  </si>
  <si>
    <t>Nat</t>
  </si>
  <si>
    <t>Ud</t>
  </si>
  <si>
    <t>Resumen</t>
  </si>
  <si>
    <t>CanPres</t>
  </si>
  <si>
    <t>Pres</t>
  </si>
  <si>
    <t>ImpPres</t>
  </si>
  <si>
    <t>EMPALME</t>
  </si>
  <si>
    <t>Capítulo</t>
  </si>
  <si>
    <t/>
  </si>
  <si>
    <t>01E</t>
  </si>
  <si>
    <t>TRABAJOS PREVIOS Y CIMENTACIONES</t>
  </si>
  <si>
    <t>CRE</t>
  </si>
  <si>
    <t>Regularización y Demoliciones</t>
  </si>
  <si>
    <t>EL0660</t>
  </si>
  <si>
    <t>Partida</t>
  </si>
  <si>
    <t>m2</t>
  </si>
  <si>
    <t>DESBROCE Y LIMPIEZA DEL TERRENO</t>
  </si>
  <si>
    <t>Desbroce y limpieza del terreno, por medios mecánicos, incluso carga y transporte de los materiales a vertedero o a lugar de empleo y canon de vertido.</t>
  </si>
  <si>
    <t>ADE010</t>
  </si>
  <si>
    <t>m³</t>
  </si>
  <si>
    <t>Excavación de pozos para cimentaciones hasta una profundidad de 2 m, en cualquier tipo de terreno, con medios mecánicos, y carga</t>
  </si>
  <si>
    <t>Excavación de pozos para cimentaciones hasta una profundidad de 2 m, en cualquier tipo de terreno, con medios mecánicos, y carga a camión.
Incluye: Replanteo general y fijación de los puntos y niveles de referencia. Colocación de las camillas en las esquinas y extremos de las alineaciones. Excavación en sucesivas franjas horizontales y extracción de tierras. Refinado de fondos y laterales a mano, con extracción de las tierras. Carga a camión de los materiales excavados.
Criterio de medición de proyecto: Volumen medido sobre las secciones teóricas de la excavación, según documentación gráfica de Proyecto, sin duplicar esquinas ni encuentros.
Criterio de medición de obra: Se medirá el volumen teórico ejecutado según especificaciones de Proyecto, sin duplicar esquinas ni encuentros y sin incluir los incrementos por excesos de excavación no autorizados, ni el relleno necesario para reconstruir la sección teórica por defectos imputables al Contratista. Se medirá la excavación una vez realizada y antes de que sobre ella se efectúe ningún tipo de relleno. Si el Contratista cerrase la excavación antes de conformada la medición, se entenderá que se aviene a lo que unilateralmente determine el director de la ejecución de la obra.
Criterio de valoración económica: El precio no incluye el transporte de los materiales excavados.</t>
  </si>
  <si>
    <t>LAMIN</t>
  </si>
  <si>
    <t>LÁMINA SEPARACIÓN POLIETILENO</t>
  </si>
  <si>
    <t>Suministro y colocación de lámina separadora de polietileno, de 0,05 mm de espesor y 46 g/m² de masa superficial, colocada sobre el terreno o sobre un encachado.</t>
  </si>
  <si>
    <t>EE0450z</t>
  </si>
  <si>
    <t>m3</t>
  </si>
  <si>
    <t>HORMIGÓN EN MASA HM-20/B/20/I DE CENTRAL Y VERTIDO CON BOMBA</t>
  </si>
  <si>
    <t>Suministro de hormigón en masa HM-20/B/20/I, asiento en el cono de abrams 6 cm., Elaborado en central y vertido con bomba, incluyendo bombeo, p.p. de encofrado y desencofrado. Vibrado, con las operaciones necesarias de nivelación, alineación, planchado y limpieza. Coronación y enrase de cimientos. Curado del hormigón.
Criterio de medición de proyecto: Volumen teórico, según documentación gráfica de Proyecto.
Criterio de medición de obra: Se medirá el volumen teórico ejecutado según especificaciones de Proyecto, sin incluir los incrementos por excesos de excavación no autorizados.</t>
  </si>
  <si>
    <t>1.1LOSA</t>
  </si>
  <si>
    <t>EXCAVACIÓN DE TIERRAS A CIELO ABIERTO</t>
  </si>
  <si>
    <t>M³. Excavación de tierras a cielo abierto, en cualquier tipo de terreno, con medios mecánicos, hasta alcanzar la cota de profundidad indicada en el Proyecto. Incluso refinado de paramentos y fondo de excavación, extracción de tierras fuera de la excavación, retirada de los materiales excavados y carga a camión.
Incluye: Replanteo general y fijación de los puntos y niveles de referencia.
Colocación de las camillas en las esquinas y extremos de las alineaciones.
Excavación en sucesivas franjas horizontales y extracción de tierras. 
Refinado de fondos y laterales a mano, con extracción de las tierras. Carga a camión de las tierras excavadas.
Criterio de medición de proyecto: Volumen medido sobre las secciones teóricas de la excavación, según documentación gráfica de Proyecto. Criterio de medición de obra: Se medirá el volumen teórico ejecutado según especificaciones de Proyecto, sin incluir los incrementos por excesos de
excavación no autorizados, ni el relleno necesario para reconstruir la sección teórica por defectos imputables al Contratista. Se medirá la excavación una vez realizada y antes de que sobre ella se efectúe ningún tipo de relleno. Si el Contratista cerrase la excavación antes de conformada la medición, se entenderá que se aviene a lo que unilateralmente determine el director de la ejecución de la obra.</t>
  </si>
  <si>
    <t>EL0440</t>
  </si>
  <si>
    <t>DEMOLICIÓN DE SOLADO DE TERRAZO O CERÁMICO</t>
  </si>
  <si>
    <t>Demolición de solado de terrazo y/o baldosa hidráulica incluso material de agarre, por medios mecánicos, incluso limpieza, carga y transporte de escombros al vertedero y con p.p. de medios auxiliares.</t>
  </si>
  <si>
    <t>EL1090</t>
  </si>
  <si>
    <t>ud</t>
  </si>
  <si>
    <t>TALADRO S/HORMIGÓN D&gt;100 MM</t>
  </si>
  <si>
    <t>TALADRO SOBRE ESTRUCTURA DE HORMIGÓN A PARTIR DE 100 MM. DE DIÁMETRO POR CADA 30CM. DE ESPESOR, PRACTICADO MEDIANTE MÁQUINA DE PERFORACIÓN CON BARRENA HUECA DE CORONA DE WIDIA, EN VERTICAL E INCLINADO, COMPRENDIENDO IMPLANTACIÓN DE LA MÁQUINA EN LOS PUNTOS DE TRABAJO ASISTENCIA DE GRUPO ELECTRÓGENO, REPLANTEO DEL TALADRO Y PREPARACIÓN DE LA ZONA DE TRABAJO, EJECUCIÓN DE LOS TALADROS A LAS PROFUNDIDADES Y ESVIAJES PREVISTOS EN EL CÁLCULO, DESMONTADO DE EQUIPO, Y LIMPIEZA DEL TAJO.</t>
  </si>
  <si>
    <t>EL0150</t>
  </si>
  <si>
    <t>DEM.COMPLETA ARQUETAS LADRILLO MACIZO A MANO</t>
  </si>
  <si>
    <t>Demolición completa de arquetas de ladrillo macizo, de hasta 63x63 cm. y 1,00 m de profundidad máxima, por medios manuales, incluso limpieza, carga y transporte de escombros a vertedero autorizado, y con p.p. de medios auxiliares.</t>
  </si>
  <si>
    <t>EL0200</t>
  </si>
  <si>
    <t>DEMOLICION DE ACERA</t>
  </si>
  <si>
    <t>Demolición de acera, incluso carga, transporte a vertedero y canon de vertido.</t>
  </si>
  <si>
    <t>EL0460</t>
  </si>
  <si>
    <t>DEMOLICIÓN DE SOLERA DE HORMIGÓN EN MASA DE HASTA 20 CM.</t>
  </si>
  <si>
    <t>Demolición de solera de hormigón en masa de hasta 20 cm. de espesor, con compresor, incluso limpieza, carga y transporte de escombros al vertedero y con p.p. de medios auxiliares.</t>
  </si>
  <si>
    <t>EL0930</t>
  </si>
  <si>
    <t>PICADO ENFOSCADOS CEMENTO V/H C/MARTILLO</t>
  </si>
  <si>
    <t>Picado de enfoscados de cemento en paramentos verticales y horizontales, con martillo eléctrico, eliminándolos en su totalidad y dejando la fábrica soporte al descubierto, para su posterior revestimiento, incluso carga y transporte al vertedero y con p.p. de medios auxiliares, sin medidas de protección colectivas.</t>
  </si>
  <si>
    <t>EL0160zx</t>
  </si>
  <si>
    <t>m</t>
  </si>
  <si>
    <t>DEM. CANALETA HORMIGÓN A MANO</t>
  </si>
  <si>
    <t>Demolición de canaleta prefabricada de hormigón, por medios manuales, incluso limpieza,  carga y transporte de escombros a vertedero autorizado y con p.p. de medios auxiliares.</t>
  </si>
  <si>
    <t>ED0110</t>
  </si>
  <si>
    <t>DESMONTAJE DE BARANDILLA</t>
  </si>
  <si>
    <t>Desmontaje de barandilla metálica, i/ acopio en obra para posterior instalación, o carga y transporte de escombros a vertedero autorizado y con p.p. de medios auxiliares.</t>
  </si>
  <si>
    <t>ED0117z</t>
  </si>
  <si>
    <t>DESMONTAJE DE VALLADO PANCER</t>
  </si>
  <si>
    <t>Desmontaje y posterior instalación de vallado tipo "pancer" de hasta 3m de altura, i/ acopio en obra, o carga y transporte de escombros a vertedero autorizado y con p.p. de medios auxiliares.</t>
  </si>
  <si>
    <t>EL0670z</t>
  </si>
  <si>
    <t>DESMONTAJE DE PIEZA PREFABRICADA DE BORDE DE ANDÉN</t>
  </si>
  <si>
    <t>Desmontaje de albardilla,  por medios manuales, incluso limpieza, carga y transporte de escombros al vertedero y con p.p. de medios auxiliares,</t>
  </si>
  <si>
    <t>Total CRE</t>
  </si>
  <si>
    <t>CSE</t>
  </si>
  <si>
    <t>Superficiales</t>
  </si>
  <si>
    <t>CSL020</t>
  </si>
  <si>
    <t>m²</t>
  </si>
  <si>
    <t>Montaje y desmontaje de sistema de encofrado recuperable, realizado con paneles metálicos, amortizables en 200 usos para losa de</t>
  </si>
  <si>
    <t>Montaje de sistema de encofrado recuperable metálico, para losa de cimentación, formado por paneles metálicos, amortizables en 200 usos, y posterior desmontaje del sistema de encofrado. Incluso p/p de elementos de sustentación, fijación y acodalamientos necesarios para su estabilidad y aplicación de líquido desencofrante.
Incluye: Limpieza y preparación del plano de apoyo. Replanteo. Aplicación del líquido desencofrante. Montaje del sistema de encofrado. Colocación de elementos de sustentación, fijación y acodalamiento. Aplomado y nivelación del encofrado. Desmontaje del sistema de encofrado.
Criterio de medición de proyecto: Superficie de encofrado en contacto con el hormigón, medida según documentación gráfica de Proyecto.
Criterio de medición de obra: Se medirá la superficie de encofrado en contacto con el hormigón realmente ejecutada según especificaciones de Proyecto.</t>
  </si>
  <si>
    <t>CSL030</t>
  </si>
  <si>
    <t>Losa de cimentación de hormigón armado, realizada con hormigón HA-25/B/20/IIa fabricado en central y vertido con cubilote, y ace</t>
  </si>
  <si>
    <t>Formación de losa de cimentación de hormigón armado, realizada con hormigón HA-25/B/20/IIa Elaborado en central y vertido con bomba, incluyendo bombeo, y acero UNE-EN 10080 B 500 S, con una cuantía aproximada de 94,7 kg/m³; acabado superficial liso mediante regla vibrante. Incluso p/p de refuerzos, pliegues, encuentros, arranques y esperas en muros, escaleras y rampas, cambios de nivel, malla metálica de alambre en cortes de hormigonado, formación de foso de ascensor, elaboración y montaje de la ferralla en el lugar definitivo de su colocación en obra, separadores, colocación y fijación de colectores de saneamiento en losa, vibrado del hormigón con regla vibrante, formación de juntas de construcción y curado del hormigón.
Incluye: Replanteo y trazado de la losa y de los pilares u otros elementos estructurales que apoyen en la misma. Colocación de separadores y fijación de las armaduras. Conexionado, anclaje y emboquillado de las redes de instalaciones proyectadas. Vertido y compactación del hormigón. Coronación y enrase de cimientos. Curado del hormigón.
Criterio de medición de proyecto: Volumen medido sobre las secciones teóricas de la excavación, según documentación gráfica de Proyecto.
Criterio de medición de obra: Se medirá el volumen teórico ejecutado según especificaciones de Proyecto, sin incluir los incrementos por excesos de excavación no autorizados.</t>
  </si>
  <si>
    <t>Total CSE</t>
  </si>
  <si>
    <t>Total 01E</t>
  </si>
  <si>
    <t>02E</t>
  </si>
  <si>
    <t>ALBAÑILERÍA, SOLADOS Y REVESTIMIENTOS</t>
  </si>
  <si>
    <t>EAF0020</t>
  </si>
  <si>
    <t>FÁB.LADRILLO PERFORADO 7CM 1/2P.INTERIOR MORTERO M-5</t>
  </si>
  <si>
    <t>Suministro y ejecución de fábrica de ladrillo perforado tosco de 24x11,5x7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Medida deduciendo huecos superiores a 1 m2.</t>
  </si>
  <si>
    <t>EAT0020</t>
  </si>
  <si>
    <t>TABICÓN DE LADRILLO H/D DE 25X12X8 CM</t>
  </si>
  <si>
    <t>Tabicón de 9 cm. De espesor formado con ladrillo de hueco doble, recibido con mortero de cemento y arena de río 1:6., incluido replanteo, aplomado y recibido de cercos, roturas, humedecido de las piezas, limpieza y medios auxiliares. Medido sin descontar huecos.</t>
  </si>
  <si>
    <t>EI0030z</t>
  </si>
  <si>
    <t>AISLAMIENTO TÉRMICO PANELES LANA DE ROCA 40MM</t>
  </si>
  <si>
    <t>Suministro y montaje de aislamiento térmico continuo formado por panel autoportante de lana mineral de alta densidad, según UNE-EN 13162, de 40 mm de espesor, no revestido, resistencia térmica 1,25 m²K/W, conductividad térmica 0,032 W/(mK), colocado a tope y fijado mecánicamente a la fábrica. I/ p.p. de pequeño material y medios auxiliares. Totalmente terminada la unidad</t>
  </si>
  <si>
    <t>EVA0010</t>
  </si>
  <si>
    <t>ALICATADO AZULEJO BLANCO 20X20CM REC.MORTERO</t>
  </si>
  <si>
    <t>Suministro y colocación de alicatado con azulejo blanco 20x20 cm. Colocado a línea, recibido con mortero de cemento cem ii/a-p 32,5 r y arena de miga (m-5), i/p.P. De cortes, ingletes, piezas especiales, rejuntado con lechada de cemento blanco bl-v 22,5, limpieza y medios auxiliares, medido deduciendo huecos superiores a 1 m2.</t>
  </si>
  <si>
    <t>GUARDPVC01</t>
  </si>
  <si>
    <t>ml</t>
  </si>
  <si>
    <t>GUARDAVIVOS PVC BLANCO DE 2,5 M</t>
  </si>
  <si>
    <t>Suministro y colocación de guardavivos de pvc color blanco en remates de esquinas del alicatado, i/p.p de medios auxiliares.</t>
  </si>
  <si>
    <t>EVP0290</t>
  </si>
  <si>
    <t>SOL.TERRAZO MICROGRANO 30X30</t>
  </si>
  <si>
    <t>Solado de terrazo 30x30 cm. Micrograno, pulido en fabrica, recibido con mortero de cemento y arena de miga 1/6, i/cama de arena de 2 cm. De espesor, rejuntado con lechada de cemento blanco BL-V 22,5 y limpieza, medido en superficie realmente ejecutada y medios auxiliares</t>
  </si>
  <si>
    <t>EVP0120</t>
  </si>
  <si>
    <t>PLASTÓN DE REGULARIZACIÓN ESP &lt; 10CM</t>
  </si>
  <si>
    <t>Suministro, colocación y nivelación de plastón de mortero de cemento para regularización de superficie a solar, en un espesor no mayor de 10 cm., incluyendo suministro de material a pie de tajo, colocación de malla electrosoldada 20x20x6 cuando sea necesaria, mano de obra y maquinaria auxiliar. I/p.p. de medios auxiliares. Totalmente terminada la unidad.</t>
  </si>
  <si>
    <t>EW0010</t>
  </si>
  <si>
    <t>F.T. ESCAYOLA DESMONTABLE FISURADA 60X60 P.V.</t>
  </si>
  <si>
    <t>Suministro y colocación de falso techo desmontable de placas de escayola aligeradas con panel fisurado de 60x60 cm. suspendido de perfilería vista lacada en blanco, comprendiendo perfiles primarios, secundarios y angulares de borde fijados al techo, i/p.p. de accesorios de fijación, montaje y desmontaje de andamios, medido deduciendo huecos. I/p.p. de medios auxiliares. Totalmente terminada la unidad.</t>
  </si>
  <si>
    <t>EOB0140z</t>
  </si>
  <si>
    <t>BORDILLO HORMIGÓN 20x30cm</t>
  </si>
  <si>
    <t>Suministro y colocación de bordillo de hormigón en aceras. Incluso cimiento y refuerzo de hormigón HM-20. I/p.p. de medios auxiliares. Totalmente terminada la unidad.</t>
  </si>
  <si>
    <t>EE0510</t>
  </si>
  <si>
    <t>IMPERMEABILIZACION DE LOSA CON LÁMINA ASFALTICA</t>
  </si>
  <si>
    <t>Impermeabilización de encuentro de fachada con losa, con imprimación asfáltica 0,5 Kg./m2 curidan o equivalente; dos laminas asfáltica tipo lo-40- de oxiasfalto modificado, armada con fieltro de poliéster no tejido de 130 gr./m2, acabada en polietileno por ambas caras, adherida totalmente al soporte con soplete, esterdan 40 plástico o similar; utilizando el mismo tipo de lamina para el solapado de juntas; lamina asfáltica tipo lbm-50/g-fp de betún elastómero sbs, armada con fieltro de poliéster de 200 gr./m2, autoprotegida con gránulos minerales polydan 50/gp o equivalente, adherida totalmente a la anterior con soplete; acabado con una capa de 5 cm. de mortero de protección armada con mallazo.</t>
  </si>
  <si>
    <t>CANALINS</t>
  </si>
  <si>
    <t>CANAL PREFABRICADA HORMIGÓN 47x42x200CM CON TAPA</t>
  </si>
  <si>
    <t>Suministro y colocación de canal prefabricada de hormigón con tapa y loseta interior, modelo Tipo A de GILVA o equivalente, incluyendo el transporte y el recibido de la misma sobre cama de hormigón en masa y medios auxiliares. Totalmente terminada la unidad.</t>
  </si>
  <si>
    <t>ER0430z</t>
  </si>
  <si>
    <t>CANALIZACIÓN ENTERRADA PARA INSTALACIONES 3X90MM. DE DIAM</t>
  </si>
  <si>
    <t>Canalización enterrada para instalaciones formada por un conjunto de 3 tubos flexibles de diámetro 90mm, colocada sobre hormigón o cama de arena de río y con p.p. de medios auxiliares.</t>
  </si>
  <si>
    <t>EOB0300x</t>
  </si>
  <si>
    <t>SUMINISTRO DE LOSETA HIDRAULICA DE COLOR GRIS (4 PASTILLAS)</t>
  </si>
  <si>
    <t>Suministro y colocación de loseta hidráulica de color gris (4 pastillas), incluso mortero de asiento y enlechado de juntas. i/ p.p de medios auxiliares.</t>
  </si>
  <si>
    <t>ER0320z</t>
  </si>
  <si>
    <t>FORMACIÓN DE PENDIENTES EN ACERA</t>
  </si>
  <si>
    <t>Formación de pendientes para evacuación de agua con mortero de cemento, acabado bruñido. I/p.p. de medios auxiliares. Totalmente terminada la unidad.</t>
  </si>
  <si>
    <t>EVG0030</t>
  </si>
  <si>
    <t>ENFOSCADO FRATASADO CSIV-W1 VERTICAL</t>
  </si>
  <si>
    <t>Enfoscado fratasado sin maestrear con mortero de cemento CSIV-W2, en paramentos verticales de 20 mm de espesor, i/regleado, sacado de rincones, aristas y andamiaje, medido deduciendo huecos.</t>
  </si>
  <si>
    <t>EVP0350z</t>
  </si>
  <si>
    <t>APLACADO DE GRES PORCELÁNICO BLANCO 40X40 CM</t>
  </si>
  <si>
    <t>Suministro y colocación de  recubrimiento cerámico mediante el método de colocación en capa fina,  rectificado y biselado de formato nominal de 40x40 cm., espesor  de 14,5±0,7mm, con modulo de rotura mayor de 45N/mm2 y fuerza de rotura mayor de 4500N. Con una  absorción de agua muy baja inferior a 0,05%, y con resistencia al resbalamiento clase 1 según CTE SU1, recibidas con adhesivo cementoso mejorado con tiempo abierto ampliado, Rapimax, de Butech, C2E según, y rejuntadas con mortero de juntas cementoso Colorstuk 0-4, de Butech, tipo CG2, para juntas de 0 a 4 mm. Incluso crucetas de pvc, formación de juntas perimetrales continuas, de anchura no menor de 5 mm, en los límites con paredes, pilares exentos y elevaciones de nivel y, en su caso, juntas de partición y juntas estructurales o de dilatación existentes en el soporte.
Incluye: limpieza y comprobación del grado de humedad de la base, replanteo de la disposición de las baldosas y juntas de movimiento. Aplicación del adhesivo. Colocación de las crucetas. Colocación de las baldosas con llana dentada. Relleno de las juntas de movimiento. Rejuntado. Eliminación y limpieza del material sobrante. Limpieza inicial del pavimento al finalizar la obra</t>
  </si>
  <si>
    <t>EAR0030</t>
  </si>
  <si>
    <t>FORMACIÓN PELDAÑO LHD 9CM MORTERO</t>
  </si>
  <si>
    <t>Formación de peldañeado de escalera con ladrillo cerámico hueco doble 24x11,5x9 cm., recibido con mortero de cemento CEM II/B-P 32,5 N y arena de río tipo M-5, i/replanteo y limpieza, medido en su longitud.</t>
  </si>
  <si>
    <t>EVP0090</t>
  </si>
  <si>
    <t>PELDAÑO DE GRANITO GRIS SIN PULIR EN DOS PIEZAS.</t>
  </si>
  <si>
    <t>Suministro y colocación de peldaño de granito gris sin pulir en dos piezas, tabica de 3 cm. y huella de 6 cm. de espesor, con tres banda rehundida de 3cm de material antideslizante, incluso mortero de cemento como material de agarre, rejuntado de llagas, totalmente terminado.</t>
  </si>
  <si>
    <t>Total 02E</t>
  </si>
  <si>
    <t>03E</t>
  </si>
  <si>
    <t>FONTANERÍA Y SANEAMIENTO</t>
  </si>
  <si>
    <t>EJI0010</t>
  </si>
  <si>
    <t>INST. AGUA F.C. CUARTOS</t>
  </si>
  <si>
    <t>Acometida de agua desde toma más cercana e instalación de fontanería para los cuartos, realizada con tuberías multicapa para las redes de agua fría y caliente, y con tuberías de pvc serie c, para la red de desagües, con los diámetros necesarios para cada punto de servicio, con bote sifónico de pvc, incluso con p.P. De bajante de pvc de 110 mm. I/p.p. de medios auxiliares. Totalmente terminada la unidad.</t>
  </si>
  <si>
    <t>EJA0210</t>
  </si>
  <si>
    <t>TUBERÍA POLIETILENO DN32 MM. 1 1/4"</t>
  </si>
  <si>
    <t>Suministro y montaje de tubería  de polietileno sanitario, de 32 mm. (1 1/4") de diámetro nominal, de alta densidad y para 1 mpa de presión máxima, colocada en instalaciones para agua fría y caliente, con p.p. de piezas especiales de polipropileno, instalada y funcionando, en ramales de longitud superior a 3 m., y sin protección superficial.</t>
  </si>
  <si>
    <t>EJI00CONT</t>
  </si>
  <si>
    <t>TRASLADO CONTADOR AGUA</t>
  </si>
  <si>
    <t>Cambio de ubicación del contador de agua situdo en zona ajardinada, realizada con tuberías multicapa. I/ tapa de registro de aluminio lacado en blanco, p.p. de medios auxiliares. Totalmente terminada la unidad.</t>
  </si>
  <si>
    <t>EJI00RIEGO</t>
  </si>
  <si>
    <t>MODIFICACIÓN INSTALACIÓN DE RIEGO</t>
  </si>
  <si>
    <t>Modificación de la instalación de riego de la zona ajardinada, realizada con tuberías multicapa. I/  p.p. de medios auxiliares. Totalmente terminada la unidad.</t>
  </si>
  <si>
    <t>EJE0090</t>
  </si>
  <si>
    <t>SUMIDERO SIFÓNICO FUNDICIÓN 20X20.</t>
  </si>
  <si>
    <t>Suministro e instalación de sumidero sifónico de fundición de 20x20 cm. Totalmente instalado.</t>
  </si>
  <si>
    <t>ER0400z</t>
  </si>
  <si>
    <t>TAPA PARA ARQUETA REGISTRABLE  DE 50X50CM</t>
  </si>
  <si>
    <t>Tapa para arqueta registrable 50x50, realizada mediante bandeja de chapa de acero inoxidable de 2mm. de espesor, capa de mortero y baldosa de gres, cerámica o terrazo, incluso cerco metálico de apoyo de acero y tirador.</t>
  </si>
  <si>
    <t>ER0100</t>
  </si>
  <si>
    <t>ARQUETA LADRILLO DE PASO 51X51X65 CM</t>
  </si>
  <si>
    <t>Suministro y ejecución de arqueta enterrada registrable, de 51x51x65 cm. de medidas interiores, construida con fábrica de ladrillo macizo tosco de 1/2 pie de espesor, recibido con mortero de cemento m-5, colocado sobre solera de hormigón en masa HM-20/P/40/I de 10 cm. de espesor, enfoscada y bruñida por el interior con mortero de cemento CSIV-W2 redondeando ángulos, y cerrada superiormente con un tablero de rasillones machihembrados y losa de hormigón HM-20/P/20/I ligeramente armada con mallazo, terminada y sellada con mortero de cemento y con p.p. de medios auxiliares.</t>
  </si>
  <si>
    <t>ER0440</t>
  </si>
  <si>
    <t>TUBERIA ENTERRADA PVC D=110MM</t>
  </si>
  <si>
    <t>Tubería enterrada de pvc sanitario, de unión en copa lisa pegada, de 110 mm. de diámetro interior, colocada sobre cama de arena de río o embutida en hormigón, con p.p. de piezas especiales en desvíos, y con p.p. de medios auxiliares.</t>
  </si>
  <si>
    <t>EJV0020</t>
  </si>
  <si>
    <t>LLAVE DE ESFERA DE 1/2" 15 MM.</t>
  </si>
  <si>
    <t>Suministro y colocación de llave de corte por esfera, de  1/2" (15 mm.) de diámetro, de latón niquelado o de pvc, colocada mediante unión roscada, soldada o pegada, totalmente equipada, instalada y funcionando.</t>
  </si>
  <si>
    <t>EJE0140</t>
  </si>
  <si>
    <t>TUBERÍA PVC SANITARIA TIPO C 80 MM.</t>
  </si>
  <si>
    <t>Entubado de instalaciones existentes en zona de cimentación mediante tubo 80mm, incluso p.p. de piezas especiales y accesorios, soportes, etc., totalmente instalada.</t>
  </si>
  <si>
    <t>ER0250</t>
  </si>
  <si>
    <t>CANAL DREN.SUPERFICIAL</t>
  </si>
  <si>
    <t>Canal drenaje superficial marca Ulma o equivalente, serie U-100K, formado por piezas prefabricadas de hormigón polímero con canal interior de 100 mm de anchura y pendiente longitudinal del 0,5%, altura máxima exterior de 250 mm y perfiles de protección , colocado y funcionando.</t>
  </si>
  <si>
    <t>Total 03E</t>
  </si>
  <si>
    <t>04E</t>
  </si>
  <si>
    <t>CARPINTERÍA METÁLICA Y CERRAJERÍA</t>
  </si>
  <si>
    <t>EAS030</t>
  </si>
  <si>
    <t>Placa de anclaje de acero S275JR en perfil plano, con rigidizadores, de 250x250 mm y espesor 15 mm, con 8 pernos de acero corrug</t>
  </si>
  <si>
    <t>Suministro y montaje de placa de anclaje de acero UNE-EN 10025 S275JR en perfil plano, con rigidizadores, de 250x250 mm y espesor 15 mm, con 8 pernos soldados de acero corrugado UNE-EN 10080 B 500 S de 12 mm de diámetro y 36,3549 cm de longitud total. Trabajado y montado en taller. Incluso p/p de taladro central, preparación de bordes, biselado alrededor del taladro para mejorar la unión del perno a la cara superior de la placa, soldaduras, cortes, pletinas, piezas especiales, despuntes y reparación en obra de cuantos desperfectos se originen por razones de transporte, manipulación o montaje.
Incluye: Limpieza y preparación del plano de apoyo. Replanteo y marcado de los ejes. Colocación y fijación provisional de la placa. Aplomado y nivelación.
Criterio de medición de proyecto: Número de unidades previstas, según documentación gráfica de Proyecto.
Criterio de medición de obra: Se medirá el número de unidades realmente ejecutadas según especificaciones de Proyecto.</t>
  </si>
  <si>
    <t>EAS040</t>
  </si>
  <si>
    <t>kg</t>
  </si>
  <si>
    <t>Acero S275JR en pilares, con piezas compuestas por perfiles laminados en caliente de la serie UPN, con uniones soldadas en obra.</t>
  </si>
  <si>
    <t>Suministro y montaje de acero UNE-EN 10025 S275JR, en pilares, con piezas compuestas por perfiles laminados en caliente de la serie UPN, con uniones soldadas en obra. Trabajado y montado en taller, con preparación de superficies en grado SA21/2 según UNE-EN ISO 8501-1 y aplicación posterior de dos manos de imprimación con un espesor mínimo de película seca de 30 micras por mano, excepto en la zona en que deban realizarse soldaduras en obra, en una distancia de 100 mm desde el borde de la soldadura. Incluso p/p de preparación de bordes, soldaduras, cortes, piezas especiales, placas de arranque y transición de pilar inferior a superior, mortero sin retracción para retacado de placas, despuntes y reparación en obra de cuantos desperfectos se originen por razones de transporte, manipulación o montaje, con el mismo grado de preparación de superficies e imprimación.
Incluye: Limpieza y preparación del plano de apoyo. Replanteo y marcado de los ejes. Colocación y fijación provisional del soporte. Aplomado y nivelación. Ejecución de las uniones. Reparación de defectos superficiales.
Criterio de medición de proyecto: Peso nominal medido según documentación gráfica de Proyecto.
Criterio de medición de obra: Se determinará, a partir del peso obtenido en báscula oficial de las unidades llegadas a obra, el peso de las unidades realmente ejecutadas según especificaciones de Proyecto.</t>
  </si>
  <si>
    <t>EAV030</t>
  </si>
  <si>
    <t>Acero S275JR en vigas, con piezas simples de perfiles laminados en caliente de la serie IPE, con uniones soldadas en obra.</t>
  </si>
  <si>
    <t>Suministro y montaje de acero UNE-EN 10025 S275JR, en vigas con piezas simples de perfiles laminados en caliente de la serie IPE, con uniones soldadas en obra. Trabajado y montado en taller, con preparación de superficies en grado SA21/2 según UNE-EN ISO 8501-1 y aplicación posterior de dos manos de imprimación con un espesor mínimo de película seca de 30 micras por mano, excepto en la zona en que deban realizarse soldaduras en obra, en una distancia de 100 mm desde el borde de la soldadura. Incluso p/p de preparación de bordes, soldaduras, cortes, piezas especiales, despuntes y reparación en obra de cuantos desperfectos se originen por razones de transporte, manipulación o montaje, con el mismo grado de preparación de superficies e imprimación.
Incluye: Limpieza y preparación del plano de apoyo. Replanteo y marcado de los ejes. Colocación y fijación provisional de la viga. Aplomado y nivelación. Ejecución de las uniones. Reparación de defectos superficiales.
Criterio de medición de proyecto: Peso nominal medido según documentación gráfica de Proyecto.
Criterio de medición de obra: Se determinará, a partir del peso obtenido en báscula oficial de las unidades llegadas a obra, el peso de las unidades realmente ejecutadas según especificaciones de Proyecto.</t>
  </si>
  <si>
    <t>ESTRUC</t>
  </si>
  <si>
    <t>Estructura metálica ligera autoportante.</t>
  </si>
  <si>
    <t>Estructura metálica ligera autoportante para colocación de panel sandwich, formada por correas de acero UNE-EN 10162 S235JRC, en perfiles conformados en frío de las series L, U, C o Z, acabado galvanizado, con una cuantía de acero de 5 kg/m². El precio incluye los tornillos, los cortes, los despuntes, las piezas especiales, los casquillos y los elementos auxiliares de montaje y p.p. de medios auxiliares.</t>
  </si>
  <si>
    <t>EHAP0100z</t>
  </si>
  <si>
    <t>PUERTA CORTAFUEGO EI90 1 HOJA.</t>
  </si>
  <si>
    <t>SUMINISTRO Y MONTAJE DE PUERTA CORTAFUEGO TIPO EI-90, DE 1 HOJA ABATIBLE (0,90 X 2,10M) CON DOBLE CHAPA DE ACERO DE 6 CM. DE ESPESOR (PARA PODER COLOCAR CERRADURA DE CONTROL), INCLUSO P.P. DE AISLAMIENTO DE FIBRA MINERAL, CERCO TIPO Z ELECTROSOLDADO DE 3 MM. DE ESPESOR, MUELLE HIDRÁULICO DE CIERRE AUTOMÁTICO TS-10 CON BRAZO, FUERZA 2-3 Y HERRAJES DE COLGAR Y DE SEGURIDAD.
HOMOLOGADA, INCLUIDO CERRADURA, PEQUEÑO MATERIAL, TORTILLERÍA, I/P.P. DE MEDIOS AUXILIARES Y COSTES INDIRECTOS, TOTALMENTE TERMINADA</t>
  </si>
  <si>
    <t>EHL0010z</t>
  </si>
  <si>
    <t>REJILLA DE VENTILACIÓN DE ALUMINIO</t>
  </si>
  <si>
    <t>Suministro y montaje de rejilla de ventilación de aluminio extruido y anodizado en su color con lamas fijas horizontales de 0,60 x 0,30 m, i/embocadura de chapa de acero, elementos de fijación y anclaje, totalmente terminado.</t>
  </si>
  <si>
    <t>Total 04E</t>
  </si>
  <si>
    <t>05E</t>
  </si>
  <si>
    <t>IMPERMEABILIZACIONES Y CUBIERTAS</t>
  </si>
  <si>
    <t>EHAD0046</t>
  </si>
  <si>
    <t>CUBIERTA INCLINADA PANEL SANDWICH POLIURETANO (50mm)</t>
  </si>
  <si>
    <t>Suministro y montaje de cobertura de faldones de cubiertas inclinadas, mediante panel sándwich lacado+aislante+galvanizado, de 50 mm de espesor, conformado con doble chapa de acero (0,5mm de espesor) y perfil nervado (5 grecas), lacado al exterior (color a elegir por d.O.) Y galvanizado al interior, con relleno intermedio de espuma de poliuretano de 40 kg/m³ de densidad, clasificación b-s1-d0, aislamiento térmico de 0,40w/m2k, fijado mecánicamente a cualquier tipo de correa estructural (no incluida en este precio). Incluso p/p de cortes, solapes, tornillos y elementos de fijación, accesorios, juntas, cumbreras, remates perimetrales y otras piezas de remate para la resolución de puntos singulares. 
Totalmente terminada la unidad.</t>
  </si>
  <si>
    <t>ER0071X</t>
  </si>
  <si>
    <t>CANALÓN CUADRADO DE ACERO PRELACADO</t>
  </si>
  <si>
    <t>Suministro y montaje de canalón de chapa de acero prelacado de 1mm de espesor y hasta 1250 mm de desarrollo. Geometría adapatada a cada caso, con p.P. De tapas, remaches y sellado de juntas con doble cordón de masilla de poliuretano. Incluido embocadura a bajante. I/ p.P de elementos auxiliares de fijación, remate y sellado, incluso pequeño material. Totalmente terminada la unidad.</t>
  </si>
  <si>
    <t>ER0170</t>
  </si>
  <si>
    <t>BAJANTE DE ACERO PRELACADO D=110MM</t>
  </si>
  <si>
    <t>Suministro e instalación de bajante de acero prelacado de 110 mm. De diámetro, con sistema de unión por enchufe encolado o junta labiada, colocada con abrazaderas metálicas, totalmente instalada, incluso con p.P. De piezas especiales y medios auxiliares. Funcionando.</t>
  </si>
  <si>
    <t>Total 05E</t>
  </si>
  <si>
    <t>06E</t>
  </si>
  <si>
    <t>INSTALACIONES ELÉCTRICAS</t>
  </si>
  <si>
    <t>01I.EMP</t>
  </si>
  <si>
    <t>INSTALACIÓN INTERIOR DE CUARTOS TÉCNICOS PCI</t>
  </si>
  <si>
    <t>I31BDA013NTE</t>
  </si>
  <si>
    <t>u</t>
  </si>
  <si>
    <t>Cuadro secundario general de alumbrado y fuerza para cuartos técnicos</t>
  </si>
  <si>
    <t>Suministro e instalación de Cuadro secundario de alumbrado y fuerza para cuartos técnicos, formado por:
- Cofret de superficie estanco IP65-IK09 con puerta transparente, clase II de doble aislamiento, con capacidad para 12 módulos. Tipo Kaedra de Schneider o similar aprobado.
- Interruptor automático magnetotérmico general 2x20A + diferencial 2x25, 30 mA.
- Interruptor automático magnetotérmico 2x10A.
- Interruptor automático magnetotérmico 2x16A.
Incluido replanteo, pequeño material, conductores, aisladores,  bornas, etiquetado, T.T. etc. Totalmente instalado.</t>
  </si>
  <si>
    <t>I31EST041X</t>
  </si>
  <si>
    <t>Luminaria estanca LED. 2x1200mm</t>
  </si>
  <si>
    <t>Suministro e instalación de Luminaria estanca con 2 tubos LED de 1200mm, con las siguientes características:
- Materiales no metálicos que sean: no propagador de la llama, 0% contenido en halógenos, baja emisión de humos, baja acidez de humos, características antiestáticas repelentes de polvo.
- Materiales. Carcasas y cierres de policarbonatoo con clips de acero inoxidable.
- Protección IP. IP≥65.
- Protección IK. IK≥08.
- Eficiencia lumínica &gt;95 lm/W.
- Rendimiento del flujo luminoso. L80B10 ≥60000 horas, 24 horas de trabajo 365 días.
-  IRC&gt;80.
- Temperatura de color 4000K.
-Fuente de alimentación incluida.
- Marcado CE, certificado ENEC, certificado RoHS, normativas vigentes y CEM.
- Inlcuido replanteo, pequeño material y accesorios para anclaje y conexionado.
- Incluido desmontaje del elemento antiguo y retirada a vertedero autorizado.
- Incluido cualquier tipo de equipo auxiliar necesario para trabajos en altura.
Según Pliego de Prescripciones Técnicas.
Completamente terminada de instalar y funcionando.</t>
  </si>
  <si>
    <t>131ILE009</t>
  </si>
  <si>
    <t>Luminaria de emergencia LED 500 lm, 1h, NP, autotest</t>
  </si>
  <si>
    <t>Luminaria de emergencia con tecnología LED de 500 lm, autotest, autonomia de 1 hora, no permanente, grado IP42 o superior, con base ABS autoextinguible en color blanco tipo Diana Flat de Zemper o similar aprobado. Incluyendo: accesorios para empotrar en pared o techo, parte proporcional de cable, caja de conexión rápida, comunicable con parte proporcional de bus de comunicaciones. Totalmente instalada y funcionando.</t>
  </si>
  <si>
    <t>I31BIA006</t>
  </si>
  <si>
    <t>Base de enchufe schuko estanca 2P+T.T 16A</t>
  </si>
  <si>
    <t>Base de enchufe Schuko 2P+T.T. lateral Schuko de 16A-250V con tapa de protección IP55-IK07, completamente instalado.</t>
  </si>
  <si>
    <t>I31BJA025</t>
  </si>
  <si>
    <t>Interruptor / Conmutador estanco unipolar</t>
  </si>
  <si>
    <t>Interruptor/Conmutador superficial estanco, en color a definir por la dirección de Obra, IP-55, completamente instalado.</t>
  </si>
  <si>
    <t>I31BJC001</t>
  </si>
  <si>
    <t>Caja de derivación (80x80x45).</t>
  </si>
  <si>
    <t>Caja de derivación de dimensiones 80x80x45, 4 entradas. con clemas, IP55, IK07. Totalmente instalada.</t>
  </si>
  <si>
    <t>I31CBG001</t>
  </si>
  <si>
    <t>Cable de Cu. de 2 x 1,5 mm². + T de 0.6/1 KV.</t>
  </si>
  <si>
    <t>Cable de Cu. de 2 x 1,5 mm2. + T de RZ1-K 0.6/1 KV., de características indicadas en P. de C. Totalmente instalado.</t>
  </si>
  <si>
    <t>I31CBG002</t>
  </si>
  <si>
    <t>Cable de Cu. de 2 x 2,5 mm². + T de 0.6/1 KV.</t>
  </si>
  <si>
    <t>Cable de Cu. de 2 x 2,5 mm2. + T de 0.6/1 KV., de características indicadas en P. de C. Totalmente instalado.</t>
  </si>
  <si>
    <t>DIDKTA004X0</t>
  </si>
  <si>
    <t>Tubo PVC rígido M20 libre de halogenos</t>
  </si>
  <si>
    <t>Tubo de PVC rígido 20 mm, GP 7, libre de halógenos, incluso p.p.de fijaciones mediante brida y taco. Totalmente instalado.</t>
  </si>
  <si>
    <t>I310761</t>
  </si>
  <si>
    <t>Tubo PVC corrugado M20 libre de halogenos</t>
  </si>
  <si>
    <t>Tubo de plastico flexible corrugado M20 libre de halógenos, con p.p. de unidades de fijación. Totalmente instalado.</t>
  </si>
  <si>
    <t>I31ECA003X</t>
  </si>
  <si>
    <t>Ml.</t>
  </si>
  <si>
    <t>Canaleta de distribución de 40 x 60 mm con dos compartimentos.</t>
  </si>
  <si>
    <t>Canaleta de distribución de 40 x 60 mm. con dos compartimentos libres de halógenos tipo LFH, Tehalit de Hager ó similar. Con parte proporcional de ángulos, tapas, etc.Totalmente instalada.</t>
  </si>
  <si>
    <t>Total 01I.EMP</t>
  </si>
  <si>
    <t>02I.EMP</t>
  </si>
  <si>
    <t>SUBCUADROS PCI</t>
  </si>
  <si>
    <t>I31BDA03711X</t>
  </si>
  <si>
    <t>Cuadro secundario equipos PCI</t>
  </si>
  <si>
    <t>Cuadro secundario equipos PCI, totalmente equipado, instalado y conexionado, conteniendo:
- 1 cuadro eléctrico con puerta transparente y conteniendo los siguientes materiales:
12 Borna gris tornillo 4mm2 
5 Magnetotérmico  6000A/10kA 2P C 10A 
1 Magnetotérmico 6000A/10kA 4P C 16A 
1 Magnet DX³ 6000A/10kA 2P D 10A 
1 Bloque dif 30mA Tipo AC 40A para 4P 4 mod. 
1 Puerta transparente azul 3 filas 
1 Caja 3 filas 13 módulos 
- Pequeño material: Conductores, aisladores,  bornas, etiquetado serigrafiado, T.T. etc.
- Marca de la aparamenta Schneider, Legrand o similar aprobado por la DF.</t>
  </si>
  <si>
    <t>I31BDA03712X</t>
  </si>
  <si>
    <t>Cuadro seccionamiento F.Alim y otros</t>
  </si>
  <si>
    <t>Cuadro secundario fuentes de alimentación y otros, totalmente equipado, instalado y conexionado, conteniendo:
- 1 armario con puerta transparente y conteniendo los siguientes materiales:
1 Obturador 5 modulos gris  
1 Inter secc  2P 20A maneta gris 
1 Caja Plexo³ 2 modulos sin bornas 
- Pequeño material: Conductores, aisladores,  bornas, etiquetado serigrafiado</t>
  </si>
  <si>
    <t>Total 02I.EMP</t>
  </si>
  <si>
    <t>03I.EMP</t>
  </si>
  <si>
    <t>ALIMENTACIÓN ELÉCTRICA CGBT- SUBCUADROS</t>
  </si>
  <si>
    <t>I31CBS509X</t>
  </si>
  <si>
    <t>Cable resistente al fuego de Cu. de 5 x 6 mm². (3F+N+T)- SZ1 (AS+)-0,6/1kV</t>
  </si>
  <si>
    <t>Cable resistente al fuego de Cu. de 5 x 6 mm².(3F+N+T)-SZ1 (AS+)-0.6/1 KV., de características indicadas en P. de C. Totalmente instalado. Horario nocturno en estación.</t>
  </si>
  <si>
    <t>I31CBS202E</t>
  </si>
  <si>
    <t>Cable resistente al fuego de Cu. de 3 x 4 mm². (F+N+T)- SZ1 (AS+)-0.6/1 KV.</t>
  </si>
  <si>
    <t>Cable resistente al fuego de Cu. de 3 x 4 mm².(F+N+T)-SZ1 (AS+)-0.6/1 KV., de características indicadas en P. de C. Totalmente instalado. Horario nocturno en estación.</t>
  </si>
  <si>
    <t>I31CBG003E</t>
  </si>
  <si>
    <t>Cable de Cu. de 2 x 4 mm². + T de 0.6/1 KV.</t>
  </si>
  <si>
    <t>Cable de Cu. de 2 x 4 mm². + T de 0.6/1 KV., de características indicadas en P. de C. Totalmente instalado. Horario nocturno en estación.</t>
  </si>
  <si>
    <t>I31CBF004E</t>
  </si>
  <si>
    <t>Cable de Cu. de 4 x 6 mm². + T, RZ1 (AS)- 0.6/1 KV.</t>
  </si>
  <si>
    <t>Cable de Cu. de 4 x 6 mm². + T, RZ1 (AS)- 0.6/1 KV, de características indicadas en P. de C. Totalmente instalado. (Horario nocturno en estación).</t>
  </si>
  <si>
    <t>Total 03I.EMP</t>
  </si>
  <si>
    <t>04I.EMP</t>
  </si>
  <si>
    <t>PROTECCIONES ELÉCTRICA EQUIPOS PCI EN CGBT</t>
  </si>
  <si>
    <t>I31BDA013X5E</t>
  </si>
  <si>
    <t>Protecciones en CGBT para subcuadro PCI</t>
  </si>
  <si>
    <t>Suministro e instalación de protección en CGBT para subcuadro PCI, conteniendo:
- Interruptor automático magnetotérmico más diferencial de 4x20, 300 mA. Clase AC, tipo bloque VIGI C60 de Schneider o similar aprobado.
- Juego de contactos OF+SD.
Incluido pequeño material: Conductores, aisladores,  bornas, etiquetado, T.T. etc. Totalmente instalado en horario nocturno en estación.</t>
  </si>
  <si>
    <t>I31BDA013X6E</t>
  </si>
  <si>
    <t>Protecciones en CGBT para fuentes de alimentación PCI y central extinción</t>
  </si>
  <si>
    <t>Suministro e instalación de protección en CGBT para subcuadro PCI, conteniendo:
- 2 Interruptores automáticos magnetotérmicos más diferencial de 2x16, 30 mA. Clase AC, tipo bloque VIGI C60 de Schneider o similar aprobado.
- 2 Juegos de contactos OF+SD.
Incluido pequeño material: Conductores, aisladores,  bornas, etiquetado, T.T. etc. Totalmente instalado en horario nocturno en estación.</t>
  </si>
  <si>
    <t>I31BDA013X8E</t>
  </si>
  <si>
    <t>Protecciones en CGBT para alumbrado y fuerza cuartos técnicos</t>
  </si>
  <si>
    <t>Suministro e instalación de protección en CGBT para circuito de alumbrado y fuerza de cuartos técnicos, conteniendo:
- Interruptor automático magnetotérmico más diferencial de 4x20, 300 mA. Clase AC, tipo bloque VIGI C60 de Schneider o similar aprobado.
- Juego de contactos OF+SD.
Incluido pequeño material: Conductores, aisladores,  bornas, etiquetado, T.T. etc. Totalmente instalado en horario nocturno en estación.</t>
  </si>
  <si>
    <t>I31BDA013X7E</t>
  </si>
  <si>
    <t>Cofret de superficie estanco 18 módulos</t>
  </si>
  <si>
    <t>Suministro e instalación de cofret de superficie estanco IP65-IK09 con puerta transparente, clase II de doble aislamiento, de 1 fila con capacidad para 18 módulos. Tipo Kaedra de Schneider o similar aprobado. Totalmente instalado en horario nocturno en estación.</t>
  </si>
  <si>
    <t>Total 04I.EMP</t>
  </si>
  <si>
    <t>05I.EMP</t>
  </si>
  <si>
    <t>DOCUMENTACIÓN FINAL DE OBRA Y LEGALIZACIÓN</t>
  </si>
  <si>
    <t>I31VXX001X</t>
  </si>
  <si>
    <t>Documentación final de la obra de las instalaciones de distribución</t>
  </si>
  <si>
    <t>Entrega de la documentación final de la obra de las instalaciones de distribución de energía afectadas debido a modificación, que incluyan situación real de la instalación (ruteado de cables, unifilares de modificaciones en CGBT y sucuadros, etc.)  y documentación técnica del equipamiento de distribución de energía instalado.</t>
  </si>
  <si>
    <t>I31VX005X</t>
  </si>
  <si>
    <t>Legalización de la modificacion de la instalación eléctrica de Baja Tensión</t>
  </si>
  <si>
    <t>Legalización de la modificacion realizada en la instalación eléctrica de Baja Tensión, incluyendo Memoria Técnica de Diseño, registro de documentación en Organismo de control homologado por el Ministerio de Industria (O.C.A./E.C.I.), con medición de los parámetros eléctricos según REBT, tasas, impuestos y cualquier otro gasto necesario hasta la obtención del Certificado de Instalación eléctrica en Baja Tensión, así como la tramitación del expediente por la DGIEM.</t>
  </si>
  <si>
    <t>Total 05I.EMP</t>
  </si>
  <si>
    <t>Total 06E</t>
  </si>
  <si>
    <t>07E</t>
  </si>
  <si>
    <t>GESTIÓN MEDIO AMBIENTAL</t>
  </si>
  <si>
    <t>E01DTC030N</t>
  </si>
  <si>
    <t>CARGA/EVACUACIÓN ESCOMBROS EN SACOS (NOCTURNO)</t>
  </si>
  <si>
    <t>Carga de escombros en sacos y evacuación a una distancia máxima de 20 m, por medios manuales, sobre camión pequeño, contenedor o tubo de evacuación, sin medidas de protección colectivas.</t>
  </si>
  <si>
    <t>GTA020</t>
  </si>
  <si>
    <t>Transporte de tierras con camión a vertedero específico, instalación de tratamiento de residuos de construcción y demolición ext</t>
  </si>
  <si>
    <t>Transporte de tierras con camión de los productos procedentes de la excavación de cualquier tipo de terreno a vertedero específico, instalación de tratamiento de residuos de construcción y demolición externa a la obra o centro de valorización o eliminación de residuos, situado a una distancia no limitada.
Incluye: Transporte de tierras a vertedero específico, instalación de tratamiento de residuos de construcción y demolición externa a la obra o centro de valorización o eliminación de residuos, con protección de las mismas mediante su cubrición con lonas o toldos.
Criterio de medición de proyecto: Volumen medido sobre las secciones teóricas de las excavaciones, incrementadas cada una de ellas por su correspondiente coeficiente de esponjamiento, de acuerdo con el tipo de terreno considerado.
Criterio de medición de obra: Se medirá, incluyendo el esponjamiento, el volumen de tierras realmente transportado según especificaciones de Proyecto.
Criterio de valoración económica: El precio incluye el tiempo de espera en obra durante las operaciones de carga, el viaje de ida, la descarga y el viaje de vuelta, pero no incluye la carga en obra.</t>
  </si>
  <si>
    <t>E0702</t>
  </si>
  <si>
    <t>CAMBIO CONTENEDOR 7M3</t>
  </si>
  <si>
    <t>Ud. Cambio de contenedor de 7 m3. de capacidad, colocado en obra a pie de carga, i/servicio de entrega, alquiler, tasas por ocupación de vía pública y p.p. de costes indirectos, incluidos los medios auxiliares de señalización.</t>
  </si>
  <si>
    <t>PR0005</t>
  </si>
  <si>
    <t>Tn</t>
  </si>
  <si>
    <t>CANON VERTIDO PLÁSTICO</t>
  </si>
  <si>
    <t>Canon de vertido de plásticos a vertedero autorizado, y p.p. de costes indirectos. Medido según peso real.</t>
  </si>
  <si>
    <t>PR0006</t>
  </si>
  <si>
    <t>CANON VERTIDO MADERA</t>
  </si>
  <si>
    <t>Canon de vertido de madera a vertedero autorizado, y p.p. de costes indirectos. Medido según peso real.</t>
  </si>
  <si>
    <t>0000420</t>
  </si>
  <si>
    <t>TRATAMIENTO DE RESIDUOS PELIGROSOS DE ENVASES</t>
  </si>
  <si>
    <t>Tratamiento de residuos peligrosos de envases.</t>
  </si>
  <si>
    <t>Total 07E</t>
  </si>
  <si>
    <t>08E</t>
  </si>
  <si>
    <t>VARIOS</t>
  </si>
  <si>
    <t>01.09</t>
  </si>
  <si>
    <t>CUADRO ELÉCTRICO DE OBRA</t>
  </si>
  <si>
    <t>Suministro, montaje y conexión de cuadro eléctrico de obra durante el transcurso de los trabajos, que deberá incluir:
-aparamenta de control y los dispositivos de protección necesarios
-manguera de conexión de (5 x 6mm2) desde el cgbt más cercano hasta la ubicación de cuadro de obra
-p.p. de medios auxiliares y costes indirectos.
El contratista previamente a la instalación del cuadro, deberá presentar al director de obra la documentación requerida por la norma técnica nº 1530 (memoria técnica de diseño, cargas, esquema eléctrico.. ), la cual deberá ser aprobada por el Servicio de Ingeniería de Metro.</t>
  </si>
  <si>
    <t>EX0860</t>
  </si>
  <si>
    <t>TALA Y RETIRADA DE ARBOLES VARIOS</t>
  </si>
  <si>
    <t>Tala y retirada de árboles varios, incluso fraccionamiento del tronco y transporte a vertedero, en este precio están incluidos los árboles con perímetro &lt; 37cm.</t>
  </si>
  <si>
    <t>I05S106</t>
  </si>
  <si>
    <t>CARTEL DE SEÑALIZACIÓN FOTOLUMINISCENTE DE 210X297 MM C/MARCO</t>
  </si>
  <si>
    <t>SUMINISTRO E INSTALACIÓN DE CARTEL DE SEÑALIZACIÓN FOTOLUMINISCENTE (CLASE A)  FORMADO POR PLACA DE ALTA LUMINISCENCIA DE DIMENSIONES 210 X 297 MM, VARIOS PICTOGRAMAS (EXTINTOR, SALIDA DE EMERGENCIA), INCLUSO SOPORTE ANTIVANDÁLICO REALIZADO EN ALUMINIO ANODIZADO Y P.P. DE COLOCACIÓN, MEDIOS AUXILIARES Y PEQUEÑO MATERIAL, SEGÚN P.G.C. Y PLANOS, TOTALMENTE INSTALADO.</t>
  </si>
  <si>
    <t>EE0830</t>
  </si>
  <si>
    <t>PINTURA INTUMESCENTE R-90 (90 MIN.)</t>
  </si>
  <si>
    <t>Pintura intumescente, al disolvente, especial para estabilidad al fuego r-90 de pilares y vigas de acero, para masividades comprendidas entre aproximadamente 63 y 100 m-1. Espesor aproximado de 1501 micras secas totales</t>
  </si>
  <si>
    <t>Total 08E</t>
  </si>
  <si>
    <t>Total EMPALME</t>
  </si>
  <si>
    <t>LAGO</t>
  </si>
  <si>
    <t>01L</t>
  </si>
  <si>
    <t>1.2LOSA</t>
  </si>
  <si>
    <t>HORMIGÓN DE LIMPIEZA 10CM</t>
  </si>
  <si>
    <t>M². Formación de capa de hormigón de limpieza y nivelado de fondos de cimentación, de 10 cm de espesor, de hormigón HL-150/B/20, fabricado en central y vertido desde camión, en el fondo de la excavación previamente realizada.
Incluye: Replanteo. Colocación de toques y/o formación de maestras. Vertido y compactación del hormigón. Coronación y enrase del hormigón.
Criterio de medición de proyecto: Superficie medida sobre la superficie teórica de la excavación, según documentación gráfica de Proyecto.
Criterio de medición de obra: Se medirá la superficie teórica ejecutada según especificaciones de Proyecto, sin incluir los incrementos por excesos de excavación no autorizados.</t>
  </si>
  <si>
    <t>1.3LOSA</t>
  </si>
  <si>
    <t>ENCACHADO PARA BASE SOLERA 20CM</t>
  </si>
  <si>
    <t>M². Encachado en caja para base de solera de 20 cm de espesor, mediante relleno y extendido en tongadas de espesor no superior a 20 cm de gravas procedentes de cantera caliza de 40/80 mm; y posterior compactación mediante equipo manual con bandeja vibrante, sobre la explanada homogénea y nivelada.
Incluye: Transporte y descarga del material de relleno a pie de tajo. Extendido del material de relleno en tongadas de espesor uniforme. Humectación o desecación de cada tongada. Compactación y nivelación.
Criterio de medición de proyecto: Superficie medida según documentación gráfica de Proyecto.
Criterio de medición de obra: Se medirá la superficie realmente ejecutada según especificaciones de Proyecto.
Criterio de valoración económica: El precio no incluye la ejecución de la explanada.</t>
  </si>
  <si>
    <t>1.4LOSA</t>
  </si>
  <si>
    <t>LOSA HORMIGÓN ARMADO HA-25/B/20/IIa FABRICADO EN CENTRAL Y ACERO B500S</t>
  </si>
  <si>
    <t>M³. Losa de cimentación de hormigón armado, realizada con hormigón HA-25/B/20/IIa fabricado en central, y vertido con bomba, y acero UNE-EN 10080 B500 S, con una cuantía aproximada de 85 kg/m³; acabado superficial liso mediante regla vibrante. Incluso armaduras para formación de foso de ascensor, refuerzos, pliegues, encuentros, arranques y esperas en muros, escaleras y rampas, cambios de nivel, alambre de atar, y separadores.
Incluye: Replanteo y trazado de la losa y de los pilares u otros elementos estructurales que apoyen en la misma. Colocación de separadores y fijación de las armaduras. Conexionado, anclaje y emboquillado de las redes de instalaciones proyectadas. Vertido y compactación del hormigón. Coronación y enrase de cimientos. Curado del hormigón.
Criterio de medición de proyecto: Volumen medido sobre las secciones teóricas de la excavación, según documentación gráfica de Proyecto.
Criterio de medición de obra: Se medirá el volumen teórico ejecutado según especificaciones de Proyecto, sin incluir los incrementos por excesos de excavación no autorizados.
Criterio de valoración económica: El precio incluye la elaboración y el montaje de la ferralla en el lugar definitivo de su colocación en obra, pero no incluye el encofrado.</t>
  </si>
  <si>
    <t>1.5LOSA</t>
  </si>
  <si>
    <t>PILOTE CIMENTACIÓN DIÁMETRO 45CM HA-35/F/12/IIa</t>
  </si>
  <si>
    <t>M. Pilote de cimentación de hormigón armado de 45 cm de diámetro, para grupo de pilotes CPI-8 según NTE-CPI. Ejecutado por barrenado de tierras mediante sistema mecánico, sin entibación y posterior hormigonado continuo en seco por bombeo a través del fuste del útil de perforación del pilote. Realizado con hormigón HA-35/F/12/IIa fabricado en central, y vertido desde camión a bomba estacionaria, y acero UNE-EN 10080 B 500 S, con una cuantía aproximada de 6,9 kg/m. Incluso alambre de atar y separadores.
Incluye: Replanteo y trazado de los ejes de los grupos de pilotes. Barrenado de tierras. Extracción de la barrena simultáneamente con la puesta en obra del hormigón. Colocación de la armadura en el hormigón fresco. Limpieza y retirada de sobrantes.
Criterio de medición de proyecto: Longitud medida según documentación gráfica de Proyecto, incrementada en un metro por la formación del bulbo.
Criterio de medición de obra: Se medirá la longitud, tomada en el terreno antes de hormigonar, del pilote realmente ejecutado según especificaciones de Proyecto, desde la punta hasta la cara inferior del encepado, sin incluir el exceso de hormigón consumido sobre el volumen teórico correspondiente al diámetro nominal del pilote.
Criterio de valoración económica: El precio incluye el transporte, la instalación, el montaje y el desmontaje del equipo mecánico, la elaboración de la ferralla (corte, doblado y conformado de elementos) en taller industrial y el montaje en el lugar definitivo de su colocación en obra.</t>
  </si>
  <si>
    <t>1.6LOSA</t>
  </si>
  <si>
    <t>DESCABEZADO DE PILOTE</t>
  </si>
  <si>
    <t>M. Descabezado de pilote de hormigón armado, de 45 cm de diámetro, mediante picado del hormigón de la cabeza del pilote que no reúne las características mecánicas necesarias, con compresor con martillo neumático, y carga de los escombros procedentes del descabezado sobre camión o contenedor.
Incluye: Descabezado. Doblado de armaduras. Limpieza y carga de los escombros procedentes del descabezado sobre camión o contenedor.
Criterio de medición de proyecto: Longitud medida según documentación gráfica de Proyecto.
Criterio de medición de obra: Se medirá la longitud realmente ejecutada según especificaciones de Proyecto.</t>
  </si>
  <si>
    <t>Total 01L</t>
  </si>
  <si>
    <t>02L</t>
  </si>
  <si>
    <t>RQO010</t>
  </si>
  <si>
    <t>MORTERO MONOCAPA ACABADO RASPADO</t>
  </si>
  <si>
    <t>Revestimiento de paramentos exteriores con mortero monocapa acabado raspado, color a elegir, tipo OC CSIII W2 según UNE-EN 998-1, espesor 15 mm, aplicado manualmente, armado y reforzado con malla antiálcalis en los cambios de material y en los frentes de forjado.
Aplicado manualmente sobre una superficie de ladrillo cerámico, ladrillo o bloque de hormigón o bloque cerámico aligerado. Incluso preparación de la superficie soporte, colocación de malla de fibra de vidrio antiálcalis, de 7x6,5 mm de luz de malla, 195 g/m² de masa superficial y 0,66 mm de espesor para refuerzo de encuentros entre materiales diferentes y en los frentes de forjado, en un 20% de la superficie del paramento, formación de juntas, rincones, maestras, aristas, mochetas, jambas y dinteles, remates en los encuentros con paramentos, revestimientos u otros elementos recibidos en su superficie. Totalmente terminada la unidad.</t>
  </si>
  <si>
    <t>EOB0200</t>
  </si>
  <si>
    <t>REPOSICION FIRME EN ACERAS BALDOSAS DE CEMENTO</t>
  </si>
  <si>
    <t>Reposición de aceras con baldosas de cemento, I/ base de hormigón  HM-20 de 15 cm. De espesor. Totalmente terminada la unidad</t>
  </si>
  <si>
    <t>Total 02L</t>
  </si>
  <si>
    <t>03L</t>
  </si>
  <si>
    <t>EJE0030</t>
  </si>
  <si>
    <t>BAJANTE DE PVC, SERIE C D=110 MM.</t>
  </si>
  <si>
    <t>Suministro e instalación de bajante de pvc serie C, de 110 mm. de diámetro, con sistema de unión por enchufe encolado o junta labiada, colocada con abrazaderas metálicas, totalmente instalada, incluso con p.p. de piezas especiales de pvc y con p.p. de medios auxiliares.</t>
  </si>
  <si>
    <t>Total 03L</t>
  </si>
  <si>
    <t>04L</t>
  </si>
  <si>
    <t>Total 04L</t>
  </si>
  <si>
    <t>05L</t>
  </si>
  <si>
    <t>Total 05L</t>
  </si>
  <si>
    <t>06L</t>
  </si>
  <si>
    <t>01INS</t>
  </si>
  <si>
    <t>Total 01INS</t>
  </si>
  <si>
    <t>02INS</t>
  </si>
  <si>
    <t>Total 02INS</t>
  </si>
  <si>
    <t>03INS</t>
  </si>
  <si>
    <t>Total 03INS</t>
  </si>
  <si>
    <t>04INS</t>
  </si>
  <si>
    <t>Total 04INS</t>
  </si>
  <si>
    <t>05INS</t>
  </si>
  <si>
    <t>Total 05INS</t>
  </si>
  <si>
    <t>Total 06L</t>
  </si>
  <si>
    <t>07L</t>
  </si>
  <si>
    <t>GESTIÓN MEDIOAMBIENTAL</t>
  </si>
  <si>
    <t>Total 07L</t>
  </si>
  <si>
    <t>08L</t>
  </si>
  <si>
    <t>Total 08L</t>
  </si>
  <si>
    <t>Total LAGO</t>
  </si>
  <si>
    <t>Total 0</t>
  </si>
  <si>
    <t>OFERTA</t>
  </si>
  <si>
    <t>LAGO Y EMPALME</t>
  </si>
  <si>
    <t>TOTAL PRESUP. EJECUCIÓN MATERIAL</t>
  </si>
  <si>
    <t>GASTOS GENERALES Y BENEFICIO INDUSTRIAL</t>
  </si>
  <si>
    <t>BASE IMPONIBLE</t>
  </si>
  <si>
    <t>IMPORTE IVA</t>
  </si>
  <si>
    <t>PRESUPUESTO BASE DE LICITACIÓN</t>
  </si>
  <si>
    <t>Se deberán tener en cuenta las Notas del apartado “27. Evaluación de las ofertas” del Pliego de Condiciones Particulares”.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</si>
</sst>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b/>
      <sz val="8"/>
      <color rgb="FF0000FF"/>
      <name val="Calibri"/>
      <family val="2"/>
      <scheme val="minor"/>
    </font>
    <font>
      <sz val="8"/>
      <color theme="1"/>
      <name val="Calibri"/>
      <family val="2"/>
      <scheme val="minor"/>
    </font>
    <font>
      <sz val="8"/>
      <color rgb="FFFF00FF"/>
      <name val="Calibri"/>
      <family val="2"/>
      <scheme val="minor"/>
    </font>
    <font>
      <sz val="9"/>
      <color indexed="81"/>
      <name val="Tahoma"/>
      <family val="2"/>
    </font>
  </fonts>
  <fills count="9">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3">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49" fontId="7" fillId="3" borderId="0" xfId="0" applyNumberFormat="1" applyFont="1" applyFill="1" applyAlignment="1">
      <alignment vertical="top"/>
    </xf>
    <xf numFmtId="4" fontId="6" fillId="3" borderId="0" xfId="0" applyNumberFormat="1" applyFont="1" applyFill="1" applyAlignment="1">
      <alignment vertical="top"/>
    </xf>
    <xf numFmtId="49" fontId="5" fillId="4" borderId="0" xfId="0" applyNumberFormat="1" applyFont="1" applyFill="1" applyAlignment="1">
      <alignment vertical="top"/>
    </xf>
    <xf numFmtId="4" fontId="6" fillId="4" borderId="0" xfId="0" applyNumberFormat="1" applyFont="1" applyFill="1" applyAlignment="1">
      <alignment vertical="top"/>
    </xf>
    <xf numFmtId="49" fontId="8" fillId="5" borderId="0" xfId="0" applyNumberFormat="1" applyFont="1" applyFill="1" applyAlignment="1">
      <alignment vertical="top"/>
    </xf>
    <xf numFmtId="49" fontId="8" fillId="0" borderId="0" xfId="0" applyNumberFormat="1" applyFont="1" applyAlignment="1">
      <alignment vertical="top"/>
    </xf>
    <xf numFmtId="4" fontId="8" fillId="0" borderId="0" xfId="0" applyNumberFormat="1" applyFont="1" applyAlignment="1">
      <alignment vertical="top"/>
    </xf>
    <xf numFmtId="0" fontId="8" fillId="0" borderId="0" xfId="0" applyFont="1" applyAlignment="1">
      <alignment vertical="top"/>
    </xf>
    <xf numFmtId="49" fontId="8" fillId="0" borderId="0" xfId="0" applyNumberFormat="1" applyFont="1" applyAlignment="1">
      <alignment vertical="top" wrapText="1"/>
    </xf>
    <xf numFmtId="4" fontId="6" fillId="0" borderId="0" xfId="0" applyNumberFormat="1" applyFont="1" applyAlignment="1">
      <alignment vertical="top"/>
    </xf>
    <xf numFmtId="0" fontId="8" fillId="6" borderId="0" xfId="0" applyFont="1" applyFill="1" applyAlignment="1">
      <alignment vertical="top"/>
    </xf>
    <xf numFmtId="3" fontId="8" fillId="0" borderId="0" xfId="0" applyNumberFormat="1" applyFont="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49" fontId="5" fillId="4" borderId="0" xfId="0" applyNumberFormat="1" applyFont="1" applyFill="1" applyAlignment="1">
      <alignment vertical="top" wrapText="1"/>
    </xf>
    <xf numFmtId="49" fontId="5" fillId="0" borderId="0" xfId="0" applyNumberFormat="1" applyFont="1" applyAlignment="1">
      <alignment vertical="top" wrapText="1"/>
    </xf>
    <xf numFmtId="0" fontId="8" fillId="6" borderId="0" xfId="0" applyFont="1" applyFill="1" applyAlignment="1">
      <alignment vertical="top" wrapText="1"/>
    </xf>
    <xf numFmtId="164" fontId="0" fillId="0" borderId="0" xfId="0" applyNumberFormat="1" applyAlignment="1">
      <alignment vertical="top"/>
    </xf>
    <xf numFmtId="164" fontId="4" fillId="0" borderId="0" xfId="0" applyNumberFormat="1" applyFont="1" applyAlignment="1">
      <alignment vertical="top"/>
    </xf>
    <xf numFmtId="164" fontId="6" fillId="2" borderId="0" xfId="0" applyNumberFormat="1" applyFont="1" applyFill="1" applyAlignment="1">
      <alignment vertical="top"/>
    </xf>
    <xf numFmtId="164" fontId="6" fillId="3" borderId="0" xfId="0" applyNumberFormat="1" applyFont="1" applyFill="1" applyAlignment="1">
      <alignment vertical="top"/>
    </xf>
    <xf numFmtId="164" fontId="6" fillId="4" borderId="0" xfId="0" applyNumberFormat="1" applyFont="1" applyFill="1" applyAlignment="1">
      <alignment vertical="top"/>
    </xf>
    <xf numFmtId="164" fontId="9" fillId="0" borderId="0" xfId="0" applyNumberFormat="1" applyFont="1" applyAlignment="1">
      <alignment vertical="top"/>
    </xf>
    <xf numFmtId="164" fontId="8" fillId="0" borderId="0" xfId="0" applyNumberFormat="1" applyFont="1" applyAlignment="1">
      <alignment vertical="top"/>
    </xf>
    <xf numFmtId="164" fontId="6" fillId="0" borderId="0" xfId="0" applyNumberFormat="1" applyFont="1" applyAlignment="1">
      <alignment vertical="top"/>
    </xf>
    <xf numFmtId="164" fontId="8" fillId="6" borderId="0" xfId="0" applyNumberFormat="1" applyFont="1" applyFill="1" applyAlignment="1">
      <alignment vertical="top"/>
    </xf>
    <xf numFmtId="164" fontId="0" fillId="0" borderId="0" xfId="0" applyNumberFormat="1"/>
    <xf numFmtId="4" fontId="8" fillId="7" borderId="0" xfId="0" applyNumberFormat="1" applyFont="1" applyFill="1" applyAlignment="1" applyProtection="1">
      <alignment vertical="top"/>
      <protection locked="0"/>
    </xf>
    <xf numFmtId="0" fontId="0" fillId="8" borderId="1" xfId="0" applyFill="1" applyBorder="1"/>
    <xf numFmtId="0" fontId="0" fillId="8" borderId="2" xfId="0" applyFill="1" applyBorder="1"/>
    <xf numFmtId="49" fontId="5" fillId="8" borderId="2" xfId="0" applyNumberFormat="1" applyFont="1" applyFill="1" applyBorder="1" applyAlignment="1">
      <alignment vertical="top" wrapText="1"/>
    </xf>
    <xf numFmtId="0" fontId="0" fillId="8" borderId="4" xfId="0" applyFill="1" applyBorder="1"/>
    <xf numFmtId="0" fontId="0" fillId="8" borderId="0" xfId="0" applyFill="1" applyBorder="1"/>
    <xf numFmtId="49" fontId="5" fillId="8" borderId="0" xfId="0" applyNumberFormat="1" applyFont="1" applyFill="1" applyBorder="1" applyAlignment="1">
      <alignment vertical="top" wrapText="1"/>
    </xf>
    <xf numFmtId="9" fontId="8" fillId="8" borderId="4" xfId="0" applyNumberFormat="1" applyFont="1" applyFill="1" applyBorder="1" applyAlignment="1">
      <alignment vertical="top"/>
    </xf>
    <xf numFmtId="4" fontId="8" fillId="8" borderId="0" xfId="0" applyNumberFormat="1" applyFont="1" applyFill="1" applyBorder="1" applyAlignment="1" applyProtection="1">
      <alignment vertical="top"/>
      <protection locked="0"/>
    </xf>
    <xf numFmtId="9" fontId="8" fillId="0" borderId="4" xfId="0" applyNumberFormat="1" applyFont="1" applyFill="1" applyBorder="1" applyAlignment="1" applyProtection="1">
      <alignment vertical="top"/>
      <protection locked="0"/>
    </xf>
    <xf numFmtId="0" fontId="0" fillId="8" borderId="6" xfId="0" applyFill="1" applyBorder="1"/>
    <xf numFmtId="0" fontId="0" fillId="8" borderId="7" xfId="0" applyFill="1" applyBorder="1"/>
    <xf numFmtId="49" fontId="5" fillId="8" borderId="8" xfId="0" applyNumberFormat="1" applyFont="1" applyFill="1" applyBorder="1" applyAlignment="1">
      <alignment vertical="top"/>
    </xf>
    <xf numFmtId="164" fontId="6" fillId="8" borderId="3" xfId="0" applyNumberFormat="1" applyFont="1" applyFill="1" applyBorder="1" applyAlignment="1">
      <alignment vertical="top"/>
    </xf>
    <xf numFmtId="164" fontId="6" fillId="8" borderId="5" xfId="0" applyNumberFormat="1" applyFont="1" applyFill="1" applyBorder="1" applyAlignment="1">
      <alignment vertical="top"/>
    </xf>
    <xf numFmtId="164" fontId="6" fillId="8"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1FB89-60B2-4564-9BF8-1765EF6AEB05}">
  <dimension ref="A1:J435"/>
  <sheetViews>
    <sheetView tabSelected="1" workbookViewId="0">
      <pane xSplit="4" ySplit="3" topLeftCell="E428" activePane="bottomRight" state="frozen"/>
      <selection pane="topRight" activeCell="E1" sqref="E1"/>
      <selection pane="bottomLeft" activeCell="A4" sqref="A4"/>
      <selection pane="bottomRight" activeCell="I422" sqref="I422"/>
    </sheetView>
  </sheetViews>
  <sheetFormatPr baseColWidth="10" defaultRowHeight="15" x14ac:dyDescent="0.25"/>
  <cols>
    <col min="1" max="1" width="11" bestFit="1" customWidth="1"/>
    <col min="2" max="2" width="6.5703125" bestFit="1" customWidth="1"/>
    <col min="3" max="3" width="3.7109375" bestFit="1" customWidth="1"/>
    <col min="4" max="4" width="32.85546875" customWidth="1"/>
    <col min="5" max="5" width="7.85546875" bestFit="1" customWidth="1"/>
    <col min="6" max="6" width="8.7109375" bestFit="1" customWidth="1"/>
    <col min="7" max="7" width="11" style="36" customWidth="1"/>
    <col min="8" max="8" width="7.85546875" hidden="1" customWidth="1"/>
    <col min="9" max="9" width="8.7109375" bestFit="1" customWidth="1"/>
    <col min="10" max="10" width="12.5703125" style="36" customWidth="1"/>
  </cols>
  <sheetData>
    <row r="1" spans="1:10" x14ac:dyDescent="0.25">
      <c r="A1" s="1" t="s">
        <v>387</v>
      </c>
      <c r="B1" s="2"/>
      <c r="C1" s="2"/>
      <c r="D1" s="2"/>
      <c r="E1" s="2"/>
      <c r="F1" s="2"/>
      <c r="G1" s="27"/>
      <c r="H1" s="2"/>
      <c r="I1" s="2"/>
      <c r="J1" s="27"/>
    </row>
    <row r="2" spans="1:10" ht="18.75" x14ac:dyDescent="0.25">
      <c r="A2" s="3" t="s">
        <v>386</v>
      </c>
      <c r="B2" s="2"/>
      <c r="C2" s="2"/>
      <c r="D2" s="2"/>
      <c r="E2" s="2"/>
      <c r="F2" s="2"/>
      <c r="G2" s="27"/>
      <c r="H2" s="2"/>
      <c r="I2" s="2"/>
      <c r="J2" s="27"/>
    </row>
    <row r="3" spans="1:10" x14ac:dyDescent="0.25">
      <c r="A3" s="4" t="s">
        <v>0</v>
      </c>
      <c r="B3" s="4" t="s">
        <v>1</v>
      </c>
      <c r="C3" s="4" t="s">
        <v>2</v>
      </c>
      <c r="D3" s="21" t="s">
        <v>3</v>
      </c>
      <c r="E3" s="4" t="s">
        <v>4</v>
      </c>
      <c r="F3" s="4" t="s">
        <v>5</v>
      </c>
      <c r="G3" s="28" t="s">
        <v>6</v>
      </c>
      <c r="H3" s="4" t="s">
        <v>4</v>
      </c>
      <c r="I3" s="4" t="s">
        <v>5</v>
      </c>
      <c r="J3" s="28" t="s">
        <v>6</v>
      </c>
    </row>
    <row r="4" spans="1:10" x14ac:dyDescent="0.25">
      <c r="A4" s="5" t="s">
        <v>7</v>
      </c>
      <c r="B4" s="5" t="s">
        <v>8</v>
      </c>
      <c r="C4" s="5" t="s">
        <v>9</v>
      </c>
      <c r="D4" s="22" t="s">
        <v>7</v>
      </c>
      <c r="E4" s="6">
        <f t="shared" ref="E4:J4" si="0">E226</f>
        <v>1</v>
      </c>
      <c r="F4" s="7">
        <f t="shared" si="0"/>
        <v>65227.23</v>
      </c>
      <c r="G4" s="29">
        <f t="shared" si="0"/>
        <v>65227.23</v>
      </c>
      <c r="H4" s="6">
        <f t="shared" si="0"/>
        <v>1</v>
      </c>
      <c r="I4" s="7">
        <f t="shared" si="0"/>
        <v>0</v>
      </c>
      <c r="J4" s="29">
        <f t="shared" si="0"/>
        <v>0</v>
      </c>
    </row>
    <row r="5" spans="1:10" x14ac:dyDescent="0.25">
      <c r="A5" s="8" t="s">
        <v>10</v>
      </c>
      <c r="B5" s="9" t="s">
        <v>8</v>
      </c>
      <c r="C5" s="8" t="s">
        <v>9</v>
      </c>
      <c r="D5" s="23" t="s">
        <v>11</v>
      </c>
      <c r="E5" s="10">
        <f t="shared" ref="E5:J5" si="1">E46</f>
        <v>1</v>
      </c>
      <c r="F5" s="10">
        <f t="shared" si="1"/>
        <v>16760.36</v>
      </c>
      <c r="G5" s="30">
        <f t="shared" si="1"/>
        <v>16760.36</v>
      </c>
      <c r="H5" s="10">
        <f t="shared" si="1"/>
        <v>1</v>
      </c>
      <c r="I5" s="10">
        <f t="shared" si="1"/>
        <v>0</v>
      </c>
      <c r="J5" s="30">
        <f t="shared" si="1"/>
        <v>0</v>
      </c>
    </row>
    <row r="6" spans="1:10" x14ac:dyDescent="0.25">
      <c r="A6" s="11" t="s">
        <v>12</v>
      </c>
      <c r="B6" s="11" t="s">
        <v>8</v>
      </c>
      <c r="C6" s="11" t="s">
        <v>9</v>
      </c>
      <c r="D6" s="24" t="s">
        <v>13</v>
      </c>
      <c r="E6" s="12">
        <f t="shared" ref="E6:J6" si="2">E37</f>
        <v>1</v>
      </c>
      <c r="F6" s="12">
        <f t="shared" si="2"/>
        <v>13866.3</v>
      </c>
      <c r="G6" s="31">
        <f t="shared" si="2"/>
        <v>13866.3</v>
      </c>
      <c r="H6" s="12">
        <f t="shared" si="2"/>
        <v>1</v>
      </c>
      <c r="I6" s="12">
        <f t="shared" si="2"/>
        <v>0</v>
      </c>
      <c r="J6" s="31">
        <f t="shared" si="2"/>
        <v>0</v>
      </c>
    </row>
    <row r="7" spans="1:10" x14ac:dyDescent="0.25">
      <c r="A7" s="13" t="s">
        <v>14</v>
      </c>
      <c r="B7" s="14" t="s">
        <v>15</v>
      </c>
      <c r="C7" s="14" t="s">
        <v>16</v>
      </c>
      <c r="D7" s="17" t="s">
        <v>17</v>
      </c>
      <c r="E7" s="15">
        <v>65</v>
      </c>
      <c r="F7" s="15">
        <v>0.51</v>
      </c>
      <c r="G7" s="32">
        <f>ROUND(E7*F7,2)</f>
        <v>33.15</v>
      </c>
      <c r="H7" s="15">
        <v>65</v>
      </c>
      <c r="I7" s="37">
        <v>0</v>
      </c>
      <c r="J7" s="32">
        <f>ROUND(H7*I7,2)</f>
        <v>0</v>
      </c>
    </row>
    <row r="8" spans="1:10" ht="45" x14ac:dyDescent="0.25">
      <c r="A8" s="16"/>
      <c r="B8" s="16"/>
      <c r="C8" s="16"/>
      <c r="D8" s="17" t="s">
        <v>18</v>
      </c>
      <c r="E8" s="16"/>
      <c r="F8" s="16"/>
      <c r="G8" s="33"/>
      <c r="H8" s="16"/>
      <c r="I8" s="16"/>
      <c r="J8" s="33"/>
    </row>
    <row r="9" spans="1:10" ht="45" x14ac:dyDescent="0.25">
      <c r="A9" s="13" t="s">
        <v>19</v>
      </c>
      <c r="B9" s="14" t="s">
        <v>15</v>
      </c>
      <c r="C9" s="14" t="s">
        <v>20</v>
      </c>
      <c r="D9" s="17" t="s">
        <v>21</v>
      </c>
      <c r="E9" s="15">
        <v>72</v>
      </c>
      <c r="F9" s="15">
        <v>12.44</v>
      </c>
      <c r="G9" s="32">
        <f>ROUND(E9*F9,2)</f>
        <v>895.68</v>
      </c>
      <c r="H9" s="15">
        <v>72</v>
      </c>
      <c r="I9" s="37">
        <v>0</v>
      </c>
      <c r="J9" s="32">
        <f>ROUND(H9*I9,2)</f>
        <v>0</v>
      </c>
    </row>
    <row r="10" spans="1:10" ht="371.25" x14ac:dyDescent="0.25">
      <c r="A10" s="16"/>
      <c r="B10" s="16"/>
      <c r="C10" s="16"/>
      <c r="D10" s="17" t="s">
        <v>22</v>
      </c>
      <c r="E10" s="16"/>
      <c r="F10" s="16"/>
      <c r="G10" s="33"/>
      <c r="H10" s="16"/>
      <c r="I10" s="16"/>
      <c r="J10" s="33"/>
    </row>
    <row r="11" spans="1:10" x14ac:dyDescent="0.25">
      <c r="A11" s="13" t="s">
        <v>23</v>
      </c>
      <c r="B11" s="14" t="s">
        <v>15</v>
      </c>
      <c r="C11" s="14" t="s">
        <v>16</v>
      </c>
      <c r="D11" s="17" t="s">
        <v>24</v>
      </c>
      <c r="E11" s="15">
        <v>40</v>
      </c>
      <c r="F11" s="15">
        <v>1.2</v>
      </c>
      <c r="G11" s="32">
        <f>ROUND(E11*F11,2)</f>
        <v>48</v>
      </c>
      <c r="H11" s="15">
        <v>40</v>
      </c>
      <c r="I11" s="37">
        <v>0</v>
      </c>
      <c r="J11" s="32">
        <f>ROUND(H11*I11,2)</f>
        <v>0</v>
      </c>
    </row>
    <row r="12" spans="1:10" ht="45" x14ac:dyDescent="0.25">
      <c r="A12" s="16"/>
      <c r="B12" s="16"/>
      <c r="C12" s="16"/>
      <c r="D12" s="17" t="s">
        <v>25</v>
      </c>
      <c r="E12" s="16"/>
      <c r="F12" s="16"/>
      <c r="G12" s="33"/>
      <c r="H12" s="16"/>
      <c r="I12" s="16"/>
      <c r="J12" s="33"/>
    </row>
    <row r="13" spans="1:10" ht="22.5" x14ac:dyDescent="0.25">
      <c r="A13" s="13" t="s">
        <v>26</v>
      </c>
      <c r="B13" s="14" t="s">
        <v>15</v>
      </c>
      <c r="C13" s="14" t="s">
        <v>27</v>
      </c>
      <c r="D13" s="17" t="s">
        <v>28</v>
      </c>
      <c r="E13" s="15">
        <v>75</v>
      </c>
      <c r="F13" s="15">
        <v>120.8</v>
      </c>
      <c r="G13" s="32">
        <f>ROUND(E13*F13,2)</f>
        <v>9060</v>
      </c>
      <c r="H13" s="15">
        <v>75</v>
      </c>
      <c r="I13" s="37">
        <v>0</v>
      </c>
      <c r="J13" s="32">
        <f>ROUND(H13*I13,2)</f>
        <v>0</v>
      </c>
    </row>
    <row r="14" spans="1:10" ht="180" x14ac:dyDescent="0.25">
      <c r="A14" s="16"/>
      <c r="B14" s="16"/>
      <c r="C14" s="16"/>
      <c r="D14" s="17" t="s">
        <v>29</v>
      </c>
      <c r="E14" s="16"/>
      <c r="F14" s="16"/>
      <c r="G14" s="33"/>
      <c r="H14" s="16"/>
      <c r="I14" s="16"/>
      <c r="J14" s="33"/>
    </row>
    <row r="15" spans="1:10" x14ac:dyDescent="0.25">
      <c r="A15" s="13" t="s">
        <v>30</v>
      </c>
      <c r="B15" s="14" t="s">
        <v>15</v>
      </c>
      <c r="C15" s="14" t="s">
        <v>27</v>
      </c>
      <c r="D15" s="17" t="s">
        <v>31</v>
      </c>
      <c r="E15" s="15">
        <v>4</v>
      </c>
      <c r="F15" s="15">
        <v>6.09</v>
      </c>
      <c r="G15" s="32">
        <f>ROUND(E15*F15,2)</f>
        <v>24.36</v>
      </c>
      <c r="H15" s="15">
        <v>4</v>
      </c>
      <c r="I15" s="37">
        <v>0</v>
      </c>
      <c r="J15" s="32">
        <f>ROUND(H15*I15,2)</f>
        <v>0</v>
      </c>
    </row>
    <row r="16" spans="1:10" ht="382.5" x14ac:dyDescent="0.25">
      <c r="A16" s="16"/>
      <c r="B16" s="16"/>
      <c r="C16" s="16"/>
      <c r="D16" s="17" t="s">
        <v>32</v>
      </c>
      <c r="E16" s="16"/>
      <c r="F16" s="16"/>
      <c r="G16" s="33"/>
      <c r="H16" s="16"/>
      <c r="I16" s="16"/>
      <c r="J16" s="33"/>
    </row>
    <row r="17" spans="1:10" ht="22.5" x14ac:dyDescent="0.25">
      <c r="A17" s="13" t="s">
        <v>33</v>
      </c>
      <c r="B17" s="14" t="s">
        <v>15</v>
      </c>
      <c r="C17" s="14" t="s">
        <v>16</v>
      </c>
      <c r="D17" s="17" t="s">
        <v>34</v>
      </c>
      <c r="E17" s="15">
        <v>40</v>
      </c>
      <c r="F17" s="15">
        <v>9.89</v>
      </c>
      <c r="G17" s="32">
        <f>ROUND(E17*F17,2)</f>
        <v>395.6</v>
      </c>
      <c r="H17" s="15">
        <v>40</v>
      </c>
      <c r="I17" s="37">
        <v>0</v>
      </c>
      <c r="J17" s="32">
        <f>ROUND(H17*I17,2)</f>
        <v>0</v>
      </c>
    </row>
    <row r="18" spans="1:10" ht="56.25" x14ac:dyDescent="0.25">
      <c r="A18" s="16"/>
      <c r="B18" s="16"/>
      <c r="C18" s="16"/>
      <c r="D18" s="17" t="s">
        <v>35</v>
      </c>
      <c r="E18" s="16"/>
      <c r="F18" s="16"/>
      <c r="G18" s="33"/>
      <c r="H18" s="16"/>
      <c r="I18" s="16"/>
      <c r="J18" s="33"/>
    </row>
    <row r="19" spans="1:10" x14ac:dyDescent="0.25">
      <c r="A19" s="13" t="s">
        <v>36</v>
      </c>
      <c r="B19" s="14" t="s">
        <v>15</v>
      </c>
      <c r="C19" s="14" t="s">
        <v>37</v>
      </c>
      <c r="D19" s="17" t="s">
        <v>38</v>
      </c>
      <c r="E19" s="15">
        <v>4</v>
      </c>
      <c r="F19" s="15">
        <v>31.28</v>
      </c>
      <c r="G19" s="32">
        <f>ROUND(E19*F19,2)</f>
        <v>125.12</v>
      </c>
      <c r="H19" s="15">
        <v>4</v>
      </c>
      <c r="I19" s="37">
        <v>0</v>
      </c>
      <c r="J19" s="32">
        <f>ROUND(H19*I19,2)</f>
        <v>0</v>
      </c>
    </row>
    <row r="20" spans="1:10" ht="146.25" x14ac:dyDescent="0.25">
      <c r="A20" s="16"/>
      <c r="B20" s="16"/>
      <c r="C20" s="16"/>
      <c r="D20" s="17" t="s">
        <v>39</v>
      </c>
      <c r="E20" s="16"/>
      <c r="F20" s="16"/>
      <c r="G20" s="33"/>
      <c r="H20" s="16"/>
      <c r="I20" s="16"/>
      <c r="J20" s="33"/>
    </row>
    <row r="21" spans="1:10" ht="22.5" x14ac:dyDescent="0.25">
      <c r="A21" s="13" t="s">
        <v>40</v>
      </c>
      <c r="B21" s="14" t="s">
        <v>15</v>
      </c>
      <c r="C21" s="14" t="s">
        <v>37</v>
      </c>
      <c r="D21" s="17" t="s">
        <v>41</v>
      </c>
      <c r="E21" s="15">
        <v>5</v>
      </c>
      <c r="F21" s="15">
        <v>43.79</v>
      </c>
      <c r="G21" s="32">
        <f>ROUND(E21*F21,2)</f>
        <v>218.95</v>
      </c>
      <c r="H21" s="15">
        <v>5</v>
      </c>
      <c r="I21" s="37">
        <v>0</v>
      </c>
      <c r="J21" s="32">
        <f>ROUND(H21*I21,2)</f>
        <v>0</v>
      </c>
    </row>
    <row r="22" spans="1:10" ht="67.5" x14ac:dyDescent="0.25">
      <c r="A22" s="16"/>
      <c r="B22" s="16"/>
      <c r="C22" s="16"/>
      <c r="D22" s="17" t="s">
        <v>42</v>
      </c>
      <c r="E22" s="16"/>
      <c r="F22" s="16"/>
      <c r="G22" s="33"/>
      <c r="H22" s="16"/>
      <c r="I22" s="16"/>
      <c r="J22" s="33"/>
    </row>
    <row r="23" spans="1:10" x14ac:dyDescent="0.25">
      <c r="A23" s="13" t="s">
        <v>43</v>
      </c>
      <c r="B23" s="14" t="s">
        <v>15</v>
      </c>
      <c r="C23" s="14" t="s">
        <v>16</v>
      </c>
      <c r="D23" s="17" t="s">
        <v>44</v>
      </c>
      <c r="E23" s="15">
        <v>30</v>
      </c>
      <c r="F23" s="15">
        <v>14.02</v>
      </c>
      <c r="G23" s="32">
        <f>ROUND(E23*F23,2)</f>
        <v>420.6</v>
      </c>
      <c r="H23" s="15">
        <v>30</v>
      </c>
      <c r="I23" s="37">
        <v>0</v>
      </c>
      <c r="J23" s="32">
        <f>ROUND(H23*I23,2)</f>
        <v>0</v>
      </c>
    </row>
    <row r="24" spans="1:10" ht="22.5" x14ac:dyDescent="0.25">
      <c r="A24" s="16"/>
      <c r="B24" s="16"/>
      <c r="C24" s="16"/>
      <c r="D24" s="17" t="s">
        <v>45</v>
      </c>
      <c r="E24" s="16"/>
      <c r="F24" s="16"/>
      <c r="G24" s="33"/>
      <c r="H24" s="16"/>
      <c r="I24" s="16"/>
      <c r="J24" s="33"/>
    </row>
    <row r="25" spans="1:10" ht="22.5" x14ac:dyDescent="0.25">
      <c r="A25" s="13" t="s">
        <v>46</v>
      </c>
      <c r="B25" s="14" t="s">
        <v>15</v>
      </c>
      <c r="C25" s="14" t="s">
        <v>16</v>
      </c>
      <c r="D25" s="17" t="s">
        <v>47</v>
      </c>
      <c r="E25" s="15">
        <v>40</v>
      </c>
      <c r="F25" s="15">
        <v>35.74</v>
      </c>
      <c r="G25" s="32">
        <f>ROUND(E25*F25,2)</f>
        <v>1429.6</v>
      </c>
      <c r="H25" s="15">
        <v>40</v>
      </c>
      <c r="I25" s="37">
        <v>0</v>
      </c>
      <c r="J25" s="32">
        <f>ROUND(H25*I25,2)</f>
        <v>0</v>
      </c>
    </row>
    <row r="26" spans="1:10" ht="56.25" x14ac:dyDescent="0.25">
      <c r="A26" s="16"/>
      <c r="B26" s="16"/>
      <c r="C26" s="16"/>
      <c r="D26" s="17" t="s">
        <v>48</v>
      </c>
      <c r="E26" s="16"/>
      <c r="F26" s="16"/>
      <c r="G26" s="33"/>
      <c r="H26" s="16"/>
      <c r="I26" s="16"/>
      <c r="J26" s="33"/>
    </row>
    <row r="27" spans="1:10" ht="22.5" x14ac:dyDescent="0.25">
      <c r="A27" s="13" t="s">
        <v>49</v>
      </c>
      <c r="B27" s="14" t="s">
        <v>15</v>
      </c>
      <c r="C27" s="14" t="s">
        <v>16</v>
      </c>
      <c r="D27" s="17" t="s">
        <v>50</v>
      </c>
      <c r="E27" s="15">
        <v>28.5</v>
      </c>
      <c r="F27" s="15">
        <v>11.16</v>
      </c>
      <c r="G27" s="32">
        <f>ROUND(E27*F27,2)</f>
        <v>318.06</v>
      </c>
      <c r="H27" s="15">
        <v>28.5</v>
      </c>
      <c r="I27" s="37">
        <v>0</v>
      </c>
      <c r="J27" s="32">
        <f>ROUND(H27*I27,2)</f>
        <v>0</v>
      </c>
    </row>
    <row r="28" spans="1:10" ht="90" x14ac:dyDescent="0.25">
      <c r="A28" s="16"/>
      <c r="B28" s="16"/>
      <c r="C28" s="16"/>
      <c r="D28" s="17" t="s">
        <v>51</v>
      </c>
      <c r="E28" s="16"/>
      <c r="F28" s="16"/>
      <c r="G28" s="33"/>
      <c r="H28" s="16"/>
      <c r="I28" s="16"/>
      <c r="J28" s="33"/>
    </row>
    <row r="29" spans="1:10" x14ac:dyDescent="0.25">
      <c r="A29" s="13" t="s">
        <v>52</v>
      </c>
      <c r="B29" s="14" t="s">
        <v>15</v>
      </c>
      <c r="C29" s="14" t="s">
        <v>53</v>
      </c>
      <c r="D29" s="17" t="s">
        <v>54</v>
      </c>
      <c r="E29" s="15">
        <v>10</v>
      </c>
      <c r="F29" s="15">
        <v>14.85</v>
      </c>
      <c r="G29" s="32">
        <f>ROUND(E29*F29,2)</f>
        <v>148.5</v>
      </c>
      <c r="H29" s="15">
        <v>10</v>
      </c>
      <c r="I29" s="37">
        <v>0</v>
      </c>
      <c r="J29" s="32">
        <f>ROUND(H29*I29,2)</f>
        <v>0</v>
      </c>
    </row>
    <row r="30" spans="1:10" ht="56.25" x14ac:dyDescent="0.25">
      <c r="A30" s="16"/>
      <c r="B30" s="16"/>
      <c r="C30" s="16"/>
      <c r="D30" s="17" t="s">
        <v>55</v>
      </c>
      <c r="E30" s="16"/>
      <c r="F30" s="16"/>
      <c r="G30" s="33"/>
      <c r="H30" s="16"/>
      <c r="I30" s="16"/>
      <c r="J30" s="33"/>
    </row>
    <row r="31" spans="1:10" x14ac:dyDescent="0.25">
      <c r="A31" s="13" t="s">
        <v>56</v>
      </c>
      <c r="B31" s="14" t="s">
        <v>15</v>
      </c>
      <c r="C31" s="14" t="s">
        <v>53</v>
      </c>
      <c r="D31" s="17" t="s">
        <v>57</v>
      </c>
      <c r="E31" s="15">
        <v>16</v>
      </c>
      <c r="F31" s="15">
        <v>7.96</v>
      </c>
      <c r="G31" s="32">
        <f>ROUND(E31*F31,2)</f>
        <v>127.36</v>
      </c>
      <c r="H31" s="15">
        <v>16</v>
      </c>
      <c r="I31" s="37">
        <v>0</v>
      </c>
      <c r="J31" s="32">
        <f>ROUND(H31*I31,2)</f>
        <v>0</v>
      </c>
    </row>
    <row r="32" spans="1:10" ht="45" x14ac:dyDescent="0.25">
      <c r="A32" s="16"/>
      <c r="B32" s="16"/>
      <c r="C32" s="16"/>
      <c r="D32" s="17" t="s">
        <v>58</v>
      </c>
      <c r="E32" s="16"/>
      <c r="F32" s="16"/>
      <c r="G32" s="33"/>
      <c r="H32" s="16"/>
      <c r="I32" s="16"/>
      <c r="J32" s="33"/>
    </row>
    <row r="33" spans="1:10" x14ac:dyDescent="0.25">
      <c r="A33" s="13" t="s">
        <v>59</v>
      </c>
      <c r="B33" s="14" t="s">
        <v>15</v>
      </c>
      <c r="C33" s="14" t="s">
        <v>53</v>
      </c>
      <c r="D33" s="17" t="s">
        <v>60</v>
      </c>
      <c r="E33" s="15">
        <v>14</v>
      </c>
      <c r="F33" s="15">
        <v>25.69</v>
      </c>
      <c r="G33" s="32">
        <f>ROUND(E33*F33,2)</f>
        <v>359.66</v>
      </c>
      <c r="H33" s="15">
        <v>14</v>
      </c>
      <c r="I33" s="37">
        <v>0</v>
      </c>
      <c r="J33" s="32">
        <f>ROUND(H33*I33,2)</f>
        <v>0</v>
      </c>
    </row>
    <row r="34" spans="1:10" ht="56.25" x14ac:dyDescent="0.25">
      <c r="A34" s="16"/>
      <c r="B34" s="16"/>
      <c r="C34" s="16"/>
      <c r="D34" s="17" t="s">
        <v>61</v>
      </c>
      <c r="E34" s="16"/>
      <c r="F34" s="16"/>
      <c r="G34" s="33"/>
      <c r="H34" s="16"/>
      <c r="I34" s="16"/>
      <c r="J34" s="33"/>
    </row>
    <row r="35" spans="1:10" ht="22.5" x14ac:dyDescent="0.25">
      <c r="A35" s="13" t="s">
        <v>62</v>
      </c>
      <c r="B35" s="14" t="s">
        <v>15</v>
      </c>
      <c r="C35" s="14" t="s">
        <v>53</v>
      </c>
      <c r="D35" s="17" t="s">
        <v>63</v>
      </c>
      <c r="E35" s="15">
        <v>14</v>
      </c>
      <c r="F35" s="15">
        <v>18.690000000000001</v>
      </c>
      <c r="G35" s="32">
        <f>ROUND(E35*F35,2)</f>
        <v>261.66000000000003</v>
      </c>
      <c r="H35" s="15">
        <v>14</v>
      </c>
      <c r="I35" s="37">
        <v>0</v>
      </c>
      <c r="J35" s="32">
        <f>ROUND(H35*I35,2)</f>
        <v>0</v>
      </c>
    </row>
    <row r="36" spans="1:10" ht="45" x14ac:dyDescent="0.25">
      <c r="A36" s="16"/>
      <c r="B36" s="16"/>
      <c r="C36" s="16"/>
      <c r="D36" s="17" t="s">
        <v>64</v>
      </c>
      <c r="E36" s="16"/>
      <c r="F36" s="16"/>
      <c r="G36" s="33"/>
      <c r="H36" s="16"/>
      <c r="I36" s="16"/>
      <c r="J36" s="33"/>
    </row>
    <row r="37" spans="1:10" x14ac:dyDescent="0.25">
      <c r="A37" s="16"/>
      <c r="B37" s="16"/>
      <c r="C37" s="16"/>
      <c r="D37" s="25" t="s">
        <v>65</v>
      </c>
      <c r="E37" s="15">
        <v>1</v>
      </c>
      <c r="F37" s="18">
        <f>G7+G9+G11+G13+G15+G17+G19+G21+G23+G25+G27+G29+G31+G33+G35</f>
        <v>13866.3</v>
      </c>
      <c r="G37" s="34">
        <f>ROUND(E37*F37,2)</f>
        <v>13866.3</v>
      </c>
      <c r="H37" s="15">
        <v>1</v>
      </c>
      <c r="I37" s="18">
        <f>J7+J9+J11+J13+J15+J17+J19+J21+J23+J25+J27+J29+J31+J33+J35</f>
        <v>0</v>
      </c>
      <c r="J37" s="34">
        <f>ROUND(H37*I37,2)</f>
        <v>0</v>
      </c>
    </row>
    <row r="38" spans="1:10" ht="0.95" customHeight="1" x14ac:dyDescent="0.25">
      <c r="A38" s="19"/>
      <c r="B38" s="19"/>
      <c r="C38" s="19"/>
      <c r="D38" s="26"/>
      <c r="E38" s="19"/>
      <c r="F38" s="19"/>
      <c r="G38" s="35"/>
      <c r="H38" s="19"/>
      <c r="I38" s="19"/>
      <c r="J38" s="35"/>
    </row>
    <row r="39" spans="1:10" x14ac:dyDescent="0.25">
      <c r="A39" s="11" t="s">
        <v>66</v>
      </c>
      <c r="B39" s="11" t="s">
        <v>8</v>
      </c>
      <c r="C39" s="11" t="s">
        <v>9</v>
      </c>
      <c r="D39" s="24" t="s">
        <v>67</v>
      </c>
      <c r="E39" s="12">
        <f t="shared" ref="E39:J39" si="3">E44</f>
        <v>1</v>
      </c>
      <c r="F39" s="12">
        <f t="shared" si="3"/>
        <v>2894.06</v>
      </c>
      <c r="G39" s="31">
        <f t="shared" si="3"/>
        <v>2894.06</v>
      </c>
      <c r="H39" s="12">
        <f t="shared" si="3"/>
        <v>1</v>
      </c>
      <c r="I39" s="12">
        <f t="shared" si="3"/>
        <v>0</v>
      </c>
      <c r="J39" s="31">
        <f t="shared" si="3"/>
        <v>0</v>
      </c>
    </row>
    <row r="40" spans="1:10" ht="45" x14ac:dyDescent="0.25">
      <c r="A40" s="13" t="s">
        <v>68</v>
      </c>
      <c r="B40" s="14" t="s">
        <v>15</v>
      </c>
      <c r="C40" s="14" t="s">
        <v>69</v>
      </c>
      <c r="D40" s="17" t="s">
        <v>70</v>
      </c>
      <c r="E40" s="15">
        <v>8.98</v>
      </c>
      <c r="F40" s="15">
        <v>21.66</v>
      </c>
      <c r="G40" s="32">
        <f>ROUND(E40*F40,2)</f>
        <v>194.51</v>
      </c>
      <c r="H40" s="15">
        <v>8.98</v>
      </c>
      <c r="I40" s="37">
        <v>0</v>
      </c>
      <c r="J40" s="32">
        <f>ROUND(H40*I40,2)</f>
        <v>0</v>
      </c>
    </row>
    <row r="41" spans="1:10" ht="258.75" x14ac:dyDescent="0.25">
      <c r="A41" s="16"/>
      <c r="B41" s="16"/>
      <c r="C41" s="16"/>
      <c r="D41" s="17" t="s">
        <v>71</v>
      </c>
      <c r="E41" s="16"/>
      <c r="F41" s="16"/>
      <c r="G41" s="33"/>
      <c r="H41" s="16"/>
      <c r="I41" s="16"/>
      <c r="J41" s="33"/>
    </row>
    <row r="42" spans="1:10" ht="45" x14ac:dyDescent="0.25">
      <c r="A42" s="13" t="s">
        <v>72</v>
      </c>
      <c r="B42" s="14" t="s">
        <v>15</v>
      </c>
      <c r="C42" s="14" t="s">
        <v>20</v>
      </c>
      <c r="D42" s="17" t="s">
        <v>73</v>
      </c>
      <c r="E42" s="15">
        <v>12.41</v>
      </c>
      <c r="F42" s="15">
        <v>217.53</v>
      </c>
      <c r="G42" s="32">
        <f>ROUND(E42*F42,2)</f>
        <v>2699.55</v>
      </c>
      <c r="H42" s="15">
        <v>12.41</v>
      </c>
      <c r="I42" s="37">
        <v>0</v>
      </c>
      <c r="J42" s="32">
        <f>ROUND(H42*I42,2)</f>
        <v>0</v>
      </c>
    </row>
    <row r="43" spans="1:10" ht="382.5" x14ac:dyDescent="0.25">
      <c r="A43" s="16"/>
      <c r="B43" s="16"/>
      <c r="C43" s="16"/>
      <c r="D43" s="17" t="s">
        <v>74</v>
      </c>
      <c r="E43" s="16"/>
      <c r="F43" s="16"/>
      <c r="G43" s="33"/>
      <c r="H43" s="16"/>
      <c r="I43" s="16"/>
      <c r="J43" s="33"/>
    </row>
    <row r="44" spans="1:10" x14ac:dyDescent="0.25">
      <c r="A44" s="16"/>
      <c r="B44" s="16"/>
      <c r="C44" s="16"/>
      <c r="D44" s="25" t="s">
        <v>75</v>
      </c>
      <c r="E44" s="15">
        <v>1</v>
      </c>
      <c r="F44" s="18">
        <f>G40+G42</f>
        <v>2894.06</v>
      </c>
      <c r="G44" s="34">
        <f>ROUND(E44*F44,2)</f>
        <v>2894.06</v>
      </c>
      <c r="H44" s="15">
        <v>1</v>
      </c>
      <c r="I44" s="18">
        <f>J40+J42</f>
        <v>0</v>
      </c>
      <c r="J44" s="34">
        <f>ROUND(H44*I44,2)</f>
        <v>0</v>
      </c>
    </row>
    <row r="45" spans="1:10" ht="0.95" customHeight="1" x14ac:dyDescent="0.25">
      <c r="A45" s="19"/>
      <c r="B45" s="19"/>
      <c r="C45" s="19"/>
      <c r="D45" s="26"/>
      <c r="E45" s="19"/>
      <c r="F45" s="19"/>
      <c r="G45" s="35"/>
      <c r="H45" s="19"/>
      <c r="I45" s="19"/>
      <c r="J45" s="35"/>
    </row>
    <row r="46" spans="1:10" x14ac:dyDescent="0.25">
      <c r="A46" s="16"/>
      <c r="B46" s="16"/>
      <c r="C46" s="16"/>
      <c r="D46" s="25" t="s">
        <v>76</v>
      </c>
      <c r="E46" s="15">
        <v>1</v>
      </c>
      <c r="F46" s="18">
        <f>G6+G39</f>
        <v>16760.36</v>
      </c>
      <c r="G46" s="34">
        <f>ROUND(E46*F46,2)</f>
        <v>16760.36</v>
      </c>
      <c r="H46" s="15">
        <v>1</v>
      </c>
      <c r="I46" s="18">
        <f>J6+J39</f>
        <v>0</v>
      </c>
      <c r="J46" s="34">
        <f>ROUND(H46*I46,2)</f>
        <v>0</v>
      </c>
    </row>
    <row r="47" spans="1:10" ht="0.95" customHeight="1" x14ac:dyDescent="0.25">
      <c r="A47" s="19"/>
      <c r="B47" s="19"/>
      <c r="C47" s="19"/>
      <c r="D47" s="26"/>
      <c r="E47" s="19"/>
      <c r="F47" s="19"/>
      <c r="G47" s="35"/>
      <c r="H47" s="19"/>
      <c r="I47" s="19"/>
      <c r="J47" s="35"/>
    </row>
    <row r="48" spans="1:10" x14ac:dyDescent="0.25">
      <c r="A48" s="8" t="s">
        <v>77</v>
      </c>
      <c r="B48" s="9" t="s">
        <v>8</v>
      </c>
      <c r="C48" s="8" t="s">
        <v>9</v>
      </c>
      <c r="D48" s="23" t="s">
        <v>78</v>
      </c>
      <c r="E48" s="10">
        <f t="shared" ref="E48:J48" si="4">E85</f>
        <v>1</v>
      </c>
      <c r="F48" s="10">
        <f t="shared" si="4"/>
        <v>18100.060000000001</v>
      </c>
      <c r="G48" s="30">
        <f t="shared" si="4"/>
        <v>18100.060000000001</v>
      </c>
      <c r="H48" s="10">
        <f t="shared" si="4"/>
        <v>1</v>
      </c>
      <c r="I48" s="10">
        <f t="shared" si="4"/>
        <v>0</v>
      </c>
      <c r="J48" s="30">
        <f t="shared" si="4"/>
        <v>0</v>
      </c>
    </row>
    <row r="49" spans="1:10" ht="22.5" x14ac:dyDescent="0.25">
      <c r="A49" s="13" t="s">
        <v>79</v>
      </c>
      <c r="B49" s="14" t="s">
        <v>15</v>
      </c>
      <c r="C49" s="14" t="s">
        <v>16</v>
      </c>
      <c r="D49" s="17" t="s">
        <v>80</v>
      </c>
      <c r="E49" s="15">
        <v>98</v>
      </c>
      <c r="F49" s="15">
        <v>16.91</v>
      </c>
      <c r="G49" s="32">
        <f>ROUND(E49*F49,2)</f>
        <v>1657.18</v>
      </c>
      <c r="H49" s="15">
        <v>98</v>
      </c>
      <c r="I49" s="37">
        <v>0</v>
      </c>
      <c r="J49" s="32">
        <f>ROUND(H49*I49,2)</f>
        <v>0</v>
      </c>
    </row>
    <row r="50" spans="1:10" ht="123.75" x14ac:dyDescent="0.25">
      <c r="A50" s="16"/>
      <c r="B50" s="16"/>
      <c r="C50" s="16"/>
      <c r="D50" s="17" t="s">
        <v>81</v>
      </c>
      <c r="E50" s="16"/>
      <c r="F50" s="16"/>
      <c r="G50" s="33"/>
      <c r="H50" s="16"/>
      <c r="I50" s="16"/>
      <c r="J50" s="33"/>
    </row>
    <row r="51" spans="1:10" x14ac:dyDescent="0.25">
      <c r="A51" s="13" t="s">
        <v>82</v>
      </c>
      <c r="B51" s="14" t="s">
        <v>15</v>
      </c>
      <c r="C51" s="14" t="s">
        <v>16</v>
      </c>
      <c r="D51" s="17" t="s">
        <v>83</v>
      </c>
      <c r="E51" s="15">
        <v>98</v>
      </c>
      <c r="F51" s="15">
        <v>15.42</v>
      </c>
      <c r="G51" s="32">
        <f>ROUND(E51*F51,2)</f>
        <v>1511.16</v>
      </c>
      <c r="H51" s="15">
        <v>98</v>
      </c>
      <c r="I51" s="37">
        <v>0</v>
      </c>
      <c r="J51" s="32">
        <f>ROUND(H51*I51,2)</f>
        <v>0</v>
      </c>
    </row>
    <row r="52" spans="1:10" ht="78.75" x14ac:dyDescent="0.25">
      <c r="A52" s="16"/>
      <c r="B52" s="16"/>
      <c r="C52" s="16"/>
      <c r="D52" s="17" t="s">
        <v>84</v>
      </c>
      <c r="E52" s="16"/>
      <c r="F52" s="16"/>
      <c r="G52" s="33"/>
      <c r="H52" s="16"/>
      <c r="I52" s="16"/>
      <c r="J52" s="33"/>
    </row>
    <row r="53" spans="1:10" ht="22.5" x14ac:dyDescent="0.25">
      <c r="A53" s="13" t="s">
        <v>85</v>
      </c>
      <c r="B53" s="14" t="s">
        <v>15</v>
      </c>
      <c r="C53" s="14" t="s">
        <v>16</v>
      </c>
      <c r="D53" s="17" t="s">
        <v>86</v>
      </c>
      <c r="E53" s="15">
        <v>98</v>
      </c>
      <c r="F53" s="15">
        <v>13.88</v>
      </c>
      <c r="G53" s="32">
        <f>ROUND(E53*F53,2)</f>
        <v>1360.24</v>
      </c>
      <c r="H53" s="15">
        <v>98</v>
      </c>
      <c r="I53" s="37">
        <v>0</v>
      </c>
      <c r="J53" s="32">
        <f>ROUND(H53*I53,2)</f>
        <v>0</v>
      </c>
    </row>
    <row r="54" spans="1:10" ht="101.25" x14ac:dyDescent="0.25">
      <c r="A54" s="16"/>
      <c r="B54" s="16"/>
      <c r="C54" s="16"/>
      <c r="D54" s="17" t="s">
        <v>87</v>
      </c>
      <c r="E54" s="16"/>
      <c r="F54" s="16"/>
      <c r="G54" s="33"/>
      <c r="H54" s="16"/>
      <c r="I54" s="16"/>
      <c r="J54" s="33"/>
    </row>
    <row r="55" spans="1:10" ht="22.5" x14ac:dyDescent="0.25">
      <c r="A55" s="13" t="s">
        <v>88</v>
      </c>
      <c r="B55" s="14" t="s">
        <v>15</v>
      </c>
      <c r="C55" s="14" t="s">
        <v>16</v>
      </c>
      <c r="D55" s="17" t="s">
        <v>89</v>
      </c>
      <c r="E55" s="15">
        <v>98</v>
      </c>
      <c r="F55" s="15">
        <v>22.92</v>
      </c>
      <c r="G55" s="32">
        <f>ROUND(E55*F55,2)</f>
        <v>2246.16</v>
      </c>
      <c r="H55" s="15">
        <v>98</v>
      </c>
      <c r="I55" s="37">
        <v>0</v>
      </c>
      <c r="J55" s="32">
        <f>ROUND(H55*I55,2)</f>
        <v>0</v>
      </c>
    </row>
    <row r="56" spans="1:10" ht="90" x14ac:dyDescent="0.25">
      <c r="A56" s="16"/>
      <c r="B56" s="16"/>
      <c r="C56" s="16"/>
      <c r="D56" s="17" t="s">
        <v>90</v>
      </c>
      <c r="E56" s="16"/>
      <c r="F56" s="16"/>
      <c r="G56" s="33"/>
      <c r="H56" s="16"/>
      <c r="I56" s="16"/>
      <c r="J56" s="33"/>
    </row>
    <row r="57" spans="1:10" x14ac:dyDescent="0.25">
      <c r="A57" s="13" t="s">
        <v>91</v>
      </c>
      <c r="B57" s="14" t="s">
        <v>15</v>
      </c>
      <c r="C57" s="14" t="s">
        <v>92</v>
      </c>
      <c r="D57" s="17" t="s">
        <v>93</v>
      </c>
      <c r="E57" s="15">
        <v>36</v>
      </c>
      <c r="F57" s="15">
        <v>3.01</v>
      </c>
      <c r="G57" s="32">
        <f>ROUND(E57*F57,2)</f>
        <v>108.36</v>
      </c>
      <c r="H57" s="15">
        <v>36</v>
      </c>
      <c r="I57" s="37">
        <v>0</v>
      </c>
      <c r="J57" s="32">
        <f>ROUND(H57*I57,2)</f>
        <v>0</v>
      </c>
    </row>
    <row r="58" spans="1:10" ht="33.75" x14ac:dyDescent="0.25">
      <c r="A58" s="16"/>
      <c r="B58" s="16"/>
      <c r="C58" s="16"/>
      <c r="D58" s="17" t="s">
        <v>94</v>
      </c>
      <c r="E58" s="16"/>
      <c r="F58" s="16"/>
      <c r="G58" s="33"/>
      <c r="H58" s="16"/>
      <c r="I58" s="16"/>
      <c r="J58" s="33"/>
    </row>
    <row r="59" spans="1:10" x14ac:dyDescent="0.25">
      <c r="A59" s="13" t="s">
        <v>95</v>
      </c>
      <c r="B59" s="14" t="s">
        <v>15</v>
      </c>
      <c r="C59" s="14" t="s">
        <v>16</v>
      </c>
      <c r="D59" s="17" t="s">
        <v>96</v>
      </c>
      <c r="E59" s="15">
        <v>45</v>
      </c>
      <c r="F59" s="15">
        <v>33.17</v>
      </c>
      <c r="G59" s="32">
        <f>ROUND(E59*F59,2)</f>
        <v>1492.65</v>
      </c>
      <c r="H59" s="15">
        <v>45</v>
      </c>
      <c r="I59" s="37">
        <v>0</v>
      </c>
      <c r="J59" s="32">
        <f>ROUND(H59*I59,2)</f>
        <v>0</v>
      </c>
    </row>
    <row r="60" spans="1:10" ht="78.75" x14ac:dyDescent="0.25">
      <c r="A60" s="16"/>
      <c r="B60" s="16"/>
      <c r="C60" s="16"/>
      <c r="D60" s="17" t="s">
        <v>97</v>
      </c>
      <c r="E60" s="16"/>
      <c r="F60" s="16"/>
      <c r="G60" s="33"/>
      <c r="H60" s="16"/>
      <c r="I60" s="16"/>
      <c r="J60" s="33"/>
    </row>
    <row r="61" spans="1:10" x14ac:dyDescent="0.25">
      <c r="A61" s="13" t="s">
        <v>98</v>
      </c>
      <c r="B61" s="14" t="s">
        <v>15</v>
      </c>
      <c r="C61" s="14" t="s">
        <v>16</v>
      </c>
      <c r="D61" s="17" t="s">
        <v>99</v>
      </c>
      <c r="E61" s="15">
        <v>40</v>
      </c>
      <c r="F61" s="15">
        <v>8.4700000000000006</v>
      </c>
      <c r="G61" s="32">
        <f>ROUND(E61*F61,2)</f>
        <v>338.8</v>
      </c>
      <c r="H61" s="15">
        <v>40</v>
      </c>
      <c r="I61" s="37">
        <v>0</v>
      </c>
      <c r="J61" s="32">
        <f>ROUND(H61*I61,2)</f>
        <v>0</v>
      </c>
    </row>
    <row r="62" spans="1:10" ht="101.25" x14ac:dyDescent="0.25">
      <c r="A62" s="16"/>
      <c r="B62" s="16"/>
      <c r="C62" s="16"/>
      <c r="D62" s="17" t="s">
        <v>100</v>
      </c>
      <c r="E62" s="16"/>
      <c r="F62" s="16"/>
      <c r="G62" s="33"/>
      <c r="H62" s="16"/>
      <c r="I62" s="16"/>
      <c r="J62" s="33"/>
    </row>
    <row r="63" spans="1:10" ht="22.5" x14ac:dyDescent="0.25">
      <c r="A63" s="13" t="s">
        <v>101</v>
      </c>
      <c r="B63" s="14" t="s">
        <v>15</v>
      </c>
      <c r="C63" s="14" t="s">
        <v>16</v>
      </c>
      <c r="D63" s="17" t="s">
        <v>102</v>
      </c>
      <c r="E63" s="15">
        <v>40</v>
      </c>
      <c r="F63" s="15">
        <v>16.559999999999999</v>
      </c>
      <c r="G63" s="32">
        <f>ROUND(E63*F63,2)</f>
        <v>662.4</v>
      </c>
      <c r="H63" s="15">
        <v>40</v>
      </c>
      <c r="I63" s="37">
        <v>0</v>
      </c>
      <c r="J63" s="32">
        <f>ROUND(H63*I63,2)</f>
        <v>0</v>
      </c>
    </row>
    <row r="64" spans="1:10" ht="112.5" x14ac:dyDescent="0.25">
      <c r="A64" s="16"/>
      <c r="B64" s="16"/>
      <c r="C64" s="16"/>
      <c r="D64" s="17" t="s">
        <v>103</v>
      </c>
      <c r="E64" s="16"/>
      <c r="F64" s="16"/>
      <c r="G64" s="33"/>
      <c r="H64" s="16"/>
      <c r="I64" s="16"/>
      <c r="J64" s="33"/>
    </row>
    <row r="65" spans="1:10" x14ac:dyDescent="0.25">
      <c r="A65" s="13" t="s">
        <v>104</v>
      </c>
      <c r="B65" s="14" t="s">
        <v>15</v>
      </c>
      <c r="C65" s="14" t="s">
        <v>53</v>
      </c>
      <c r="D65" s="17" t="s">
        <v>105</v>
      </c>
      <c r="E65" s="15">
        <v>15</v>
      </c>
      <c r="F65" s="15">
        <v>12.88</v>
      </c>
      <c r="G65" s="32">
        <f>ROUND(E65*F65,2)</f>
        <v>193.2</v>
      </c>
      <c r="H65" s="15">
        <v>15</v>
      </c>
      <c r="I65" s="37">
        <v>0</v>
      </c>
      <c r="J65" s="32">
        <f>ROUND(H65*I65,2)</f>
        <v>0</v>
      </c>
    </row>
    <row r="66" spans="1:10" ht="45" x14ac:dyDescent="0.25">
      <c r="A66" s="16"/>
      <c r="B66" s="16"/>
      <c r="C66" s="16"/>
      <c r="D66" s="17" t="s">
        <v>106</v>
      </c>
      <c r="E66" s="16"/>
      <c r="F66" s="16"/>
      <c r="G66" s="33"/>
      <c r="H66" s="16"/>
      <c r="I66" s="16"/>
      <c r="J66" s="33"/>
    </row>
    <row r="67" spans="1:10" ht="22.5" x14ac:dyDescent="0.25">
      <c r="A67" s="13" t="s">
        <v>107</v>
      </c>
      <c r="B67" s="14" t="s">
        <v>15</v>
      </c>
      <c r="C67" s="14" t="s">
        <v>16</v>
      </c>
      <c r="D67" s="17" t="s">
        <v>108</v>
      </c>
      <c r="E67" s="15">
        <v>28</v>
      </c>
      <c r="F67" s="15">
        <v>33.4</v>
      </c>
      <c r="G67" s="32">
        <f>ROUND(E67*F67,2)</f>
        <v>935.2</v>
      </c>
      <c r="H67" s="15">
        <v>28</v>
      </c>
      <c r="I67" s="37">
        <v>0</v>
      </c>
      <c r="J67" s="32">
        <f>ROUND(H67*I67,2)</f>
        <v>0</v>
      </c>
    </row>
    <row r="68" spans="1:10" ht="191.25" x14ac:dyDescent="0.25">
      <c r="A68" s="16"/>
      <c r="B68" s="16"/>
      <c r="C68" s="16"/>
      <c r="D68" s="17" t="s">
        <v>109</v>
      </c>
      <c r="E68" s="16"/>
      <c r="F68" s="16"/>
      <c r="G68" s="33"/>
      <c r="H68" s="16"/>
      <c r="I68" s="16"/>
      <c r="J68" s="33"/>
    </row>
    <row r="69" spans="1:10" ht="22.5" x14ac:dyDescent="0.25">
      <c r="A69" s="13" t="s">
        <v>110</v>
      </c>
      <c r="B69" s="14" t="s">
        <v>15</v>
      </c>
      <c r="C69" s="14" t="s">
        <v>53</v>
      </c>
      <c r="D69" s="17" t="s">
        <v>111</v>
      </c>
      <c r="E69" s="15">
        <v>15</v>
      </c>
      <c r="F69" s="15">
        <v>140.93</v>
      </c>
      <c r="G69" s="32">
        <f>ROUND(E69*F69,2)</f>
        <v>2113.9499999999998</v>
      </c>
      <c r="H69" s="15">
        <v>15</v>
      </c>
      <c r="I69" s="37">
        <v>0</v>
      </c>
      <c r="J69" s="32">
        <f>ROUND(H69*I69,2)</f>
        <v>0</v>
      </c>
    </row>
    <row r="70" spans="1:10" ht="78.75" x14ac:dyDescent="0.25">
      <c r="A70" s="16"/>
      <c r="B70" s="16"/>
      <c r="C70" s="16"/>
      <c r="D70" s="17" t="s">
        <v>112</v>
      </c>
      <c r="E70" s="16"/>
      <c r="F70" s="16"/>
      <c r="G70" s="33"/>
      <c r="H70" s="16"/>
      <c r="I70" s="16"/>
      <c r="J70" s="33"/>
    </row>
    <row r="71" spans="1:10" ht="22.5" x14ac:dyDescent="0.25">
      <c r="A71" s="13" t="s">
        <v>113</v>
      </c>
      <c r="B71" s="14" t="s">
        <v>15</v>
      </c>
      <c r="C71" s="14" t="s">
        <v>53</v>
      </c>
      <c r="D71" s="17" t="s">
        <v>114</v>
      </c>
      <c r="E71" s="15">
        <v>8</v>
      </c>
      <c r="F71" s="15">
        <v>25.95</v>
      </c>
      <c r="G71" s="32">
        <f>ROUND(E71*F71,2)</f>
        <v>207.6</v>
      </c>
      <c r="H71" s="15">
        <v>8</v>
      </c>
      <c r="I71" s="37">
        <v>0</v>
      </c>
      <c r="J71" s="32">
        <f>ROUND(H71*I71,2)</f>
        <v>0</v>
      </c>
    </row>
    <row r="72" spans="1:10" ht="56.25" x14ac:dyDescent="0.25">
      <c r="A72" s="16"/>
      <c r="B72" s="16"/>
      <c r="C72" s="16"/>
      <c r="D72" s="17" t="s">
        <v>115</v>
      </c>
      <c r="E72" s="16"/>
      <c r="F72" s="16"/>
      <c r="G72" s="33"/>
      <c r="H72" s="16"/>
      <c r="I72" s="16"/>
      <c r="J72" s="33"/>
    </row>
    <row r="73" spans="1:10" ht="22.5" x14ac:dyDescent="0.25">
      <c r="A73" s="13" t="s">
        <v>116</v>
      </c>
      <c r="B73" s="14" t="s">
        <v>15</v>
      </c>
      <c r="C73" s="14" t="s">
        <v>16</v>
      </c>
      <c r="D73" s="17" t="s">
        <v>117</v>
      </c>
      <c r="E73" s="15">
        <v>30</v>
      </c>
      <c r="F73" s="15">
        <v>11.21</v>
      </c>
      <c r="G73" s="32">
        <f>ROUND(E73*F73,2)</f>
        <v>336.3</v>
      </c>
      <c r="H73" s="15">
        <v>30</v>
      </c>
      <c r="I73" s="37">
        <v>0</v>
      </c>
      <c r="J73" s="32">
        <f>ROUND(H73*I73,2)</f>
        <v>0</v>
      </c>
    </row>
    <row r="74" spans="1:10" ht="45" x14ac:dyDescent="0.25">
      <c r="A74" s="16"/>
      <c r="B74" s="16"/>
      <c r="C74" s="16"/>
      <c r="D74" s="17" t="s">
        <v>118</v>
      </c>
      <c r="E74" s="16"/>
      <c r="F74" s="16"/>
      <c r="G74" s="33"/>
      <c r="H74" s="16"/>
      <c r="I74" s="16"/>
      <c r="J74" s="33"/>
    </row>
    <row r="75" spans="1:10" x14ac:dyDescent="0.25">
      <c r="A75" s="13" t="s">
        <v>119</v>
      </c>
      <c r="B75" s="14" t="s">
        <v>15</v>
      </c>
      <c r="C75" s="14" t="s">
        <v>16</v>
      </c>
      <c r="D75" s="17" t="s">
        <v>120</v>
      </c>
      <c r="E75" s="15">
        <v>30</v>
      </c>
      <c r="F75" s="15">
        <v>7.76</v>
      </c>
      <c r="G75" s="32">
        <f>ROUND(E75*F75,2)</f>
        <v>232.8</v>
      </c>
      <c r="H75" s="15">
        <v>30</v>
      </c>
      <c r="I75" s="37">
        <v>0</v>
      </c>
      <c r="J75" s="32">
        <f>ROUND(H75*I75,2)</f>
        <v>0</v>
      </c>
    </row>
    <row r="76" spans="1:10" ht="45" x14ac:dyDescent="0.25">
      <c r="A76" s="16"/>
      <c r="B76" s="16"/>
      <c r="C76" s="16"/>
      <c r="D76" s="17" t="s">
        <v>121</v>
      </c>
      <c r="E76" s="16"/>
      <c r="F76" s="16"/>
      <c r="G76" s="33"/>
      <c r="H76" s="16"/>
      <c r="I76" s="16"/>
      <c r="J76" s="33"/>
    </row>
    <row r="77" spans="1:10" x14ac:dyDescent="0.25">
      <c r="A77" s="13" t="s">
        <v>122</v>
      </c>
      <c r="B77" s="14" t="s">
        <v>15</v>
      </c>
      <c r="C77" s="14" t="s">
        <v>16</v>
      </c>
      <c r="D77" s="17" t="s">
        <v>123</v>
      </c>
      <c r="E77" s="15">
        <v>28.5</v>
      </c>
      <c r="F77" s="15">
        <v>10.62</v>
      </c>
      <c r="G77" s="32">
        <f>ROUND(E77*F77,2)</f>
        <v>302.67</v>
      </c>
      <c r="H77" s="15">
        <v>28.5</v>
      </c>
      <c r="I77" s="37">
        <v>0</v>
      </c>
      <c r="J77" s="32">
        <f>ROUND(H77*I77,2)</f>
        <v>0</v>
      </c>
    </row>
    <row r="78" spans="1:10" ht="56.25" x14ac:dyDescent="0.25">
      <c r="A78" s="16"/>
      <c r="B78" s="16"/>
      <c r="C78" s="16"/>
      <c r="D78" s="17" t="s">
        <v>124</v>
      </c>
      <c r="E78" s="16"/>
      <c r="F78" s="16"/>
      <c r="G78" s="33"/>
      <c r="H78" s="16"/>
      <c r="I78" s="16"/>
      <c r="J78" s="33"/>
    </row>
    <row r="79" spans="1:10" ht="22.5" x14ac:dyDescent="0.25">
      <c r="A79" s="13" t="s">
        <v>125</v>
      </c>
      <c r="B79" s="14" t="s">
        <v>15</v>
      </c>
      <c r="C79" s="14" t="s">
        <v>16</v>
      </c>
      <c r="D79" s="17" t="s">
        <v>126</v>
      </c>
      <c r="E79" s="15">
        <v>98</v>
      </c>
      <c r="F79" s="15">
        <v>42.9</v>
      </c>
      <c r="G79" s="32">
        <f>ROUND(E79*F79,2)</f>
        <v>4204.2</v>
      </c>
      <c r="H79" s="15">
        <v>98</v>
      </c>
      <c r="I79" s="37">
        <v>0</v>
      </c>
      <c r="J79" s="32">
        <f>ROUND(H79*I79,2)</f>
        <v>0</v>
      </c>
    </row>
    <row r="80" spans="1:10" ht="326.25" x14ac:dyDescent="0.25">
      <c r="A80" s="16"/>
      <c r="B80" s="16"/>
      <c r="C80" s="16"/>
      <c r="D80" s="17" t="s">
        <v>127</v>
      </c>
      <c r="E80" s="16"/>
      <c r="F80" s="16"/>
      <c r="G80" s="33"/>
      <c r="H80" s="16"/>
      <c r="I80" s="16"/>
      <c r="J80" s="33"/>
    </row>
    <row r="81" spans="1:10" x14ac:dyDescent="0.25">
      <c r="A81" s="13" t="s">
        <v>128</v>
      </c>
      <c r="B81" s="14" t="s">
        <v>15</v>
      </c>
      <c r="C81" s="14" t="s">
        <v>53</v>
      </c>
      <c r="D81" s="17" t="s">
        <v>129</v>
      </c>
      <c r="E81" s="15">
        <v>3</v>
      </c>
      <c r="F81" s="15">
        <v>14.16</v>
      </c>
      <c r="G81" s="32">
        <f>ROUND(E81*F81,2)</f>
        <v>42.48</v>
      </c>
      <c r="H81" s="15">
        <v>3</v>
      </c>
      <c r="I81" s="37">
        <v>0</v>
      </c>
      <c r="J81" s="32">
        <f>ROUND(H81*I81,2)</f>
        <v>0</v>
      </c>
    </row>
    <row r="82" spans="1:10" ht="56.25" x14ac:dyDescent="0.25">
      <c r="A82" s="16"/>
      <c r="B82" s="16"/>
      <c r="C82" s="16"/>
      <c r="D82" s="17" t="s">
        <v>130</v>
      </c>
      <c r="E82" s="16"/>
      <c r="F82" s="16"/>
      <c r="G82" s="33"/>
      <c r="H82" s="16"/>
      <c r="I82" s="16"/>
      <c r="J82" s="33"/>
    </row>
    <row r="83" spans="1:10" ht="22.5" x14ac:dyDescent="0.25">
      <c r="A83" s="13" t="s">
        <v>131</v>
      </c>
      <c r="B83" s="14" t="s">
        <v>15</v>
      </c>
      <c r="C83" s="14" t="s">
        <v>53</v>
      </c>
      <c r="D83" s="17" t="s">
        <v>132</v>
      </c>
      <c r="E83" s="15">
        <v>3</v>
      </c>
      <c r="F83" s="15">
        <v>51.57</v>
      </c>
      <c r="G83" s="32">
        <f>ROUND(E83*F83,2)</f>
        <v>154.71</v>
      </c>
      <c r="H83" s="15">
        <v>3</v>
      </c>
      <c r="I83" s="37">
        <v>0</v>
      </c>
      <c r="J83" s="32">
        <f>ROUND(H83*I83,2)</f>
        <v>0</v>
      </c>
    </row>
    <row r="84" spans="1:10" ht="78.75" x14ac:dyDescent="0.25">
      <c r="A84" s="16"/>
      <c r="B84" s="16"/>
      <c r="C84" s="16"/>
      <c r="D84" s="17" t="s">
        <v>133</v>
      </c>
      <c r="E84" s="16"/>
      <c r="F84" s="16"/>
      <c r="G84" s="33"/>
      <c r="H84" s="16"/>
      <c r="I84" s="16"/>
      <c r="J84" s="33"/>
    </row>
    <row r="85" spans="1:10" x14ac:dyDescent="0.25">
      <c r="A85" s="16"/>
      <c r="B85" s="16"/>
      <c r="C85" s="16"/>
      <c r="D85" s="25" t="s">
        <v>134</v>
      </c>
      <c r="E85" s="15">
        <v>1</v>
      </c>
      <c r="F85" s="18">
        <f>G49+G51+G53+G55+G57+G59+G61+G63+G65+G67+G69+G71+G73+G75+G77+G79+G81+G83</f>
        <v>18100.060000000001</v>
      </c>
      <c r="G85" s="34">
        <f>ROUND(E85*F85,2)</f>
        <v>18100.060000000001</v>
      </c>
      <c r="H85" s="15">
        <v>1</v>
      </c>
      <c r="I85" s="18">
        <f>J49+J51+J53+J55+J57+J59+J61+J63+J65+J67+J69+J71+J73+J75+J77+J79+J81+J83</f>
        <v>0</v>
      </c>
      <c r="J85" s="34">
        <f>ROUND(H85*I85,2)</f>
        <v>0</v>
      </c>
    </row>
    <row r="86" spans="1:10" ht="0.95" customHeight="1" x14ac:dyDescent="0.25">
      <c r="A86" s="19"/>
      <c r="B86" s="19"/>
      <c r="C86" s="19"/>
      <c r="D86" s="26"/>
      <c r="E86" s="19"/>
      <c r="F86" s="19"/>
      <c r="G86" s="35"/>
      <c r="H86" s="19"/>
      <c r="I86" s="19"/>
      <c r="J86" s="35"/>
    </row>
    <row r="87" spans="1:10" x14ac:dyDescent="0.25">
      <c r="A87" s="8" t="s">
        <v>135</v>
      </c>
      <c r="B87" s="9" t="s">
        <v>8</v>
      </c>
      <c r="C87" s="8" t="s">
        <v>9</v>
      </c>
      <c r="D87" s="23" t="s">
        <v>136</v>
      </c>
      <c r="E87" s="10">
        <f t="shared" ref="E87:J87" si="5">E110</f>
        <v>1</v>
      </c>
      <c r="F87" s="10">
        <f t="shared" si="5"/>
        <v>4888.8500000000004</v>
      </c>
      <c r="G87" s="30">
        <f t="shared" si="5"/>
        <v>4888.8500000000004</v>
      </c>
      <c r="H87" s="10">
        <f t="shared" si="5"/>
        <v>1</v>
      </c>
      <c r="I87" s="10">
        <f t="shared" si="5"/>
        <v>0</v>
      </c>
      <c r="J87" s="30">
        <f t="shared" si="5"/>
        <v>0</v>
      </c>
    </row>
    <row r="88" spans="1:10" x14ac:dyDescent="0.25">
      <c r="A88" s="13" t="s">
        <v>137</v>
      </c>
      <c r="B88" s="14" t="s">
        <v>15</v>
      </c>
      <c r="C88" s="14" t="s">
        <v>37</v>
      </c>
      <c r="D88" s="17" t="s">
        <v>138</v>
      </c>
      <c r="E88" s="15">
        <v>1</v>
      </c>
      <c r="F88" s="15">
        <v>415.63</v>
      </c>
      <c r="G88" s="32">
        <f>ROUND(E88*F88,2)</f>
        <v>415.63</v>
      </c>
      <c r="H88" s="15">
        <v>1</v>
      </c>
      <c r="I88" s="37">
        <v>0</v>
      </c>
      <c r="J88" s="32">
        <f>ROUND(H88*I88,2)</f>
        <v>0</v>
      </c>
    </row>
    <row r="89" spans="1:10" ht="112.5" x14ac:dyDescent="0.25">
      <c r="A89" s="16"/>
      <c r="B89" s="16"/>
      <c r="C89" s="16"/>
      <c r="D89" s="17" t="s">
        <v>139</v>
      </c>
      <c r="E89" s="16"/>
      <c r="F89" s="16"/>
      <c r="G89" s="33"/>
      <c r="H89" s="16"/>
      <c r="I89" s="16"/>
      <c r="J89" s="33"/>
    </row>
    <row r="90" spans="1:10" x14ac:dyDescent="0.25">
      <c r="A90" s="13" t="s">
        <v>140</v>
      </c>
      <c r="B90" s="14" t="s">
        <v>15</v>
      </c>
      <c r="C90" s="14" t="s">
        <v>53</v>
      </c>
      <c r="D90" s="17" t="s">
        <v>141</v>
      </c>
      <c r="E90" s="15">
        <v>150</v>
      </c>
      <c r="F90" s="15">
        <v>3.78</v>
      </c>
      <c r="G90" s="32">
        <f>ROUND(E90*F90,2)</f>
        <v>567</v>
      </c>
      <c r="H90" s="15">
        <v>150</v>
      </c>
      <c r="I90" s="37">
        <v>0</v>
      </c>
      <c r="J90" s="32">
        <f>ROUND(H90*I90,2)</f>
        <v>0</v>
      </c>
    </row>
    <row r="91" spans="1:10" ht="101.25" x14ac:dyDescent="0.25">
      <c r="A91" s="16"/>
      <c r="B91" s="16"/>
      <c r="C91" s="16"/>
      <c r="D91" s="17" t="s">
        <v>142</v>
      </c>
      <c r="E91" s="16"/>
      <c r="F91" s="16"/>
      <c r="G91" s="33"/>
      <c r="H91" s="16"/>
      <c r="I91" s="16"/>
      <c r="J91" s="33"/>
    </row>
    <row r="92" spans="1:10" x14ac:dyDescent="0.25">
      <c r="A92" s="13" t="s">
        <v>143</v>
      </c>
      <c r="B92" s="14" t="s">
        <v>15</v>
      </c>
      <c r="C92" s="14" t="s">
        <v>37</v>
      </c>
      <c r="D92" s="17" t="s">
        <v>144</v>
      </c>
      <c r="E92" s="15">
        <v>1</v>
      </c>
      <c r="F92" s="15">
        <v>291.86</v>
      </c>
      <c r="G92" s="32">
        <f>ROUND(E92*F92,2)</f>
        <v>291.86</v>
      </c>
      <c r="H92" s="15">
        <v>1</v>
      </c>
      <c r="I92" s="37">
        <v>0</v>
      </c>
      <c r="J92" s="32">
        <f>ROUND(H92*I92,2)</f>
        <v>0</v>
      </c>
    </row>
    <row r="93" spans="1:10" ht="56.25" x14ac:dyDescent="0.25">
      <c r="A93" s="16"/>
      <c r="B93" s="16"/>
      <c r="C93" s="16"/>
      <c r="D93" s="17" t="s">
        <v>145</v>
      </c>
      <c r="E93" s="16"/>
      <c r="F93" s="16"/>
      <c r="G93" s="33"/>
      <c r="H93" s="16"/>
      <c r="I93" s="16"/>
      <c r="J93" s="33"/>
    </row>
    <row r="94" spans="1:10" x14ac:dyDescent="0.25">
      <c r="A94" s="13" t="s">
        <v>146</v>
      </c>
      <c r="B94" s="14" t="s">
        <v>15</v>
      </c>
      <c r="C94" s="14" t="s">
        <v>37</v>
      </c>
      <c r="D94" s="17" t="s">
        <v>147</v>
      </c>
      <c r="E94" s="15">
        <v>1</v>
      </c>
      <c r="F94" s="15">
        <v>136.46</v>
      </c>
      <c r="G94" s="32">
        <f>ROUND(E94*F94,2)</f>
        <v>136.46</v>
      </c>
      <c r="H94" s="15">
        <v>1</v>
      </c>
      <c r="I94" s="37">
        <v>0</v>
      </c>
      <c r="J94" s="32">
        <f>ROUND(H94*I94,2)</f>
        <v>0</v>
      </c>
    </row>
    <row r="95" spans="1:10" ht="45" x14ac:dyDescent="0.25">
      <c r="A95" s="16"/>
      <c r="B95" s="16"/>
      <c r="C95" s="16"/>
      <c r="D95" s="17" t="s">
        <v>148</v>
      </c>
      <c r="E95" s="16"/>
      <c r="F95" s="16"/>
      <c r="G95" s="33"/>
      <c r="H95" s="16"/>
      <c r="I95" s="16"/>
      <c r="J95" s="33"/>
    </row>
    <row r="96" spans="1:10" x14ac:dyDescent="0.25">
      <c r="A96" s="13" t="s">
        <v>149</v>
      </c>
      <c r="B96" s="14" t="s">
        <v>15</v>
      </c>
      <c r="C96" s="14" t="s">
        <v>37</v>
      </c>
      <c r="D96" s="17" t="s">
        <v>150</v>
      </c>
      <c r="E96" s="15">
        <v>1</v>
      </c>
      <c r="F96" s="15">
        <v>41.98</v>
      </c>
      <c r="G96" s="32">
        <f>ROUND(E96*F96,2)</f>
        <v>41.98</v>
      </c>
      <c r="H96" s="15">
        <v>1</v>
      </c>
      <c r="I96" s="37">
        <v>0</v>
      </c>
      <c r="J96" s="32">
        <f>ROUND(H96*I96,2)</f>
        <v>0</v>
      </c>
    </row>
    <row r="97" spans="1:10" ht="33.75" x14ac:dyDescent="0.25">
      <c r="A97" s="16"/>
      <c r="B97" s="16"/>
      <c r="C97" s="16"/>
      <c r="D97" s="17" t="s">
        <v>151</v>
      </c>
      <c r="E97" s="16"/>
      <c r="F97" s="16"/>
      <c r="G97" s="33"/>
      <c r="H97" s="16"/>
      <c r="I97" s="16"/>
      <c r="J97" s="33"/>
    </row>
    <row r="98" spans="1:10" x14ac:dyDescent="0.25">
      <c r="A98" s="13" t="s">
        <v>152</v>
      </c>
      <c r="B98" s="14" t="s">
        <v>15</v>
      </c>
      <c r="C98" s="14" t="s">
        <v>37</v>
      </c>
      <c r="D98" s="17" t="s">
        <v>153</v>
      </c>
      <c r="E98" s="15">
        <v>3</v>
      </c>
      <c r="F98" s="15">
        <v>88.29</v>
      </c>
      <c r="G98" s="32">
        <f>ROUND(E98*F98,2)</f>
        <v>264.87</v>
      </c>
      <c r="H98" s="15">
        <v>3</v>
      </c>
      <c r="I98" s="37">
        <v>0</v>
      </c>
      <c r="J98" s="32">
        <f>ROUND(H98*I98,2)</f>
        <v>0</v>
      </c>
    </row>
    <row r="99" spans="1:10" ht="67.5" x14ac:dyDescent="0.25">
      <c r="A99" s="16"/>
      <c r="B99" s="16"/>
      <c r="C99" s="16"/>
      <c r="D99" s="17" t="s">
        <v>154</v>
      </c>
      <c r="E99" s="16"/>
      <c r="F99" s="16"/>
      <c r="G99" s="33"/>
      <c r="H99" s="16"/>
      <c r="I99" s="16"/>
      <c r="J99" s="33"/>
    </row>
    <row r="100" spans="1:10" x14ac:dyDescent="0.25">
      <c r="A100" s="13" t="s">
        <v>155</v>
      </c>
      <c r="B100" s="14" t="s">
        <v>15</v>
      </c>
      <c r="C100" s="14" t="s">
        <v>37</v>
      </c>
      <c r="D100" s="17" t="s">
        <v>156</v>
      </c>
      <c r="E100" s="15">
        <v>3</v>
      </c>
      <c r="F100" s="15">
        <v>89.58</v>
      </c>
      <c r="G100" s="32">
        <f>ROUND(E100*F100,2)</f>
        <v>268.74</v>
      </c>
      <c r="H100" s="15">
        <v>3</v>
      </c>
      <c r="I100" s="37">
        <v>0</v>
      </c>
      <c r="J100" s="32">
        <f>ROUND(H100*I100,2)</f>
        <v>0</v>
      </c>
    </row>
    <row r="101" spans="1:10" ht="157.5" x14ac:dyDescent="0.25">
      <c r="A101" s="16"/>
      <c r="B101" s="16"/>
      <c r="C101" s="16"/>
      <c r="D101" s="17" t="s">
        <v>157</v>
      </c>
      <c r="E101" s="16"/>
      <c r="F101" s="16"/>
      <c r="G101" s="33"/>
      <c r="H101" s="16"/>
      <c r="I101" s="16"/>
      <c r="J101" s="33"/>
    </row>
    <row r="102" spans="1:10" x14ac:dyDescent="0.25">
      <c r="A102" s="13" t="s">
        <v>158</v>
      </c>
      <c r="B102" s="14" t="s">
        <v>15</v>
      </c>
      <c r="C102" s="14" t="s">
        <v>53</v>
      </c>
      <c r="D102" s="17" t="s">
        <v>159</v>
      </c>
      <c r="E102" s="15">
        <v>15</v>
      </c>
      <c r="F102" s="15">
        <v>12</v>
      </c>
      <c r="G102" s="32">
        <f>ROUND(E102*F102,2)</f>
        <v>180</v>
      </c>
      <c r="H102" s="15">
        <v>15</v>
      </c>
      <c r="I102" s="37">
        <v>0</v>
      </c>
      <c r="J102" s="32">
        <f>ROUND(H102*I102,2)</f>
        <v>0</v>
      </c>
    </row>
    <row r="103" spans="1:10" ht="67.5" x14ac:dyDescent="0.25">
      <c r="A103" s="16"/>
      <c r="B103" s="16"/>
      <c r="C103" s="16"/>
      <c r="D103" s="17" t="s">
        <v>160</v>
      </c>
      <c r="E103" s="16"/>
      <c r="F103" s="16"/>
      <c r="G103" s="33"/>
      <c r="H103" s="16"/>
      <c r="I103" s="16"/>
      <c r="J103" s="33"/>
    </row>
    <row r="104" spans="1:10" x14ac:dyDescent="0.25">
      <c r="A104" s="13" t="s">
        <v>161</v>
      </c>
      <c r="B104" s="14" t="s">
        <v>15</v>
      </c>
      <c r="C104" s="14" t="s">
        <v>37</v>
      </c>
      <c r="D104" s="17" t="s">
        <v>162</v>
      </c>
      <c r="E104" s="15">
        <v>1</v>
      </c>
      <c r="F104" s="15">
        <v>13.79</v>
      </c>
      <c r="G104" s="32">
        <f>ROUND(E104*F104,2)</f>
        <v>13.79</v>
      </c>
      <c r="H104" s="15">
        <v>1</v>
      </c>
      <c r="I104" s="37">
        <v>0</v>
      </c>
      <c r="J104" s="32">
        <f>ROUND(H104*I104,2)</f>
        <v>0</v>
      </c>
    </row>
    <row r="105" spans="1:10" ht="56.25" x14ac:dyDescent="0.25">
      <c r="A105" s="16"/>
      <c r="B105" s="16"/>
      <c r="C105" s="16"/>
      <c r="D105" s="17" t="s">
        <v>163</v>
      </c>
      <c r="E105" s="16"/>
      <c r="F105" s="16"/>
      <c r="G105" s="33"/>
      <c r="H105" s="16"/>
      <c r="I105" s="16"/>
      <c r="J105" s="33"/>
    </row>
    <row r="106" spans="1:10" x14ac:dyDescent="0.25">
      <c r="A106" s="13" t="s">
        <v>164</v>
      </c>
      <c r="B106" s="14" t="s">
        <v>15</v>
      </c>
      <c r="C106" s="14" t="s">
        <v>53</v>
      </c>
      <c r="D106" s="17" t="s">
        <v>165</v>
      </c>
      <c r="E106" s="15">
        <v>30</v>
      </c>
      <c r="F106" s="15">
        <v>18.7</v>
      </c>
      <c r="G106" s="32">
        <f>ROUND(E106*F106,2)</f>
        <v>561</v>
      </c>
      <c r="H106" s="15">
        <v>30</v>
      </c>
      <c r="I106" s="37">
        <v>0</v>
      </c>
      <c r="J106" s="32">
        <f>ROUND(H106*I106,2)</f>
        <v>0</v>
      </c>
    </row>
    <row r="107" spans="1:10" ht="45" x14ac:dyDescent="0.25">
      <c r="A107" s="16"/>
      <c r="B107" s="16"/>
      <c r="C107" s="16"/>
      <c r="D107" s="17" t="s">
        <v>166</v>
      </c>
      <c r="E107" s="16"/>
      <c r="F107" s="16"/>
      <c r="G107" s="33"/>
      <c r="H107" s="16"/>
      <c r="I107" s="16"/>
      <c r="J107" s="33"/>
    </row>
    <row r="108" spans="1:10" x14ac:dyDescent="0.25">
      <c r="A108" s="13" t="s">
        <v>167</v>
      </c>
      <c r="B108" s="14" t="s">
        <v>15</v>
      </c>
      <c r="C108" s="14" t="s">
        <v>53</v>
      </c>
      <c r="D108" s="17" t="s">
        <v>168</v>
      </c>
      <c r="E108" s="15">
        <v>32</v>
      </c>
      <c r="F108" s="15">
        <v>67.11</v>
      </c>
      <c r="G108" s="32">
        <f>ROUND(E108*F108,2)</f>
        <v>2147.52</v>
      </c>
      <c r="H108" s="15">
        <v>32</v>
      </c>
      <c r="I108" s="37">
        <v>0</v>
      </c>
      <c r="J108" s="32">
        <f>ROUND(H108*I108,2)</f>
        <v>0</v>
      </c>
    </row>
    <row r="109" spans="1:10" ht="78.75" x14ac:dyDescent="0.25">
      <c r="A109" s="16"/>
      <c r="B109" s="16"/>
      <c r="C109" s="16"/>
      <c r="D109" s="17" t="s">
        <v>169</v>
      </c>
      <c r="E109" s="16"/>
      <c r="F109" s="16"/>
      <c r="G109" s="33"/>
      <c r="H109" s="16"/>
      <c r="I109" s="16"/>
      <c r="J109" s="33"/>
    </row>
    <row r="110" spans="1:10" x14ac:dyDescent="0.25">
      <c r="A110" s="16"/>
      <c r="B110" s="16"/>
      <c r="C110" s="16"/>
      <c r="D110" s="25" t="s">
        <v>170</v>
      </c>
      <c r="E110" s="15">
        <v>1</v>
      </c>
      <c r="F110" s="18">
        <f>G88+G90+G92+G94+G96+G98+G100+G102+G104+G106+G108</f>
        <v>4888.8500000000004</v>
      </c>
      <c r="G110" s="34">
        <f>ROUND(E110*F110,2)</f>
        <v>4888.8500000000004</v>
      </c>
      <c r="H110" s="15">
        <v>1</v>
      </c>
      <c r="I110" s="18">
        <f>J88+J90+J92+J94+J96+J98+J100+J102+J104+J106+J108</f>
        <v>0</v>
      </c>
      <c r="J110" s="34">
        <f>ROUND(H110*I110,2)</f>
        <v>0</v>
      </c>
    </row>
    <row r="111" spans="1:10" ht="0.95" customHeight="1" x14ac:dyDescent="0.25">
      <c r="A111" s="19"/>
      <c r="B111" s="19"/>
      <c r="C111" s="19"/>
      <c r="D111" s="26"/>
      <c r="E111" s="19"/>
      <c r="F111" s="19"/>
      <c r="G111" s="35"/>
      <c r="H111" s="19"/>
      <c r="I111" s="19"/>
      <c r="J111" s="35"/>
    </row>
    <row r="112" spans="1:10" x14ac:dyDescent="0.25">
      <c r="A112" s="8" t="s">
        <v>171</v>
      </c>
      <c r="B112" s="9" t="s">
        <v>8</v>
      </c>
      <c r="C112" s="8" t="s">
        <v>9</v>
      </c>
      <c r="D112" s="23" t="s">
        <v>172</v>
      </c>
      <c r="E112" s="10">
        <f t="shared" ref="E112:J112" si="6">E125</f>
        <v>1</v>
      </c>
      <c r="F112" s="10">
        <f t="shared" si="6"/>
        <v>5654.39</v>
      </c>
      <c r="G112" s="30">
        <f t="shared" si="6"/>
        <v>5654.39</v>
      </c>
      <c r="H112" s="10">
        <f t="shared" si="6"/>
        <v>1</v>
      </c>
      <c r="I112" s="10">
        <f t="shared" si="6"/>
        <v>0</v>
      </c>
      <c r="J112" s="30">
        <f t="shared" si="6"/>
        <v>0</v>
      </c>
    </row>
    <row r="113" spans="1:10" ht="33.75" x14ac:dyDescent="0.25">
      <c r="A113" s="13" t="s">
        <v>173</v>
      </c>
      <c r="B113" s="14" t="s">
        <v>15</v>
      </c>
      <c r="C113" s="14" t="s">
        <v>2</v>
      </c>
      <c r="D113" s="17" t="s">
        <v>174</v>
      </c>
      <c r="E113" s="15">
        <v>8</v>
      </c>
      <c r="F113" s="15">
        <v>34.26</v>
      </c>
      <c r="G113" s="32">
        <f>ROUND(E113*F113,2)</f>
        <v>274.08</v>
      </c>
      <c r="H113" s="15">
        <v>8</v>
      </c>
      <c r="I113" s="37">
        <v>0</v>
      </c>
      <c r="J113" s="32">
        <f>ROUND(H113*I113,2)</f>
        <v>0</v>
      </c>
    </row>
    <row r="114" spans="1:10" ht="270" x14ac:dyDescent="0.25">
      <c r="A114" s="16"/>
      <c r="B114" s="16"/>
      <c r="C114" s="16"/>
      <c r="D114" s="17" t="s">
        <v>175</v>
      </c>
      <c r="E114" s="16"/>
      <c r="F114" s="16"/>
      <c r="G114" s="33"/>
      <c r="H114" s="16"/>
      <c r="I114" s="16"/>
      <c r="J114" s="33"/>
    </row>
    <row r="115" spans="1:10" ht="45" x14ac:dyDescent="0.25">
      <c r="A115" s="13" t="s">
        <v>176</v>
      </c>
      <c r="B115" s="14" t="s">
        <v>15</v>
      </c>
      <c r="C115" s="14" t="s">
        <v>177</v>
      </c>
      <c r="D115" s="17" t="s">
        <v>178</v>
      </c>
      <c r="E115" s="15">
        <v>854</v>
      </c>
      <c r="F115" s="15">
        <v>2.52</v>
      </c>
      <c r="G115" s="32">
        <f>ROUND(E115*F115,2)</f>
        <v>2152.08</v>
      </c>
      <c r="H115" s="15">
        <v>854</v>
      </c>
      <c r="I115" s="37">
        <v>0</v>
      </c>
      <c r="J115" s="32">
        <f>ROUND(H115*I115,2)</f>
        <v>0</v>
      </c>
    </row>
    <row r="116" spans="1:10" ht="393.75" x14ac:dyDescent="0.25">
      <c r="A116" s="16"/>
      <c r="B116" s="16"/>
      <c r="C116" s="16"/>
      <c r="D116" s="17" t="s">
        <v>179</v>
      </c>
      <c r="E116" s="16"/>
      <c r="F116" s="16"/>
      <c r="G116" s="33"/>
      <c r="H116" s="16"/>
      <c r="I116" s="16"/>
      <c r="J116" s="33"/>
    </row>
    <row r="117" spans="1:10" ht="33.75" x14ac:dyDescent="0.25">
      <c r="A117" s="13" t="s">
        <v>180</v>
      </c>
      <c r="B117" s="14" t="s">
        <v>15</v>
      </c>
      <c r="C117" s="14" t="s">
        <v>177</v>
      </c>
      <c r="D117" s="17" t="s">
        <v>181</v>
      </c>
      <c r="E117" s="15">
        <v>715.68</v>
      </c>
      <c r="F117" s="15">
        <v>2.39</v>
      </c>
      <c r="G117" s="32">
        <f>ROUND(E117*F117,2)</f>
        <v>1710.48</v>
      </c>
      <c r="H117" s="15">
        <v>715.68</v>
      </c>
      <c r="I117" s="37">
        <v>0</v>
      </c>
      <c r="J117" s="32">
        <f>ROUND(H117*I117,2)</f>
        <v>0</v>
      </c>
    </row>
    <row r="118" spans="1:10" ht="360" x14ac:dyDescent="0.25">
      <c r="A118" s="16"/>
      <c r="B118" s="16"/>
      <c r="C118" s="16"/>
      <c r="D118" s="17" t="s">
        <v>182</v>
      </c>
      <c r="E118" s="16"/>
      <c r="F118" s="16"/>
      <c r="G118" s="33"/>
      <c r="H118" s="16"/>
      <c r="I118" s="16"/>
      <c r="J118" s="33"/>
    </row>
    <row r="119" spans="1:10" x14ac:dyDescent="0.25">
      <c r="A119" s="13" t="s">
        <v>183</v>
      </c>
      <c r="B119" s="14" t="s">
        <v>15</v>
      </c>
      <c r="C119" s="14" t="s">
        <v>177</v>
      </c>
      <c r="D119" s="17" t="s">
        <v>184</v>
      </c>
      <c r="E119" s="15">
        <v>192</v>
      </c>
      <c r="F119" s="15">
        <v>4.04</v>
      </c>
      <c r="G119" s="32">
        <f>ROUND(E119*F119,2)</f>
        <v>775.68</v>
      </c>
      <c r="H119" s="15">
        <v>192</v>
      </c>
      <c r="I119" s="37">
        <v>0</v>
      </c>
      <c r="J119" s="32">
        <f>ROUND(H119*I119,2)</f>
        <v>0</v>
      </c>
    </row>
    <row r="120" spans="1:10" ht="112.5" x14ac:dyDescent="0.25">
      <c r="A120" s="16"/>
      <c r="B120" s="16"/>
      <c r="C120" s="16"/>
      <c r="D120" s="17" t="s">
        <v>185</v>
      </c>
      <c r="E120" s="16"/>
      <c r="F120" s="16"/>
      <c r="G120" s="33"/>
      <c r="H120" s="16"/>
      <c r="I120" s="16"/>
      <c r="J120" s="33"/>
    </row>
    <row r="121" spans="1:10" x14ac:dyDescent="0.25">
      <c r="A121" s="13" t="s">
        <v>186</v>
      </c>
      <c r="B121" s="14" t="s">
        <v>15</v>
      </c>
      <c r="C121" s="14" t="s">
        <v>37</v>
      </c>
      <c r="D121" s="17" t="s">
        <v>187</v>
      </c>
      <c r="E121" s="15">
        <v>1</v>
      </c>
      <c r="F121" s="15">
        <v>589.97</v>
      </c>
      <c r="G121" s="32">
        <f>ROUND(E121*F121,2)</f>
        <v>589.97</v>
      </c>
      <c r="H121" s="15">
        <v>1</v>
      </c>
      <c r="I121" s="37">
        <v>0</v>
      </c>
      <c r="J121" s="32">
        <f>ROUND(H121*I121,2)</f>
        <v>0</v>
      </c>
    </row>
    <row r="122" spans="1:10" ht="157.5" x14ac:dyDescent="0.25">
      <c r="A122" s="16"/>
      <c r="B122" s="16"/>
      <c r="C122" s="16"/>
      <c r="D122" s="17" t="s">
        <v>188</v>
      </c>
      <c r="E122" s="16"/>
      <c r="F122" s="16"/>
      <c r="G122" s="33"/>
      <c r="H122" s="16"/>
      <c r="I122" s="16"/>
      <c r="J122" s="33"/>
    </row>
    <row r="123" spans="1:10" x14ac:dyDescent="0.25">
      <c r="A123" s="13" t="s">
        <v>189</v>
      </c>
      <c r="B123" s="14" t="s">
        <v>15</v>
      </c>
      <c r="C123" s="14" t="s">
        <v>37</v>
      </c>
      <c r="D123" s="17" t="s">
        <v>190</v>
      </c>
      <c r="E123" s="15">
        <v>2</v>
      </c>
      <c r="F123" s="15">
        <v>76.05</v>
      </c>
      <c r="G123" s="32">
        <f>ROUND(E123*F123,2)</f>
        <v>152.1</v>
      </c>
      <c r="H123" s="15">
        <v>2</v>
      </c>
      <c r="I123" s="37">
        <v>0</v>
      </c>
      <c r="J123" s="32">
        <f>ROUND(H123*I123,2)</f>
        <v>0</v>
      </c>
    </row>
    <row r="124" spans="1:10" ht="56.25" x14ac:dyDescent="0.25">
      <c r="A124" s="16"/>
      <c r="B124" s="16"/>
      <c r="C124" s="16"/>
      <c r="D124" s="17" t="s">
        <v>191</v>
      </c>
      <c r="E124" s="16"/>
      <c r="F124" s="16"/>
      <c r="G124" s="33"/>
      <c r="H124" s="16"/>
      <c r="I124" s="16"/>
      <c r="J124" s="33"/>
    </row>
    <row r="125" spans="1:10" x14ac:dyDescent="0.25">
      <c r="A125" s="16"/>
      <c r="B125" s="16"/>
      <c r="C125" s="16"/>
      <c r="D125" s="25" t="s">
        <v>192</v>
      </c>
      <c r="E125" s="15">
        <v>1</v>
      </c>
      <c r="F125" s="18">
        <f>G113+G115+G117+G119+G121+G123</f>
        <v>5654.39</v>
      </c>
      <c r="G125" s="34">
        <f>ROUND(E125*F125,2)</f>
        <v>5654.39</v>
      </c>
      <c r="H125" s="15">
        <v>1</v>
      </c>
      <c r="I125" s="18">
        <f>J113+J115+J117+J119+J121+J123</f>
        <v>0</v>
      </c>
      <c r="J125" s="34">
        <f>ROUND(H125*I125,2)</f>
        <v>0</v>
      </c>
    </row>
    <row r="126" spans="1:10" ht="0.95" customHeight="1" x14ac:dyDescent="0.25">
      <c r="A126" s="19"/>
      <c r="B126" s="19"/>
      <c r="C126" s="19"/>
      <c r="D126" s="26"/>
      <c r="E126" s="19"/>
      <c r="F126" s="19"/>
      <c r="G126" s="35"/>
      <c r="H126" s="19"/>
      <c r="I126" s="19"/>
      <c r="J126" s="35"/>
    </row>
    <row r="127" spans="1:10" x14ac:dyDescent="0.25">
      <c r="A127" s="8" t="s">
        <v>193</v>
      </c>
      <c r="B127" s="9" t="s">
        <v>8</v>
      </c>
      <c r="C127" s="8" t="s">
        <v>9</v>
      </c>
      <c r="D127" s="23" t="s">
        <v>194</v>
      </c>
      <c r="E127" s="10">
        <f t="shared" ref="E127:J127" si="7">E134</f>
        <v>1</v>
      </c>
      <c r="F127" s="10">
        <f t="shared" si="7"/>
        <v>3120.51</v>
      </c>
      <c r="G127" s="30">
        <f t="shared" si="7"/>
        <v>3120.51</v>
      </c>
      <c r="H127" s="10">
        <f t="shared" si="7"/>
        <v>1</v>
      </c>
      <c r="I127" s="10">
        <f t="shared" si="7"/>
        <v>0</v>
      </c>
      <c r="J127" s="30">
        <f t="shared" si="7"/>
        <v>0</v>
      </c>
    </row>
    <row r="128" spans="1:10" ht="22.5" x14ac:dyDescent="0.25">
      <c r="A128" s="13" t="s">
        <v>195</v>
      </c>
      <c r="B128" s="14" t="s">
        <v>15</v>
      </c>
      <c r="C128" s="14" t="s">
        <v>16</v>
      </c>
      <c r="D128" s="17" t="s">
        <v>196</v>
      </c>
      <c r="E128" s="15">
        <v>55</v>
      </c>
      <c r="F128" s="15">
        <v>50.06</v>
      </c>
      <c r="G128" s="32">
        <f>ROUND(E128*F128,2)</f>
        <v>2753.3</v>
      </c>
      <c r="H128" s="15">
        <v>55</v>
      </c>
      <c r="I128" s="37">
        <v>0</v>
      </c>
      <c r="J128" s="32">
        <f>ROUND(H128*I128,2)</f>
        <v>0</v>
      </c>
    </row>
    <row r="129" spans="1:10" ht="202.5" x14ac:dyDescent="0.25">
      <c r="A129" s="16"/>
      <c r="B129" s="16"/>
      <c r="C129" s="16"/>
      <c r="D129" s="17" t="s">
        <v>197</v>
      </c>
      <c r="E129" s="16"/>
      <c r="F129" s="16"/>
      <c r="G129" s="33"/>
      <c r="H129" s="16"/>
      <c r="I129" s="16"/>
      <c r="J129" s="33"/>
    </row>
    <row r="130" spans="1:10" x14ac:dyDescent="0.25">
      <c r="A130" s="13" t="s">
        <v>198</v>
      </c>
      <c r="B130" s="14" t="s">
        <v>15</v>
      </c>
      <c r="C130" s="14" t="s">
        <v>53</v>
      </c>
      <c r="D130" s="17" t="s">
        <v>199</v>
      </c>
      <c r="E130" s="15">
        <v>11</v>
      </c>
      <c r="F130" s="15">
        <v>27</v>
      </c>
      <c r="G130" s="32">
        <f>ROUND(E130*F130,2)</f>
        <v>297</v>
      </c>
      <c r="H130" s="15">
        <v>11</v>
      </c>
      <c r="I130" s="37">
        <v>0</v>
      </c>
      <c r="J130" s="32">
        <f>ROUND(H130*I130,2)</f>
        <v>0</v>
      </c>
    </row>
    <row r="131" spans="1:10" ht="101.25" x14ac:dyDescent="0.25">
      <c r="A131" s="16"/>
      <c r="B131" s="16"/>
      <c r="C131" s="16"/>
      <c r="D131" s="17" t="s">
        <v>200</v>
      </c>
      <c r="E131" s="16"/>
      <c r="F131" s="16"/>
      <c r="G131" s="33"/>
      <c r="H131" s="16"/>
      <c r="I131" s="16"/>
      <c r="J131" s="33"/>
    </row>
    <row r="132" spans="1:10" x14ac:dyDescent="0.25">
      <c r="A132" s="13" t="s">
        <v>201</v>
      </c>
      <c r="B132" s="14" t="s">
        <v>15</v>
      </c>
      <c r="C132" s="14" t="s">
        <v>53</v>
      </c>
      <c r="D132" s="17" t="s">
        <v>202</v>
      </c>
      <c r="E132" s="15">
        <v>3.5</v>
      </c>
      <c r="F132" s="15">
        <v>20.059999999999999</v>
      </c>
      <c r="G132" s="32">
        <f>ROUND(E132*F132,2)</f>
        <v>70.209999999999994</v>
      </c>
      <c r="H132" s="15">
        <v>3.5</v>
      </c>
      <c r="I132" s="37">
        <v>0</v>
      </c>
      <c r="J132" s="32">
        <f>ROUND(H132*I132,2)</f>
        <v>0</v>
      </c>
    </row>
    <row r="133" spans="1:10" ht="78.75" x14ac:dyDescent="0.25">
      <c r="A133" s="16"/>
      <c r="B133" s="16"/>
      <c r="C133" s="16"/>
      <c r="D133" s="17" t="s">
        <v>203</v>
      </c>
      <c r="E133" s="16"/>
      <c r="F133" s="16"/>
      <c r="G133" s="33"/>
      <c r="H133" s="16"/>
      <c r="I133" s="16"/>
      <c r="J133" s="33"/>
    </row>
    <row r="134" spans="1:10" x14ac:dyDescent="0.25">
      <c r="A134" s="16"/>
      <c r="B134" s="16"/>
      <c r="C134" s="16"/>
      <c r="D134" s="25" t="s">
        <v>204</v>
      </c>
      <c r="E134" s="15">
        <v>1</v>
      </c>
      <c r="F134" s="18">
        <f>G128+G130+G132</f>
        <v>3120.51</v>
      </c>
      <c r="G134" s="34">
        <f>ROUND(E134*F134,2)</f>
        <v>3120.51</v>
      </c>
      <c r="H134" s="15">
        <v>1</v>
      </c>
      <c r="I134" s="18">
        <f>J128+J130+J132</f>
        <v>0</v>
      </c>
      <c r="J134" s="34">
        <f>ROUND(H134*I134,2)</f>
        <v>0</v>
      </c>
    </row>
    <row r="135" spans="1:10" ht="0.95" customHeight="1" x14ac:dyDescent="0.25">
      <c r="A135" s="19"/>
      <c r="B135" s="19"/>
      <c r="C135" s="19"/>
      <c r="D135" s="26"/>
      <c r="E135" s="19"/>
      <c r="F135" s="19"/>
      <c r="G135" s="35"/>
      <c r="H135" s="19"/>
      <c r="I135" s="19"/>
      <c r="J135" s="35"/>
    </row>
    <row r="136" spans="1:10" x14ac:dyDescent="0.25">
      <c r="A136" s="8" t="s">
        <v>205</v>
      </c>
      <c r="B136" s="8" t="s">
        <v>8</v>
      </c>
      <c r="C136" s="8" t="s">
        <v>9</v>
      </c>
      <c r="D136" s="23" t="s">
        <v>206</v>
      </c>
      <c r="E136" s="10">
        <f t="shared" ref="E136:J136" si="8">E198</f>
        <v>1</v>
      </c>
      <c r="F136" s="10">
        <f t="shared" si="8"/>
        <v>7169.03</v>
      </c>
      <c r="G136" s="30">
        <f t="shared" si="8"/>
        <v>7169.03</v>
      </c>
      <c r="H136" s="10">
        <f t="shared" si="8"/>
        <v>1</v>
      </c>
      <c r="I136" s="10">
        <f t="shared" si="8"/>
        <v>0</v>
      </c>
      <c r="J136" s="30">
        <f t="shared" si="8"/>
        <v>0</v>
      </c>
    </row>
    <row r="137" spans="1:10" ht="22.5" x14ac:dyDescent="0.25">
      <c r="A137" s="11" t="s">
        <v>207</v>
      </c>
      <c r="B137" s="11" t="s">
        <v>8</v>
      </c>
      <c r="C137" s="11" t="s">
        <v>9</v>
      </c>
      <c r="D137" s="24" t="s">
        <v>208</v>
      </c>
      <c r="E137" s="12">
        <f t="shared" ref="E137:J137" si="9">E160</f>
        <v>1</v>
      </c>
      <c r="F137" s="12">
        <f t="shared" si="9"/>
        <v>1148.8900000000001</v>
      </c>
      <c r="G137" s="31">
        <f t="shared" si="9"/>
        <v>1148.8900000000001</v>
      </c>
      <c r="H137" s="12">
        <f t="shared" si="9"/>
        <v>1</v>
      </c>
      <c r="I137" s="12">
        <f t="shared" si="9"/>
        <v>0</v>
      </c>
      <c r="J137" s="31">
        <f t="shared" si="9"/>
        <v>0</v>
      </c>
    </row>
    <row r="138" spans="1:10" ht="22.5" x14ac:dyDescent="0.25">
      <c r="A138" s="13" t="s">
        <v>209</v>
      </c>
      <c r="B138" s="14" t="s">
        <v>15</v>
      </c>
      <c r="C138" s="14" t="s">
        <v>210</v>
      </c>
      <c r="D138" s="17" t="s">
        <v>211</v>
      </c>
      <c r="E138" s="15">
        <v>1</v>
      </c>
      <c r="F138" s="15">
        <v>282.66000000000003</v>
      </c>
      <c r="G138" s="32">
        <f>ROUND(E138*F138,2)</f>
        <v>282.66000000000003</v>
      </c>
      <c r="H138" s="15">
        <v>1</v>
      </c>
      <c r="I138" s="37">
        <v>0</v>
      </c>
      <c r="J138" s="32">
        <f>ROUND(H138*I138,2)</f>
        <v>0</v>
      </c>
    </row>
    <row r="139" spans="1:10" ht="180" x14ac:dyDescent="0.25">
      <c r="A139" s="16"/>
      <c r="B139" s="16"/>
      <c r="C139" s="16"/>
      <c r="D139" s="17" t="s">
        <v>212</v>
      </c>
      <c r="E139" s="16"/>
      <c r="F139" s="16"/>
      <c r="G139" s="33"/>
      <c r="H139" s="16"/>
      <c r="I139" s="16"/>
      <c r="J139" s="33"/>
    </row>
    <row r="140" spans="1:10" x14ac:dyDescent="0.25">
      <c r="A140" s="13" t="s">
        <v>213</v>
      </c>
      <c r="B140" s="14" t="s">
        <v>15</v>
      </c>
      <c r="C140" s="14" t="s">
        <v>210</v>
      </c>
      <c r="D140" s="17" t="s">
        <v>214</v>
      </c>
      <c r="E140" s="15">
        <v>5</v>
      </c>
      <c r="F140" s="15">
        <v>86.34</v>
      </c>
      <c r="G140" s="32">
        <f>ROUND(E140*F140,2)</f>
        <v>431.7</v>
      </c>
      <c r="H140" s="15">
        <v>5</v>
      </c>
      <c r="I140" s="37">
        <v>0</v>
      </c>
      <c r="J140" s="32">
        <f>ROUND(H140*I140,2)</f>
        <v>0</v>
      </c>
    </row>
    <row r="141" spans="1:10" ht="326.25" x14ac:dyDescent="0.25">
      <c r="A141" s="16"/>
      <c r="B141" s="16"/>
      <c r="C141" s="16"/>
      <c r="D141" s="17" t="s">
        <v>215</v>
      </c>
      <c r="E141" s="16"/>
      <c r="F141" s="16"/>
      <c r="G141" s="33"/>
      <c r="H141" s="16"/>
      <c r="I141" s="16"/>
      <c r="J141" s="33"/>
    </row>
    <row r="142" spans="1:10" ht="22.5" x14ac:dyDescent="0.25">
      <c r="A142" s="13" t="s">
        <v>216</v>
      </c>
      <c r="B142" s="14" t="s">
        <v>15</v>
      </c>
      <c r="C142" s="14" t="s">
        <v>210</v>
      </c>
      <c r="D142" s="17" t="s">
        <v>217</v>
      </c>
      <c r="E142" s="15">
        <v>2</v>
      </c>
      <c r="F142" s="15">
        <v>80.69</v>
      </c>
      <c r="G142" s="32">
        <f>ROUND(E142*F142,2)</f>
        <v>161.38</v>
      </c>
      <c r="H142" s="15">
        <v>2</v>
      </c>
      <c r="I142" s="37">
        <v>0</v>
      </c>
      <c r="J142" s="32">
        <f>ROUND(H142*I142,2)</f>
        <v>0</v>
      </c>
    </row>
    <row r="143" spans="1:10" ht="112.5" x14ac:dyDescent="0.25">
      <c r="A143" s="16"/>
      <c r="B143" s="16"/>
      <c r="C143" s="16"/>
      <c r="D143" s="17" t="s">
        <v>218</v>
      </c>
      <c r="E143" s="16"/>
      <c r="F143" s="16"/>
      <c r="G143" s="33"/>
      <c r="H143" s="16"/>
      <c r="I143" s="16"/>
      <c r="J143" s="33"/>
    </row>
    <row r="144" spans="1:10" x14ac:dyDescent="0.25">
      <c r="A144" s="13" t="s">
        <v>219</v>
      </c>
      <c r="B144" s="14" t="s">
        <v>15</v>
      </c>
      <c r="C144" s="14" t="s">
        <v>210</v>
      </c>
      <c r="D144" s="17" t="s">
        <v>220</v>
      </c>
      <c r="E144" s="15">
        <v>1</v>
      </c>
      <c r="F144" s="15">
        <v>12.92</v>
      </c>
      <c r="G144" s="32">
        <f>ROUND(E144*F144,2)</f>
        <v>12.92</v>
      </c>
      <c r="H144" s="15">
        <v>1</v>
      </c>
      <c r="I144" s="37">
        <v>0</v>
      </c>
      <c r="J144" s="32">
        <f>ROUND(H144*I144,2)</f>
        <v>0</v>
      </c>
    </row>
    <row r="145" spans="1:10" ht="33.75" x14ac:dyDescent="0.25">
      <c r="A145" s="16"/>
      <c r="B145" s="16"/>
      <c r="C145" s="16"/>
      <c r="D145" s="17" t="s">
        <v>221</v>
      </c>
      <c r="E145" s="16"/>
      <c r="F145" s="16"/>
      <c r="G145" s="33"/>
      <c r="H145" s="16"/>
      <c r="I145" s="16"/>
      <c r="J145" s="33"/>
    </row>
    <row r="146" spans="1:10" x14ac:dyDescent="0.25">
      <c r="A146" s="13" t="s">
        <v>222</v>
      </c>
      <c r="B146" s="14" t="s">
        <v>15</v>
      </c>
      <c r="C146" s="14" t="s">
        <v>210</v>
      </c>
      <c r="D146" s="17" t="s">
        <v>223</v>
      </c>
      <c r="E146" s="15">
        <v>1</v>
      </c>
      <c r="F146" s="15">
        <v>11.17</v>
      </c>
      <c r="G146" s="32">
        <f>ROUND(E146*F146,2)</f>
        <v>11.17</v>
      </c>
      <c r="H146" s="15">
        <v>1</v>
      </c>
      <c r="I146" s="37">
        <v>0</v>
      </c>
      <c r="J146" s="32">
        <f>ROUND(H146*I146,2)</f>
        <v>0</v>
      </c>
    </row>
    <row r="147" spans="1:10" ht="33.75" x14ac:dyDescent="0.25">
      <c r="A147" s="16"/>
      <c r="B147" s="16"/>
      <c r="C147" s="16"/>
      <c r="D147" s="17" t="s">
        <v>224</v>
      </c>
      <c r="E147" s="16"/>
      <c r="F147" s="16"/>
      <c r="G147" s="33"/>
      <c r="H147" s="16"/>
      <c r="I147" s="16"/>
      <c r="J147" s="33"/>
    </row>
    <row r="148" spans="1:10" x14ac:dyDescent="0.25">
      <c r="A148" s="13" t="s">
        <v>225</v>
      </c>
      <c r="B148" s="14" t="s">
        <v>15</v>
      </c>
      <c r="C148" s="14" t="s">
        <v>210</v>
      </c>
      <c r="D148" s="17" t="s">
        <v>226</v>
      </c>
      <c r="E148" s="15">
        <v>3</v>
      </c>
      <c r="F148" s="15">
        <v>1.64</v>
      </c>
      <c r="G148" s="32">
        <f>ROUND(E148*F148,2)</f>
        <v>4.92</v>
      </c>
      <c r="H148" s="15">
        <v>3</v>
      </c>
      <c r="I148" s="37">
        <v>0</v>
      </c>
      <c r="J148" s="32">
        <f>ROUND(H148*I148,2)</f>
        <v>0</v>
      </c>
    </row>
    <row r="149" spans="1:10" ht="33.75" x14ac:dyDescent="0.25">
      <c r="A149" s="16"/>
      <c r="B149" s="16"/>
      <c r="C149" s="16"/>
      <c r="D149" s="17" t="s">
        <v>227</v>
      </c>
      <c r="E149" s="16"/>
      <c r="F149" s="16"/>
      <c r="G149" s="33"/>
      <c r="H149" s="16"/>
      <c r="I149" s="16"/>
      <c r="J149" s="33"/>
    </row>
    <row r="150" spans="1:10" x14ac:dyDescent="0.25">
      <c r="A150" s="13" t="s">
        <v>228</v>
      </c>
      <c r="B150" s="14" t="s">
        <v>15</v>
      </c>
      <c r="C150" s="14" t="s">
        <v>53</v>
      </c>
      <c r="D150" s="17" t="s">
        <v>229</v>
      </c>
      <c r="E150" s="15">
        <v>15</v>
      </c>
      <c r="F150" s="15">
        <v>2.73</v>
      </c>
      <c r="G150" s="32">
        <f>ROUND(E150*F150,2)</f>
        <v>40.950000000000003</v>
      </c>
      <c r="H150" s="15">
        <v>15</v>
      </c>
      <c r="I150" s="37">
        <v>0</v>
      </c>
      <c r="J150" s="32">
        <f>ROUND(H150*I150,2)</f>
        <v>0</v>
      </c>
    </row>
    <row r="151" spans="1:10" ht="33.75" x14ac:dyDescent="0.25">
      <c r="A151" s="16"/>
      <c r="B151" s="16"/>
      <c r="C151" s="16"/>
      <c r="D151" s="17" t="s">
        <v>230</v>
      </c>
      <c r="E151" s="16"/>
      <c r="F151" s="16"/>
      <c r="G151" s="33"/>
      <c r="H151" s="16"/>
      <c r="I151" s="16"/>
      <c r="J151" s="33"/>
    </row>
    <row r="152" spans="1:10" x14ac:dyDescent="0.25">
      <c r="A152" s="13" t="s">
        <v>231</v>
      </c>
      <c r="B152" s="14" t="s">
        <v>15</v>
      </c>
      <c r="C152" s="14" t="s">
        <v>53</v>
      </c>
      <c r="D152" s="17" t="s">
        <v>232</v>
      </c>
      <c r="E152" s="15">
        <v>10</v>
      </c>
      <c r="F152" s="15">
        <v>3.39</v>
      </c>
      <c r="G152" s="32">
        <f>ROUND(E152*F152,2)</f>
        <v>33.9</v>
      </c>
      <c r="H152" s="15">
        <v>10</v>
      </c>
      <c r="I152" s="37">
        <v>0</v>
      </c>
      <c r="J152" s="32">
        <f>ROUND(H152*I152,2)</f>
        <v>0</v>
      </c>
    </row>
    <row r="153" spans="1:10" ht="33.75" x14ac:dyDescent="0.25">
      <c r="A153" s="16"/>
      <c r="B153" s="16"/>
      <c r="C153" s="16"/>
      <c r="D153" s="17" t="s">
        <v>233</v>
      </c>
      <c r="E153" s="16"/>
      <c r="F153" s="16"/>
      <c r="G153" s="33"/>
      <c r="H153" s="16"/>
      <c r="I153" s="16"/>
      <c r="J153" s="33"/>
    </row>
    <row r="154" spans="1:10" x14ac:dyDescent="0.25">
      <c r="A154" s="13" t="s">
        <v>234</v>
      </c>
      <c r="B154" s="14" t="s">
        <v>15</v>
      </c>
      <c r="C154" s="14" t="s">
        <v>53</v>
      </c>
      <c r="D154" s="17" t="s">
        <v>235</v>
      </c>
      <c r="E154" s="15">
        <v>20</v>
      </c>
      <c r="F154" s="15">
        <v>4.41</v>
      </c>
      <c r="G154" s="32">
        <f>ROUND(E154*F154,2)</f>
        <v>88.2</v>
      </c>
      <c r="H154" s="15">
        <v>20</v>
      </c>
      <c r="I154" s="37">
        <v>0</v>
      </c>
      <c r="J154" s="32">
        <f>ROUND(H154*I154,2)</f>
        <v>0</v>
      </c>
    </row>
    <row r="155" spans="1:10" ht="33.75" x14ac:dyDescent="0.25">
      <c r="A155" s="16"/>
      <c r="B155" s="16"/>
      <c r="C155" s="16"/>
      <c r="D155" s="17" t="s">
        <v>236</v>
      </c>
      <c r="E155" s="16"/>
      <c r="F155" s="16"/>
      <c r="G155" s="33"/>
      <c r="H155" s="16"/>
      <c r="I155" s="16"/>
      <c r="J155" s="33"/>
    </row>
    <row r="156" spans="1:10" x14ac:dyDescent="0.25">
      <c r="A156" s="13" t="s">
        <v>237</v>
      </c>
      <c r="B156" s="14" t="s">
        <v>15</v>
      </c>
      <c r="C156" s="14" t="s">
        <v>53</v>
      </c>
      <c r="D156" s="17" t="s">
        <v>238</v>
      </c>
      <c r="E156" s="15">
        <v>12</v>
      </c>
      <c r="F156" s="15">
        <v>2.27</v>
      </c>
      <c r="G156" s="32">
        <f>ROUND(E156*F156,2)</f>
        <v>27.24</v>
      </c>
      <c r="H156" s="15">
        <v>12</v>
      </c>
      <c r="I156" s="37">
        <v>0</v>
      </c>
      <c r="J156" s="32">
        <f>ROUND(H156*I156,2)</f>
        <v>0</v>
      </c>
    </row>
    <row r="157" spans="1:10" ht="33.75" x14ac:dyDescent="0.25">
      <c r="A157" s="16"/>
      <c r="B157" s="16"/>
      <c r="C157" s="16"/>
      <c r="D157" s="17" t="s">
        <v>239</v>
      </c>
      <c r="E157" s="16"/>
      <c r="F157" s="16"/>
      <c r="G157" s="33"/>
      <c r="H157" s="16"/>
      <c r="I157" s="16"/>
      <c r="J157" s="33"/>
    </row>
    <row r="158" spans="1:10" ht="22.5" x14ac:dyDescent="0.25">
      <c r="A158" s="13" t="s">
        <v>240</v>
      </c>
      <c r="B158" s="14" t="s">
        <v>15</v>
      </c>
      <c r="C158" s="14" t="s">
        <v>241</v>
      </c>
      <c r="D158" s="17" t="s">
        <v>242</v>
      </c>
      <c r="E158" s="15">
        <v>5</v>
      </c>
      <c r="F158" s="15">
        <v>10.77</v>
      </c>
      <c r="G158" s="32">
        <f>ROUND(E158*F158,2)</f>
        <v>53.85</v>
      </c>
      <c r="H158" s="15">
        <v>5</v>
      </c>
      <c r="I158" s="37">
        <v>0</v>
      </c>
      <c r="J158" s="32">
        <f>ROUND(H158*I158,2)</f>
        <v>0</v>
      </c>
    </row>
    <row r="159" spans="1:10" ht="56.25" x14ac:dyDescent="0.25">
      <c r="A159" s="16"/>
      <c r="B159" s="16"/>
      <c r="C159" s="16"/>
      <c r="D159" s="17" t="s">
        <v>243</v>
      </c>
      <c r="E159" s="16"/>
      <c r="F159" s="16"/>
      <c r="G159" s="33"/>
      <c r="H159" s="16"/>
      <c r="I159" s="16"/>
      <c r="J159" s="33"/>
    </row>
    <row r="160" spans="1:10" x14ac:dyDescent="0.25">
      <c r="A160" s="16"/>
      <c r="B160" s="16"/>
      <c r="C160" s="16"/>
      <c r="D160" s="25" t="s">
        <v>244</v>
      </c>
      <c r="E160" s="15">
        <v>1</v>
      </c>
      <c r="F160" s="18">
        <f>G138+G140+G142+G144+G146+G148+G150+G152+G154+G156+G158</f>
        <v>1148.8900000000001</v>
      </c>
      <c r="G160" s="34">
        <f>ROUND(E160*F160,2)</f>
        <v>1148.8900000000001</v>
      </c>
      <c r="H160" s="15">
        <v>1</v>
      </c>
      <c r="I160" s="18">
        <f>J138+J140+J142+J144+J146+J148+J150+J152+J154+J156+J158</f>
        <v>0</v>
      </c>
      <c r="J160" s="34">
        <f>ROUND(H160*I160,2)</f>
        <v>0</v>
      </c>
    </row>
    <row r="161" spans="1:10" ht="0.95" customHeight="1" x14ac:dyDescent="0.25">
      <c r="A161" s="19"/>
      <c r="B161" s="19"/>
      <c r="C161" s="19"/>
      <c r="D161" s="26"/>
      <c r="E161" s="19"/>
      <c r="F161" s="19"/>
      <c r="G161" s="35"/>
      <c r="H161" s="19"/>
      <c r="I161" s="19"/>
      <c r="J161" s="35"/>
    </row>
    <row r="162" spans="1:10" x14ac:dyDescent="0.25">
      <c r="A162" s="11" t="s">
        <v>245</v>
      </c>
      <c r="B162" s="11" t="s">
        <v>8</v>
      </c>
      <c r="C162" s="11" t="s">
        <v>9</v>
      </c>
      <c r="D162" s="24" t="s">
        <v>246</v>
      </c>
      <c r="E162" s="12">
        <f t="shared" ref="E162:J162" si="10">E167</f>
        <v>1</v>
      </c>
      <c r="F162" s="12">
        <f t="shared" si="10"/>
        <v>1009.78</v>
      </c>
      <c r="G162" s="31">
        <f t="shared" si="10"/>
        <v>1009.78</v>
      </c>
      <c r="H162" s="12">
        <f t="shared" si="10"/>
        <v>1</v>
      </c>
      <c r="I162" s="12">
        <f t="shared" si="10"/>
        <v>0</v>
      </c>
      <c r="J162" s="31">
        <f t="shared" si="10"/>
        <v>0</v>
      </c>
    </row>
    <row r="163" spans="1:10" x14ac:dyDescent="0.25">
      <c r="A163" s="13" t="s">
        <v>247</v>
      </c>
      <c r="B163" s="14" t="s">
        <v>15</v>
      </c>
      <c r="C163" s="14" t="s">
        <v>210</v>
      </c>
      <c r="D163" s="17" t="s">
        <v>248</v>
      </c>
      <c r="E163" s="15">
        <v>1</v>
      </c>
      <c r="F163" s="15">
        <v>857.08</v>
      </c>
      <c r="G163" s="32">
        <f>ROUND(E163*F163,2)</f>
        <v>857.08</v>
      </c>
      <c r="H163" s="15">
        <v>1</v>
      </c>
      <c r="I163" s="37">
        <v>0</v>
      </c>
      <c r="J163" s="32">
        <f>ROUND(H163*I163,2)</f>
        <v>0</v>
      </c>
    </row>
    <row r="164" spans="1:10" ht="213.75" x14ac:dyDescent="0.25">
      <c r="A164" s="16"/>
      <c r="B164" s="16"/>
      <c r="C164" s="16"/>
      <c r="D164" s="17" t="s">
        <v>249</v>
      </c>
      <c r="E164" s="16"/>
      <c r="F164" s="16"/>
      <c r="G164" s="33"/>
      <c r="H164" s="16"/>
      <c r="I164" s="16"/>
      <c r="J164" s="33"/>
    </row>
    <row r="165" spans="1:10" x14ac:dyDescent="0.25">
      <c r="A165" s="13" t="s">
        <v>250</v>
      </c>
      <c r="B165" s="14" t="s">
        <v>15</v>
      </c>
      <c r="C165" s="14" t="s">
        <v>210</v>
      </c>
      <c r="D165" s="17" t="s">
        <v>251</v>
      </c>
      <c r="E165" s="15">
        <v>3</v>
      </c>
      <c r="F165" s="15">
        <v>50.9</v>
      </c>
      <c r="G165" s="32">
        <f>ROUND(E165*F165,2)</f>
        <v>152.69999999999999</v>
      </c>
      <c r="H165" s="15">
        <v>3</v>
      </c>
      <c r="I165" s="37">
        <v>0</v>
      </c>
      <c r="J165" s="32">
        <f>ROUND(H165*I165,2)</f>
        <v>0</v>
      </c>
    </row>
    <row r="166" spans="1:10" ht="146.25" x14ac:dyDescent="0.25">
      <c r="A166" s="16"/>
      <c r="B166" s="16"/>
      <c r="C166" s="16"/>
      <c r="D166" s="17" t="s">
        <v>252</v>
      </c>
      <c r="E166" s="16"/>
      <c r="F166" s="16"/>
      <c r="G166" s="33"/>
      <c r="H166" s="16"/>
      <c r="I166" s="16"/>
      <c r="J166" s="33"/>
    </row>
    <row r="167" spans="1:10" x14ac:dyDescent="0.25">
      <c r="A167" s="16"/>
      <c r="B167" s="16"/>
      <c r="C167" s="16"/>
      <c r="D167" s="25" t="s">
        <v>253</v>
      </c>
      <c r="E167" s="15">
        <v>1</v>
      </c>
      <c r="F167" s="18">
        <f>G163+G165</f>
        <v>1009.78</v>
      </c>
      <c r="G167" s="34">
        <f>ROUND(E167*F167,2)</f>
        <v>1009.78</v>
      </c>
      <c r="H167" s="15">
        <v>1</v>
      </c>
      <c r="I167" s="18">
        <f>J163+J165</f>
        <v>0</v>
      </c>
      <c r="J167" s="34">
        <f>ROUND(H167*I167,2)</f>
        <v>0</v>
      </c>
    </row>
    <row r="168" spans="1:10" ht="0.95" customHeight="1" x14ac:dyDescent="0.25">
      <c r="A168" s="19"/>
      <c r="B168" s="19"/>
      <c r="C168" s="19"/>
      <c r="D168" s="26"/>
      <c r="E168" s="19"/>
      <c r="F168" s="19"/>
      <c r="G168" s="35"/>
      <c r="H168" s="19"/>
      <c r="I168" s="19"/>
      <c r="J168" s="35"/>
    </row>
    <row r="169" spans="1:10" x14ac:dyDescent="0.25">
      <c r="A169" s="11" t="s">
        <v>254</v>
      </c>
      <c r="B169" s="11" t="s">
        <v>8</v>
      </c>
      <c r="C169" s="11" t="s">
        <v>9</v>
      </c>
      <c r="D169" s="24" t="s">
        <v>255</v>
      </c>
      <c r="E169" s="12">
        <f t="shared" ref="E169:J169" si="11">E178</f>
        <v>1</v>
      </c>
      <c r="F169" s="12">
        <f t="shared" si="11"/>
        <v>3502.6</v>
      </c>
      <c r="G169" s="31">
        <f t="shared" si="11"/>
        <v>3502.6</v>
      </c>
      <c r="H169" s="12">
        <f t="shared" si="11"/>
        <v>1</v>
      </c>
      <c r="I169" s="12">
        <f t="shared" si="11"/>
        <v>0</v>
      </c>
      <c r="J169" s="31">
        <f t="shared" si="11"/>
        <v>0</v>
      </c>
    </row>
    <row r="170" spans="1:10" ht="22.5" x14ac:dyDescent="0.25">
      <c r="A170" s="13" t="s">
        <v>256</v>
      </c>
      <c r="B170" s="14" t="s">
        <v>15</v>
      </c>
      <c r="C170" s="14" t="s">
        <v>53</v>
      </c>
      <c r="D170" s="17" t="s">
        <v>257</v>
      </c>
      <c r="E170" s="15">
        <v>60</v>
      </c>
      <c r="F170" s="15">
        <v>21.85</v>
      </c>
      <c r="G170" s="32">
        <f>ROUND(E170*F170,2)</f>
        <v>1311</v>
      </c>
      <c r="H170" s="15">
        <v>60</v>
      </c>
      <c r="I170" s="37">
        <v>0</v>
      </c>
      <c r="J170" s="32">
        <f>ROUND(H170*I170,2)</f>
        <v>0</v>
      </c>
    </row>
    <row r="171" spans="1:10" ht="56.25" x14ac:dyDescent="0.25">
      <c r="A171" s="16"/>
      <c r="B171" s="16"/>
      <c r="C171" s="16"/>
      <c r="D171" s="17" t="s">
        <v>258</v>
      </c>
      <c r="E171" s="16"/>
      <c r="F171" s="16"/>
      <c r="G171" s="33"/>
      <c r="H171" s="16"/>
      <c r="I171" s="16"/>
      <c r="J171" s="33"/>
    </row>
    <row r="172" spans="1:10" ht="22.5" x14ac:dyDescent="0.25">
      <c r="A172" s="13" t="s">
        <v>259</v>
      </c>
      <c r="B172" s="14" t="s">
        <v>15</v>
      </c>
      <c r="C172" s="14" t="s">
        <v>53</v>
      </c>
      <c r="D172" s="17" t="s">
        <v>260</v>
      </c>
      <c r="E172" s="15">
        <v>130</v>
      </c>
      <c r="F172" s="15">
        <v>11.35</v>
      </c>
      <c r="G172" s="32">
        <f>ROUND(E172*F172,2)</f>
        <v>1475.5</v>
      </c>
      <c r="H172" s="15">
        <v>130</v>
      </c>
      <c r="I172" s="37">
        <v>0</v>
      </c>
      <c r="J172" s="32">
        <f>ROUND(H172*I172,2)</f>
        <v>0</v>
      </c>
    </row>
    <row r="173" spans="1:10" ht="56.25" x14ac:dyDescent="0.25">
      <c r="A173" s="16"/>
      <c r="B173" s="16"/>
      <c r="C173" s="16"/>
      <c r="D173" s="17" t="s">
        <v>261</v>
      </c>
      <c r="E173" s="16"/>
      <c r="F173" s="16"/>
      <c r="G173" s="33"/>
      <c r="H173" s="16"/>
      <c r="I173" s="16"/>
      <c r="J173" s="33"/>
    </row>
    <row r="174" spans="1:10" x14ac:dyDescent="0.25">
      <c r="A174" s="13" t="s">
        <v>262</v>
      </c>
      <c r="B174" s="14" t="s">
        <v>15</v>
      </c>
      <c r="C174" s="14" t="s">
        <v>53</v>
      </c>
      <c r="D174" s="17" t="s">
        <v>263</v>
      </c>
      <c r="E174" s="15">
        <v>15</v>
      </c>
      <c r="F174" s="15">
        <v>6.74</v>
      </c>
      <c r="G174" s="32">
        <f>ROUND(E174*F174,2)</f>
        <v>101.1</v>
      </c>
      <c r="H174" s="15">
        <v>15</v>
      </c>
      <c r="I174" s="37">
        <v>0</v>
      </c>
      <c r="J174" s="32">
        <f>ROUND(H174*I174,2)</f>
        <v>0</v>
      </c>
    </row>
    <row r="175" spans="1:10" ht="45" x14ac:dyDescent="0.25">
      <c r="A175" s="16"/>
      <c r="B175" s="16"/>
      <c r="C175" s="16"/>
      <c r="D175" s="17" t="s">
        <v>264</v>
      </c>
      <c r="E175" s="16"/>
      <c r="F175" s="16"/>
      <c r="G175" s="33"/>
      <c r="H175" s="16"/>
      <c r="I175" s="16"/>
      <c r="J175" s="33"/>
    </row>
    <row r="176" spans="1:10" ht="22.5" x14ac:dyDescent="0.25">
      <c r="A176" s="13" t="s">
        <v>265</v>
      </c>
      <c r="B176" s="14" t="s">
        <v>15</v>
      </c>
      <c r="C176" s="14" t="s">
        <v>53</v>
      </c>
      <c r="D176" s="17" t="s">
        <v>266</v>
      </c>
      <c r="E176" s="15">
        <v>60</v>
      </c>
      <c r="F176" s="15">
        <v>10.25</v>
      </c>
      <c r="G176" s="32">
        <f>ROUND(E176*F176,2)</f>
        <v>615</v>
      </c>
      <c r="H176" s="15">
        <v>60</v>
      </c>
      <c r="I176" s="37">
        <v>0</v>
      </c>
      <c r="J176" s="32">
        <f>ROUND(H176*I176,2)</f>
        <v>0</v>
      </c>
    </row>
    <row r="177" spans="1:10" ht="45" x14ac:dyDescent="0.25">
      <c r="A177" s="16"/>
      <c r="B177" s="16"/>
      <c r="C177" s="16"/>
      <c r="D177" s="17" t="s">
        <v>267</v>
      </c>
      <c r="E177" s="16"/>
      <c r="F177" s="16"/>
      <c r="G177" s="33"/>
      <c r="H177" s="16"/>
      <c r="I177" s="16"/>
      <c r="J177" s="33"/>
    </row>
    <row r="178" spans="1:10" x14ac:dyDescent="0.25">
      <c r="A178" s="16"/>
      <c r="B178" s="16"/>
      <c r="C178" s="16"/>
      <c r="D178" s="25" t="s">
        <v>268</v>
      </c>
      <c r="E178" s="15">
        <v>1</v>
      </c>
      <c r="F178" s="18">
        <f>G170+G172+G174+G176</f>
        <v>3502.6</v>
      </c>
      <c r="G178" s="34">
        <f>ROUND(E178*F178,2)</f>
        <v>3502.6</v>
      </c>
      <c r="H178" s="15">
        <v>1</v>
      </c>
      <c r="I178" s="18">
        <f>J170+J172+J174+J176</f>
        <v>0</v>
      </c>
      <c r="J178" s="34">
        <f>ROUND(H178*I178,2)</f>
        <v>0</v>
      </c>
    </row>
    <row r="179" spans="1:10" ht="0.95" customHeight="1" x14ac:dyDescent="0.25">
      <c r="A179" s="19"/>
      <c r="B179" s="19"/>
      <c r="C179" s="19"/>
      <c r="D179" s="26"/>
      <c r="E179" s="19"/>
      <c r="F179" s="19"/>
      <c r="G179" s="35"/>
      <c r="H179" s="19"/>
      <c r="I179" s="19"/>
      <c r="J179" s="35"/>
    </row>
    <row r="180" spans="1:10" x14ac:dyDescent="0.25">
      <c r="A180" s="11" t="s">
        <v>269</v>
      </c>
      <c r="B180" s="11" t="s">
        <v>8</v>
      </c>
      <c r="C180" s="11" t="s">
        <v>9</v>
      </c>
      <c r="D180" s="24" t="s">
        <v>270</v>
      </c>
      <c r="E180" s="12">
        <f t="shared" ref="E180:J180" si="12">E189</f>
        <v>1</v>
      </c>
      <c r="F180" s="12">
        <f t="shared" si="12"/>
        <v>935.8</v>
      </c>
      <c r="G180" s="31">
        <f t="shared" si="12"/>
        <v>935.8</v>
      </c>
      <c r="H180" s="12">
        <f t="shared" si="12"/>
        <v>1</v>
      </c>
      <c r="I180" s="12">
        <f t="shared" si="12"/>
        <v>0</v>
      </c>
      <c r="J180" s="31">
        <f t="shared" si="12"/>
        <v>0</v>
      </c>
    </row>
    <row r="181" spans="1:10" x14ac:dyDescent="0.25">
      <c r="A181" s="13" t="s">
        <v>271</v>
      </c>
      <c r="B181" s="14" t="s">
        <v>15</v>
      </c>
      <c r="C181" s="14" t="s">
        <v>210</v>
      </c>
      <c r="D181" s="17" t="s">
        <v>272</v>
      </c>
      <c r="E181" s="15">
        <v>1</v>
      </c>
      <c r="F181" s="15">
        <v>231.07</v>
      </c>
      <c r="G181" s="32">
        <f>ROUND(E181*F181,2)</f>
        <v>231.07</v>
      </c>
      <c r="H181" s="15">
        <v>1</v>
      </c>
      <c r="I181" s="37">
        <v>0</v>
      </c>
      <c r="J181" s="32">
        <f>ROUND(H181*I181,2)</f>
        <v>0</v>
      </c>
    </row>
    <row r="182" spans="1:10" ht="123.75" x14ac:dyDescent="0.25">
      <c r="A182" s="16"/>
      <c r="B182" s="16"/>
      <c r="C182" s="16"/>
      <c r="D182" s="17" t="s">
        <v>273</v>
      </c>
      <c r="E182" s="16"/>
      <c r="F182" s="16"/>
      <c r="G182" s="33"/>
      <c r="H182" s="16"/>
      <c r="I182" s="16"/>
      <c r="J182" s="33"/>
    </row>
    <row r="183" spans="1:10" ht="22.5" x14ac:dyDescent="0.25">
      <c r="A183" s="13" t="s">
        <v>274</v>
      </c>
      <c r="B183" s="14" t="s">
        <v>15</v>
      </c>
      <c r="C183" s="14" t="s">
        <v>210</v>
      </c>
      <c r="D183" s="17" t="s">
        <v>275</v>
      </c>
      <c r="E183" s="15">
        <v>1</v>
      </c>
      <c r="F183" s="15">
        <v>365.94</v>
      </c>
      <c r="G183" s="32">
        <f>ROUND(E183*F183,2)</f>
        <v>365.94</v>
      </c>
      <c r="H183" s="15">
        <v>1</v>
      </c>
      <c r="I183" s="37">
        <v>0</v>
      </c>
      <c r="J183" s="32">
        <f>ROUND(H183*I183,2)</f>
        <v>0</v>
      </c>
    </row>
    <row r="184" spans="1:10" ht="123.75" x14ac:dyDescent="0.25">
      <c r="A184" s="16"/>
      <c r="B184" s="16"/>
      <c r="C184" s="16"/>
      <c r="D184" s="17" t="s">
        <v>276</v>
      </c>
      <c r="E184" s="16"/>
      <c r="F184" s="16"/>
      <c r="G184" s="33"/>
      <c r="H184" s="16"/>
      <c r="I184" s="16"/>
      <c r="J184" s="33"/>
    </row>
    <row r="185" spans="1:10" ht="22.5" x14ac:dyDescent="0.25">
      <c r="A185" s="13" t="s">
        <v>277</v>
      </c>
      <c r="B185" s="14" t="s">
        <v>15</v>
      </c>
      <c r="C185" s="14" t="s">
        <v>210</v>
      </c>
      <c r="D185" s="17" t="s">
        <v>278</v>
      </c>
      <c r="E185" s="15">
        <v>1</v>
      </c>
      <c r="F185" s="15">
        <v>231.07</v>
      </c>
      <c r="G185" s="32">
        <f>ROUND(E185*F185,2)</f>
        <v>231.07</v>
      </c>
      <c r="H185" s="15">
        <v>1</v>
      </c>
      <c r="I185" s="37">
        <v>0</v>
      </c>
      <c r="J185" s="32">
        <f>ROUND(H185*I185,2)</f>
        <v>0</v>
      </c>
    </row>
    <row r="186" spans="1:10" ht="135" x14ac:dyDescent="0.25">
      <c r="A186" s="16"/>
      <c r="B186" s="16"/>
      <c r="C186" s="16"/>
      <c r="D186" s="17" t="s">
        <v>279</v>
      </c>
      <c r="E186" s="16"/>
      <c r="F186" s="16"/>
      <c r="G186" s="33"/>
      <c r="H186" s="16"/>
      <c r="I186" s="16"/>
      <c r="J186" s="33"/>
    </row>
    <row r="187" spans="1:10" x14ac:dyDescent="0.25">
      <c r="A187" s="13" t="s">
        <v>280</v>
      </c>
      <c r="B187" s="14" t="s">
        <v>15</v>
      </c>
      <c r="C187" s="14" t="s">
        <v>210</v>
      </c>
      <c r="D187" s="17" t="s">
        <v>281</v>
      </c>
      <c r="E187" s="15">
        <v>1</v>
      </c>
      <c r="F187" s="15">
        <v>107.72</v>
      </c>
      <c r="G187" s="32">
        <f>ROUND(E187*F187,2)</f>
        <v>107.72</v>
      </c>
      <c r="H187" s="15">
        <v>1</v>
      </c>
      <c r="I187" s="37">
        <v>0</v>
      </c>
      <c r="J187" s="32">
        <f>ROUND(H187*I187,2)</f>
        <v>0</v>
      </c>
    </row>
    <row r="188" spans="1:10" ht="78.75" x14ac:dyDescent="0.25">
      <c r="A188" s="16"/>
      <c r="B188" s="16"/>
      <c r="C188" s="16"/>
      <c r="D188" s="17" t="s">
        <v>282</v>
      </c>
      <c r="E188" s="16"/>
      <c r="F188" s="16"/>
      <c r="G188" s="33"/>
      <c r="H188" s="16"/>
      <c r="I188" s="16"/>
      <c r="J188" s="33"/>
    </row>
    <row r="189" spans="1:10" x14ac:dyDescent="0.25">
      <c r="A189" s="16"/>
      <c r="B189" s="16"/>
      <c r="C189" s="16"/>
      <c r="D189" s="25" t="s">
        <v>283</v>
      </c>
      <c r="E189" s="15">
        <v>1</v>
      </c>
      <c r="F189" s="18">
        <f>G181+G183+G185+G187</f>
        <v>935.8</v>
      </c>
      <c r="G189" s="34">
        <f>ROUND(E189*F189,2)</f>
        <v>935.8</v>
      </c>
      <c r="H189" s="15">
        <v>1</v>
      </c>
      <c r="I189" s="18">
        <f>J181+J183+J185+J187</f>
        <v>0</v>
      </c>
      <c r="J189" s="34">
        <f>ROUND(H189*I189,2)</f>
        <v>0</v>
      </c>
    </row>
    <row r="190" spans="1:10" ht="0.95" customHeight="1" x14ac:dyDescent="0.25">
      <c r="A190" s="19"/>
      <c r="B190" s="19"/>
      <c r="C190" s="19"/>
      <c r="D190" s="26"/>
      <c r="E190" s="19"/>
      <c r="F190" s="19"/>
      <c r="G190" s="35"/>
      <c r="H190" s="19"/>
      <c r="I190" s="19"/>
      <c r="J190" s="35"/>
    </row>
    <row r="191" spans="1:10" ht="22.5" x14ac:dyDescent="0.25">
      <c r="A191" s="11" t="s">
        <v>284</v>
      </c>
      <c r="B191" s="11" t="s">
        <v>8</v>
      </c>
      <c r="C191" s="11" t="s">
        <v>9</v>
      </c>
      <c r="D191" s="24" t="s">
        <v>285</v>
      </c>
      <c r="E191" s="12">
        <f t="shared" ref="E191:J191" si="13">E196</f>
        <v>1</v>
      </c>
      <c r="F191" s="12">
        <f t="shared" si="13"/>
        <v>571.96</v>
      </c>
      <c r="G191" s="31">
        <f t="shared" si="13"/>
        <v>571.96</v>
      </c>
      <c r="H191" s="12">
        <f t="shared" si="13"/>
        <v>1</v>
      </c>
      <c r="I191" s="12">
        <f t="shared" si="13"/>
        <v>0</v>
      </c>
      <c r="J191" s="31">
        <f t="shared" si="13"/>
        <v>0</v>
      </c>
    </row>
    <row r="192" spans="1:10" ht="22.5" x14ac:dyDescent="0.25">
      <c r="A192" s="13" t="s">
        <v>286</v>
      </c>
      <c r="B192" s="14" t="s">
        <v>15</v>
      </c>
      <c r="C192" s="14" t="s">
        <v>210</v>
      </c>
      <c r="D192" s="17" t="s">
        <v>287</v>
      </c>
      <c r="E192" s="15">
        <v>1</v>
      </c>
      <c r="F192" s="15">
        <v>298.79000000000002</v>
      </c>
      <c r="G192" s="32">
        <f>ROUND(E192*F192,2)</f>
        <v>298.79000000000002</v>
      </c>
      <c r="H192" s="15">
        <v>1</v>
      </c>
      <c r="I192" s="37">
        <v>0</v>
      </c>
      <c r="J192" s="32">
        <f>ROUND(H192*I192,2)</f>
        <v>0</v>
      </c>
    </row>
    <row r="193" spans="1:10" ht="90" x14ac:dyDescent="0.25">
      <c r="A193" s="16"/>
      <c r="B193" s="16"/>
      <c r="C193" s="16"/>
      <c r="D193" s="17" t="s">
        <v>288</v>
      </c>
      <c r="E193" s="16"/>
      <c r="F193" s="16"/>
      <c r="G193" s="33"/>
      <c r="H193" s="16"/>
      <c r="I193" s="16"/>
      <c r="J193" s="33"/>
    </row>
    <row r="194" spans="1:10" ht="22.5" x14ac:dyDescent="0.25">
      <c r="A194" s="13" t="s">
        <v>289</v>
      </c>
      <c r="B194" s="14" t="s">
        <v>15</v>
      </c>
      <c r="C194" s="14" t="s">
        <v>210</v>
      </c>
      <c r="D194" s="17" t="s">
        <v>290</v>
      </c>
      <c r="E194" s="15">
        <v>1</v>
      </c>
      <c r="F194" s="15">
        <v>273.17</v>
      </c>
      <c r="G194" s="32">
        <f>ROUND(E194*F194,2)</f>
        <v>273.17</v>
      </c>
      <c r="H194" s="15">
        <v>1</v>
      </c>
      <c r="I194" s="37">
        <v>0</v>
      </c>
      <c r="J194" s="32">
        <f>ROUND(H194*I194,2)</f>
        <v>0</v>
      </c>
    </row>
    <row r="195" spans="1:10" ht="135" x14ac:dyDescent="0.25">
      <c r="A195" s="16"/>
      <c r="B195" s="16"/>
      <c r="C195" s="16"/>
      <c r="D195" s="17" t="s">
        <v>291</v>
      </c>
      <c r="E195" s="16"/>
      <c r="F195" s="16"/>
      <c r="G195" s="33"/>
      <c r="H195" s="16"/>
      <c r="I195" s="16"/>
      <c r="J195" s="33"/>
    </row>
    <row r="196" spans="1:10" x14ac:dyDescent="0.25">
      <c r="A196" s="16"/>
      <c r="B196" s="16"/>
      <c r="C196" s="16"/>
      <c r="D196" s="25" t="s">
        <v>292</v>
      </c>
      <c r="E196" s="15">
        <v>1</v>
      </c>
      <c r="F196" s="18">
        <f>G192+G194</f>
        <v>571.96</v>
      </c>
      <c r="G196" s="34">
        <f>ROUND(E196*F196,2)</f>
        <v>571.96</v>
      </c>
      <c r="H196" s="15">
        <v>1</v>
      </c>
      <c r="I196" s="18">
        <f>J192+J194</f>
        <v>0</v>
      </c>
      <c r="J196" s="34">
        <f>ROUND(H196*I196,2)</f>
        <v>0</v>
      </c>
    </row>
    <row r="197" spans="1:10" ht="0.95" customHeight="1" x14ac:dyDescent="0.25">
      <c r="A197" s="19"/>
      <c r="B197" s="19"/>
      <c r="C197" s="19"/>
      <c r="D197" s="26"/>
      <c r="E197" s="19"/>
      <c r="F197" s="19"/>
      <c r="G197" s="35"/>
      <c r="H197" s="19"/>
      <c r="I197" s="19"/>
      <c r="J197" s="35"/>
    </row>
    <row r="198" spans="1:10" x14ac:dyDescent="0.25">
      <c r="A198" s="16"/>
      <c r="B198" s="16"/>
      <c r="C198" s="16"/>
      <c r="D198" s="25" t="s">
        <v>293</v>
      </c>
      <c r="E198" s="15">
        <v>1</v>
      </c>
      <c r="F198" s="18">
        <f>G137+G162+G169+G180+G191</f>
        <v>7169.03</v>
      </c>
      <c r="G198" s="34">
        <f>ROUND(E198*F198,2)</f>
        <v>7169.03</v>
      </c>
      <c r="H198" s="15">
        <v>1</v>
      </c>
      <c r="I198" s="18">
        <f>J137+J162+J169+J180+J191</f>
        <v>0</v>
      </c>
      <c r="J198" s="34">
        <f>ROUND(H198*I198,2)</f>
        <v>0</v>
      </c>
    </row>
    <row r="199" spans="1:10" ht="0.95" customHeight="1" x14ac:dyDescent="0.25">
      <c r="A199" s="19"/>
      <c r="B199" s="19"/>
      <c r="C199" s="19"/>
      <c r="D199" s="26"/>
      <c r="E199" s="19"/>
      <c r="F199" s="19"/>
      <c r="G199" s="35"/>
      <c r="H199" s="19"/>
      <c r="I199" s="19"/>
      <c r="J199" s="35"/>
    </row>
    <row r="200" spans="1:10" x14ac:dyDescent="0.25">
      <c r="A200" s="8" t="s">
        <v>294</v>
      </c>
      <c r="B200" s="9" t="s">
        <v>8</v>
      </c>
      <c r="C200" s="8" t="s">
        <v>9</v>
      </c>
      <c r="D200" s="23" t="s">
        <v>295</v>
      </c>
      <c r="E200" s="10">
        <f t="shared" ref="E200:J200" si="14">E213</f>
        <v>1</v>
      </c>
      <c r="F200" s="10">
        <f t="shared" si="14"/>
        <v>7171.83</v>
      </c>
      <c r="G200" s="30">
        <f t="shared" si="14"/>
        <v>7171.83</v>
      </c>
      <c r="H200" s="10">
        <f t="shared" si="14"/>
        <v>1</v>
      </c>
      <c r="I200" s="10">
        <f t="shared" si="14"/>
        <v>0</v>
      </c>
      <c r="J200" s="30">
        <f t="shared" si="14"/>
        <v>0</v>
      </c>
    </row>
    <row r="201" spans="1:10" ht="22.5" x14ac:dyDescent="0.25">
      <c r="A201" s="13" t="s">
        <v>296</v>
      </c>
      <c r="B201" s="14" t="s">
        <v>15</v>
      </c>
      <c r="C201" s="14" t="s">
        <v>27</v>
      </c>
      <c r="D201" s="17" t="s">
        <v>297</v>
      </c>
      <c r="E201" s="15">
        <v>93.6</v>
      </c>
      <c r="F201" s="15">
        <v>56.01</v>
      </c>
      <c r="G201" s="32">
        <f>ROUND(E201*F201,2)</f>
        <v>5242.54</v>
      </c>
      <c r="H201" s="15">
        <v>93.6</v>
      </c>
      <c r="I201" s="37">
        <v>0</v>
      </c>
      <c r="J201" s="32">
        <f>ROUND(H201*I201,2)</f>
        <v>0</v>
      </c>
    </row>
    <row r="202" spans="1:10" ht="56.25" x14ac:dyDescent="0.25">
      <c r="A202" s="16"/>
      <c r="B202" s="16"/>
      <c r="C202" s="16"/>
      <c r="D202" s="17" t="s">
        <v>298</v>
      </c>
      <c r="E202" s="16"/>
      <c r="F202" s="16"/>
      <c r="G202" s="33"/>
      <c r="H202" s="16"/>
      <c r="I202" s="16"/>
      <c r="J202" s="33"/>
    </row>
    <row r="203" spans="1:10" ht="33.75" x14ac:dyDescent="0.25">
      <c r="A203" s="13" t="s">
        <v>299</v>
      </c>
      <c r="B203" s="14" t="s">
        <v>15</v>
      </c>
      <c r="C203" s="14" t="s">
        <v>20</v>
      </c>
      <c r="D203" s="17" t="s">
        <v>300</v>
      </c>
      <c r="E203" s="15">
        <v>93.6</v>
      </c>
      <c r="F203" s="15">
        <v>5.54</v>
      </c>
      <c r="G203" s="32">
        <f>ROUND(E203*F203,2)</f>
        <v>518.54</v>
      </c>
      <c r="H203" s="15">
        <v>93.6</v>
      </c>
      <c r="I203" s="37">
        <v>0</v>
      </c>
      <c r="J203" s="32">
        <f>ROUND(H203*I203,2)</f>
        <v>0</v>
      </c>
    </row>
    <row r="204" spans="1:10" ht="337.5" x14ac:dyDescent="0.25">
      <c r="A204" s="16"/>
      <c r="B204" s="16"/>
      <c r="C204" s="16"/>
      <c r="D204" s="17" t="s">
        <v>301</v>
      </c>
      <c r="E204" s="16"/>
      <c r="F204" s="16"/>
      <c r="G204" s="33"/>
      <c r="H204" s="16"/>
      <c r="I204" s="16"/>
      <c r="J204" s="33"/>
    </row>
    <row r="205" spans="1:10" x14ac:dyDescent="0.25">
      <c r="A205" s="13" t="s">
        <v>302</v>
      </c>
      <c r="B205" s="14" t="s">
        <v>15</v>
      </c>
      <c r="C205" s="14" t="s">
        <v>37</v>
      </c>
      <c r="D205" s="17" t="s">
        <v>303</v>
      </c>
      <c r="E205" s="15">
        <v>15</v>
      </c>
      <c r="F205" s="15">
        <v>89.25</v>
      </c>
      <c r="G205" s="32">
        <f>ROUND(E205*F205,2)</f>
        <v>1338.75</v>
      </c>
      <c r="H205" s="15">
        <v>15</v>
      </c>
      <c r="I205" s="37">
        <v>0</v>
      </c>
      <c r="J205" s="32">
        <f>ROUND(H205*I205,2)</f>
        <v>0</v>
      </c>
    </row>
    <row r="206" spans="1:10" ht="67.5" x14ac:dyDescent="0.25">
      <c r="A206" s="16"/>
      <c r="B206" s="16"/>
      <c r="C206" s="16"/>
      <c r="D206" s="17" t="s">
        <v>304</v>
      </c>
      <c r="E206" s="16"/>
      <c r="F206" s="16"/>
      <c r="G206" s="33"/>
      <c r="H206" s="16"/>
      <c r="I206" s="16"/>
      <c r="J206" s="33"/>
    </row>
    <row r="207" spans="1:10" x14ac:dyDescent="0.25">
      <c r="A207" s="13" t="s">
        <v>305</v>
      </c>
      <c r="B207" s="14" t="s">
        <v>15</v>
      </c>
      <c r="C207" s="14" t="s">
        <v>306</v>
      </c>
      <c r="D207" s="17" t="s">
        <v>307</v>
      </c>
      <c r="E207" s="15">
        <v>0.5</v>
      </c>
      <c r="F207" s="15">
        <v>21</v>
      </c>
      <c r="G207" s="32">
        <f>ROUND(E207*F207,2)</f>
        <v>10.5</v>
      </c>
      <c r="H207" s="15">
        <v>0.5</v>
      </c>
      <c r="I207" s="37">
        <v>0</v>
      </c>
      <c r="J207" s="32">
        <f>ROUND(H207*I207,2)</f>
        <v>0</v>
      </c>
    </row>
    <row r="208" spans="1:10" ht="33.75" x14ac:dyDescent="0.25">
      <c r="A208" s="16"/>
      <c r="B208" s="16"/>
      <c r="C208" s="16"/>
      <c r="D208" s="17" t="s">
        <v>308</v>
      </c>
      <c r="E208" s="16"/>
      <c r="F208" s="16"/>
      <c r="G208" s="33"/>
      <c r="H208" s="16"/>
      <c r="I208" s="16"/>
      <c r="J208" s="33"/>
    </row>
    <row r="209" spans="1:10" x14ac:dyDescent="0.25">
      <c r="A209" s="13" t="s">
        <v>309</v>
      </c>
      <c r="B209" s="14" t="s">
        <v>15</v>
      </c>
      <c r="C209" s="14" t="s">
        <v>306</v>
      </c>
      <c r="D209" s="17" t="s">
        <v>310</v>
      </c>
      <c r="E209" s="15">
        <v>0.5</v>
      </c>
      <c r="F209" s="15">
        <v>21</v>
      </c>
      <c r="G209" s="32">
        <f>ROUND(E209*F209,2)</f>
        <v>10.5</v>
      </c>
      <c r="H209" s="15">
        <v>0.5</v>
      </c>
      <c r="I209" s="37">
        <v>0</v>
      </c>
      <c r="J209" s="32">
        <f>ROUND(H209*I209,2)</f>
        <v>0</v>
      </c>
    </row>
    <row r="210" spans="1:10" ht="33.75" x14ac:dyDescent="0.25">
      <c r="A210" s="16"/>
      <c r="B210" s="16"/>
      <c r="C210" s="16"/>
      <c r="D210" s="17" t="s">
        <v>311</v>
      </c>
      <c r="E210" s="16"/>
      <c r="F210" s="16"/>
      <c r="G210" s="33"/>
      <c r="H210" s="16"/>
      <c r="I210" s="16"/>
      <c r="J210" s="33"/>
    </row>
    <row r="211" spans="1:10" ht="22.5" x14ac:dyDescent="0.25">
      <c r="A211" s="13" t="s">
        <v>312</v>
      </c>
      <c r="B211" s="14" t="s">
        <v>15</v>
      </c>
      <c r="C211" s="14" t="s">
        <v>177</v>
      </c>
      <c r="D211" s="17" t="s">
        <v>313</v>
      </c>
      <c r="E211" s="15">
        <v>100</v>
      </c>
      <c r="F211" s="15">
        <v>0.51</v>
      </c>
      <c r="G211" s="32">
        <f>ROUND(E211*F211,2)</f>
        <v>51</v>
      </c>
      <c r="H211" s="15">
        <v>100</v>
      </c>
      <c r="I211" s="37">
        <v>0</v>
      </c>
      <c r="J211" s="32">
        <f>ROUND(H211*I211,2)</f>
        <v>0</v>
      </c>
    </row>
    <row r="212" spans="1:10" ht="22.5" x14ac:dyDescent="0.25">
      <c r="A212" s="16"/>
      <c r="B212" s="16"/>
      <c r="C212" s="16"/>
      <c r="D212" s="17" t="s">
        <v>314</v>
      </c>
      <c r="E212" s="16"/>
      <c r="F212" s="16"/>
      <c r="G212" s="33"/>
      <c r="H212" s="16"/>
      <c r="I212" s="16"/>
      <c r="J212" s="33"/>
    </row>
    <row r="213" spans="1:10" x14ac:dyDescent="0.25">
      <c r="A213" s="16"/>
      <c r="B213" s="16"/>
      <c r="C213" s="16"/>
      <c r="D213" s="25" t="s">
        <v>315</v>
      </c>
      <c r="E213" s="15">
        <v>1</v>
      </c>
      <c r="F213" s="18">
        <f>G201+G203+G205+G207+G209+G211</f>
        <v>7171.83</v>
      </c>
      <c r="G213" s="34">
        <f>ROUND(E213*F213,2)</f>
        <v>7171.83</v>
      </c>
      <c r="H213" s="15">
        <v>1</v>
      </c>
      <c r="I213" s="18">
        <f>J201+J203+J205+J207+J209+J211</f>
        <v>0</v>
      </c>
      <c r="J213" s="34">
        <f>ROUND(H213*I213,2)</f>
        <v>0</v>
      </c>
    </row>
    <row r="214" spans="1:10" ht="0.95" customHeight="1" x14ac:dyDescent="0.25">
      <c r="A214" s="19"/>
      <c r="B214" s="19"/>
      <c r="C214" s="19"/>
      <c r="D214" s="26"/>
      <c r="E214" s="19"/>
      <c r="F214" s="19"/>
      <c r="G214" s="35"/>
      <c r="H214" s="19"/>
      <c r="I214" s="19"/>
      <c r="J214" s="35"/>
    </row>
    <row r="215" spans="1:10" x14ac:dyDescent="0.25">
      <c r="A215" s="8" t="s">
        <v>316</v>
      </c>
      <c r="B215" s="9" t="s">
        <v>8</v>
      </c>
      <c r="C215" s="8" t="s">
        <v>9</v>
      </c>
      <c r="D215" s="23" t="s">
        <v>317</v>
      </c>
      <c r="E215" s="10">
        <f t="shared" ref="E215:J215" si="15">E224</f>
        <v>1</v>
      </c>
      <c r="F215" s="10">
        <f t="shared" si="15"/>
        <v>2362.1999999999998</v>
      </c>
      <c r="G215" s="30">
        <f t="shared" si="15"/>
        <v>2362.1999999999998</v>
      </c>
      <c r="H215" s="10">
        <f t="shared" si="15"/>
        <v>1</v>
      </c>
      <c r="I215" s="10">
        <f t="shared" si="15"/>
        <v>0</v>
      </c>
      <c r="J215" s="30">
        <f t="shared" si="15"/>
        <v>0</v>
      </c>
    </row>
    <row r="216" spans="1:10" x14ac:dyDescent="0.25">
      <c r="A216" s="13" t="s">
        <v>318</v>
      </c>
      <c r="B216" s="14" t="s">
        <v>15</v>
      </c>
      <c r="C216" s="14" t="s">
        <v>37</v>
      </c>
      <c r="D216" s="17" t="s">
        <v>319</v>
      </c>
      <c r="E216" s="15">
        <v>1</v>
      </c>
      <c r="F216" s="15">
        <v>315</v>
      </c>
      <c r="G216" s="32">
        <f>ROUND(E216*F216,2)</f>
        <v>315</v>
      </c>
      <c r="H216" s="15">
        <v>1</v>
      </c>
      <c r="I216" s="37">
        <v>0</v>
      </c>
      <c r="J216" s="32">
        <f>ROUND(H216*I216,2)</f>
        <v>0</v>
      </c>
    </row>
    <row r="217" spans="1:10" ht="191.25" x14ac:dyDescent="0.25">
      <c r="A217" s="16"/>
      <c r="B217" s="16"/>
      <c r="C217" s="16"/>
      <c r="D217" s="17" t="s">
        <v>320</v>
      </c>
      <c r="E217" s="16"/>
      <c r="F217" s="16"/>
      <c r="G217" s="33"/>
      <c r="H217" s="16"/>
      <c r="I217" s="16"/>
      <c r="J217" s="33"/>
    </row>
    <row r="218" spans="1:10" x14ac:dyDescent="0.25">
      <c r="A218" s="13" t="s">
        <v>321</v>
      </c>
      <c r="B218" s="14" t="s">
        <v>15</v>
      </c>
      <c r="C218" s="14" t="s">
        <v>37</v>
      </c>
      <c r="D218" s="17" t="s">
        <v>322</v>
      </c>
      <c r="E218" s="15">
        <v>2</v>
      </c>
      <c r="F218" s="15">
        <v>102.66</v>
      </c>
      <c r="G218" s="32">
        <f>ROUND(E218*F218,2)</f>
        <v>205.32</v>
      </c>
      <c r="H218" s="15">
        <v>2</v>
      </c>
      <c r="I218" s="37">
        <v>0</v>
      </c>
      <c r="J218" s="32">
        <f>ROUND(H218*I218,2)</f>
        <v>0</v>
      </c>
    </row>
    <row r="219" spans="1:10" ht="45" x14ac:dyDescent="0.25">
      <c r="A219" s="16"/>
      <c r="B219" s="16"/>
      <c r="C219" s="16"/>
      <c r="D219" s="17" t="s">
        <v>323</v>
      </c>
      <c r="E219" s="16"/>
      <c r="F219" s="16"/>
      <c r="G219" s="33"/>
      <c r="H219" s="16"/>
      <c r="I219" s="16"/>
      <c r="J219" s="33"/>
    </row>
    <row r="220" spans="1:10" ht="22.5" x14ac:dyDescent="0.25">
      <c r="A220" s="13" t="s">
        <v>324</v>
      </c>
      <c r="B220" s="14" t="s">
        <v>15</v>
      </c>
      <c r="C220" s="14" t="s">
        <v>37</v>
      </c>
      <c r="D220" s="17" t="s">
        <v>325</v>
      </c>
      <c r="E220" s="15">
        <v>2</v>
      </c>
      <c r="F220" s="15">
        <v>22.89</v>
      </c>
      <c r="G220" s="32">
        <f>ROUND(E220*F220,2)</f>
        <v>45.78</v>
      </c>
      <c r="H220" s="15">
        <v>2</v>
      </c>
      <c r="I220" s="37">
        <v>0</v>
      </c>
      <c r="J220" s="32">
        <f>ROUND(H220*I220,2)</f>
        <v>0</v>
      </c>
    </row>
    <row r="221" spans="1:10" ht="112.5" x14ac:dyDescent="0.25">
      <c r="A221" s="16"/>
      <c r="B221" s="16"/>
      <c r="C221" s="16"/>
      <c r="D221" s="17" t="s">
        <v>326</v>
      </c>
      <c r="E221" s="16"/>
      <c r="F221" s="16"/>
      <c r="G221" s="33"/>
      <c r="H221" s="16"/>
      <c r="I221" s="16"/>
      <c r="J221" s="33"/>
    </row>
    <row r="222" spans="1:10" x14ac:dyDescent="0.25">
      <c r="A222" s="13" t="s">
        <v>327</v>
      </c>
      <c r="B222" s="14" t="s">
        <v>15</v>
      </c>
      <c r="C222" s="14" t="s">
        <v>16</v>
      </c>
      <c r="D222" s="17" t="s">
        <v>328</v>
      </c>
      <c r="E222" s="15">
        <v>30</v>
      </c>
      <c r="F222" s="15">
        <v>59.87</v>
      </c>
      <c r="G222" s="32">
        <f>ROUND(E222*F222,2)</f>
        <v>1796.1</v>
      </c>
      <c r="H222" s="15">
        <v>30</v>
      </c>
      <c r="I222" s="37">
        <v>0</v>
      </c>
      <c r="J222" s="32">
        <f>ROUND(H222*I222,2)</f>
        <v>0</v>
      </c>
    </row>
    <row r="223" spans="1:10" ht="67.5" x14ac:dyDescent="0.25">
      <c r="A223" s="16"/>
      <c r="B223" s="16"/>
      <c r="C223" s="16"/>
      <c r="D223" s="17" t="s">
        <v>329</v>
      </c>
      <c r="E223" s="16"/>
      <c r="F223" s="16"/>
      <c r="G223" s="33"/>
      <c r="H223" s="16"/>
      <c r="I223" s="16"/>
      <c r="J223" s="33"/>
    </row>
    <row r="224" spans="1:10" x14ac:dyDescent="0.25">
      <c r="A224" s="16"/>
      <c r="B224" s="16"/>
      <c r="C224" s="16"/>
      <c r="D224" s="25" t="s">
        <v>330</v>
      </c>
      <c r="E224" s="15">
        <v>1</v>
      </c>
      <c r="F224" s="18">
        <f>G216+G218+G220+G222</f>
        <v>2362.1999999999998</v>
      </c>
      <c r="G224" s="34">
        <f>ROUND(E224*F224,2)</f>
        <v>2362.1999999999998</v>
      </c>
      <c r="H224" s="15">
        <v>1</v>
      </c>
      <c r="I224" s="18">
        <f>J216+J218+J220+J222</f>
        <v>0</v>
      </c>
      <c r="J224" s="34">
        <f>ROUND(H224*I224,2)</f>
        <v>0</v>
      </c>
    </row>
    <row r="225" spans="1:10" ht="0.95" customHeight="1" x14ac:dyDescent="0.25">
      <c r="A225" s="19"/>
      <c r="B225" s="19"/>
      <c r="C225" s="19"/>
      <c r="D225" s="26"/>
      <c r="E225" s="19"/>
      <c r="F225" s="19"/>
      <c r="G225" s="35"/>
      <c r="H225" s="19"/>
      <c r="I225" s="19"/>
      <c r="J225" s="35"/>
    </row>
    <row r="226" spans="1:10" x14ac:dyDescent="0.25">
      <c r="A226" s="16"/>
      <c r="B226" s="16"/>
      <c r="C226" s="16"/>
      <c r="D226" s="25" t="s">
        <v>331</v>
      </c>
      <c r="E226" s="20">
        <v>1</v>
      </c>
      <c r="F226" s="18">
        <f>G5+G48+G87+G112+G127+G136+G200+G215</f>
        <v>65227.23</v>
      </c>
      <c r="G226" s="34">
        <f>ROUND(E226*F226,2)</f>
        <v>65227.23</v>
      </c>
      <c r="H226" s="20">
        <v>1</v>
      </c>
      <c r="I226" s="18">
        <f>J5+J48+J87+J112+J127+J136+J200+J215</f>
        <v>0</v>
      </c>
      <c r="J226" s="34">
        <f>ROUND(H226*I226,2)</f>
        <v>0</v>
      </c>
    </row>
    <row r="227" spans="1:10" ht="0.95" customHeight="1" x14ac:dyDescent="0.25">
      <c r="A227" s="19"/>
      <c r="B227" s="19"/>
      <c r="C227" s="19"/>
      <c r="D227" s="26"/>
      <c r="E227" s="19"/>
      <c r="F227" s="19"/>
      <c r="G227" s="35"/>
      <c r="H227" s="19"/>
      <c r="I227" s="19"/>
      <c r="J227" s="35"/>
    </row>
    <row r="228" spans="1:10" x14ac:dyDescent="0.25">
      <c r="A228" s="5" t="s">
        <v>332</v>
      </c>
      <c r="B228" s="5" t="s">
        <v>8</v>
      </c>
      <c r="C228" s="5" t="s">
        <v>9</v>
      </c>
      <c r="D228" s="22" t="s">
        <v>332</v>
      </c>
      <c r="E228" s="6">
        <f t="shared" ref="E228:J228" si="16">E426</f>
        <v>1</v>
      </c>
      <c r="F228" s="7">
        <f t="shared" si="16"/>
        <v>77393.899999999994</v>
      </c>
      <c r="G228" s="29">
        <f t="shared" si="16"/>
        <v>77393.899999999994</v>
      </c>
      <c r="H228" s="6">
        <f t="shared" si="16"/>
        <v>1</v>
      </c>
      <c r="I228" s="7">
        <f t="shared" si="16"/>
        <v>0</v>
      </c>
      <c r="J228" s="29">
        <f t="shared" si="16"/>
        <v>0</v>
      </c>
    </row>
    <row r="229" spans="1:10" x14ac:dyDescent="0.25">
      <c r="A229" s="8" t="s">
        <v>333</v>
      </c>
      <c r="B229" s="9" t="s">
        <v>8</v>
      </c>
      <c r="C229" s="8" t="s">
        <v>9</v>
      </c>
      <c r="D229" s="23" t="s">
        <v>11</v>
      </c>
      <c r="E229" s="10">
        <f t="shared" ref="E229:J229" si="17">E254</f>
        <v>1</v>
      </c>
      <c r="F229" s="10">
        <f t="shared" si="17"/>
        <v>16451.439999999999</v>
      </c>
      <c r="G229" s="30">
        <f t="shared" si="17"/>
        <v>16451.439999999999</v>
      </c>
      <c r="H229" s="10">
        <f t="shared" si="17"/>
        <v>1</v>
      </c>
      <c r="I229" s="10">
        <f t="shared" si="17"/>
        <v>0</v>
      </c>
      <c r="J229" s="30">
        <f t="shared" si="17"/>
        <v>0</v>
      </c>
    </row>
    <row r="230" spans="1:10" x14ac:dyDescent="0.25">
      <c r="A230" s="13" t="s">
        <v>59</v>
      </c>
      <c r="B230" s="14" t="s">
        <v>15</v>
      </c>
      <c r="C230" s="14" t="s">
        <v>53</v>
      </c>
      <c r="D230" s="17" t="s">
        <v>60</v>
      </c>
      <c r="E230" s="15">
        <v>45</v>
      </c>
      <c r="F230" s="15">
        <v>25.69</v>
      </c>
      <c r="G230" s="32">
        <f>ROUND(E230*F230,2)</f>
        <v>1156.05</v>
      </c>
      <c r="H230" s="15">
        <v>45</v>
      </c>
      <c r="I230" s="37">
        <v>0</v>
      </c>
      <c r="J230" s="32">
        <f>ROUND(H230*I230,2)</f>
        <v>0</v>
      </c>
    </row>
    <row r="231" spans="1:10" ht="56.25" x14ac:dyDescent="0.25">
      <c r="A231" s="16"/>
      <c r="B231" s="16"/>
      <c r="C231" s="16"/>
      <c r="D231" s="17" t="s">
        <v>61</v>
      </c>
      <c r="E231" s="16"/>
      <c r="F231" s="16"/>
      <c r="G231" s="33"/>
      <c r="H231" s="16"/>
      <c r="I231" s="16"/>
      <c r="J231" s="33"/>
    </row>
    <row r="232" spans="1:10" x14ac:dyDescent="0.25">
      <c r="A232" s="13" t="s">
        <v>14</v>
      </c>
      <c r="B232" s="14" t="s">
        <v>15</v>
      </c>
      <c r="C232" s="14" t="s">
        <v>16</v>
      </c>
      <c r="D232" s="17" t="s">
        <v>17</v>
      </c>
      <c r="E232" s="15">
        <v>87.8</v>
      </c>
      <c r="F232" s="15">
        <v>0.51</v>
      </c>
      <c r="G232" s="32">
        <f>ROUND(E232*F232,2)</f>
        <v>44.78</v>
      </c>
      <c r="H232" s="15">
        <v>87.8</v>
      </c>
      <c r="I232" s="37">
        <v>0</v>
      </c>
      <c r="J232" s="32">
        <f>ROUND(H232*I232,2)</f>
        <v>0</v>
      </c>
    </row>
    <row r="233" spans="1:10" ht="45" x14ac:dyDescent="0.25">
      <c r="A233" s="16"/>
      <c r="B233" s="16"/>
      <c r="C233" s="16"/>
      <c r="D233" s="17" t="s">
        <v>18</v>
      </c>
      <c r="E233" s="16"/>
      <c r="F233" s="16"/>
      <c r="G233" s="33"/>
      <c r="H233" s="16"/>
      <c r="I233" s="16"/>
      <c r="J233" s="33"/>
    </row>
    <row r="234" spans="1:10" x14ac:dyDescent="0.25">
      <c r="A234" s="13" t="s">
        <v>30</v>
      </c>
      <c r="B234" s="14" t="s">
        <v>15</v>
      </c>
      <c r="C234" s="14" t="s">
        <v>27</v>
      </c>
      <c r="D234" s="17" t="s">
        <v>31</v>
      </c>
      <c r="E234" s="15">
        <v>41.78</v>
      </c>
      <c r="F234" s="15">
        <v>6.09</v>
      </c>
      <c r="G234" s="32">
        <f>ROUND(E234*F234,2)</f>
        <v>254.44</v>
      </c>
      <c r="H234" s="15">
        <v>41.78</v>
      </c>
      <c r="I234" s="37">
        <v>0</v>
      </c>
      <c r="J234" s="32">
        <f>ROUND(H234*I234,2)</f>
        <v>0</v>
      </c>
    </row>
    <row r="235" spans="1:10" ht="382.5" x14ac:dyDescent="0.25">
      <c r="A235" s="16"/>
      <c r="B235" s="16"/>
      <c r="C235" s="16"/>
      <c r="D235" s="17" t="s">
        <v>32</v>
      </c>
      <c r="E235" s="16"/>
      <c r="F235" s="16"/>
      <c r="G235" s="33"/>
      <c r="H235" s="16"/>
      <c r="I235" s="16"/>
      <c r="J235" s="33"/>
    </row>
    <row r="236" spans="1:10" ht="45" x14ac:dyDescent="0.25">
      <c r="A236" s="13" t="s">
        <v>68</v>
      </c>
      <c r="B236" s="14" t="s">
        <v>15</v>
      </c>
      <c r="C236" s="14" t="s">
        <v>69</v>
      </c>
      <c r="D236" s="17" t="s">
        <v>70</v>
      </c>
      <c r="E236" s="15">
        <v>18.5</v>
      </c>
      <c r="F236" s="15">
        <v>21.66</v>
      </c>
      <c r="G236" s="32">
        <f>ROUND(E236*F236,2)</f>
        <v>400.71</v>
      </c>
      <c r="H236" s="15">
        <v>18.5</v>
      </c>
      <c r="I236" s="37">
        <v>0</v>
      </c>
      <c r="J236" s="32">
        <f>ROUND(H236*I236,2)</f>
        <v>0</v>
      </c>
    </row>
    <row r="237" spans="1:10" ht="258.75" x14ac:dyDescent="0.25">
      <c r="A237" s="16"/>
      <c r="B237" s="16"/>
      <c r="C237" s="16"/>
      <c r="D237" s="17" t="s">
        <v>71</v>
      </c>
      <c r="E237" s="16"/>
      <c r="F237" s="16"/>
      <c r="G237" s="33"/>
      <c r="H237" s="16"/>
      <c r="I237" s="16"/>
      <c r="J237" s="33"/>
    </row>
    <row r="238" spans="1:10" x14ac:dyDescent="0.25">
      <c r="A238" s="13" t="s">
        <v>334</v>
      </c>
      <c r="B238" s="14" t="s">
        <v>15</v>
      </c>
      <c r="C238" s="14" t="s">
        <v>16</v>
      </c>
      <c r="D238" s="17" t="s">
        <v>335</v>
      </c>
      <c r="E238" s="15">
        <v>7.22</v>
      </c>
      <c r="F238" s="15">
        <v>7.56</v>
      </c>
      <c r="G238" s="32">
        <f>ROUND(E238*F238,2)</f>
        <v>54.58</v>
      </c>
      <c r="H238" s="15">
        <v>7.22</v>
      </c>
      <c r="I238" s="37">
        <v>0</v>
      </c>
      <c r="J238" s="32">
        <f>ROUND(H238*I238,2)</f>
        <v>0</v>
      </c>
    </row>
    <row r="239" spans="1:10" ht="213.75" x14ac:dyDescent="0.25">
      <c r="A239" s="16"/>
      <c r="B239" s="16"/>
      <c r="C239" s="16"/>
      <c r="D239" s="17" t="s">
        <v>336</v>
      </c>
      <c r="E239" s="16"/>
      <c r="F239" s="16"/>
      <c r="G239" s="33"/>
      <c r="H239" s="16"/>
      <c r="I239" s="16"/>
      <c r="J239" s="33"/>
    </row>
    <row r="240" spans="1:10" x14ac:dyDescent="0.25">
      <c r="A240" s="13" t="s">
        <v>337</v>
      </c>
      <c r="B240" s="14" t="s">
        <v>15</v>
      </c>
      <c r="C240" s="14" t="s">
        <v>16</v>
      </c>
      <c r="D240" s="17" t="s">
        <v>338</v>
      </c>
      <c r="E240" s="15">
        <v>74.209999999999994</v>
      </c>
      <c r="F240" s="15">
        <v>9.49</v>
      </c>
      <c r="G240" s="32">
        <f>ROUND(E240*F240,2)</f>
        <v>704.25</v>
      </c>
      <c r="H240" s="15">
        <v>74.209999999999994</v>
      </c>
      <c r="I240" s="37">
        <v>0</v>
      </c>
      <c r="J240" s="32">
        <f>ROUND(H240*I240,2)</f>
        <v>0</v>
      </c>
    </row>
    <row r="241" spans="1:10" ht="236.25" x14ac:dyDescent="0.25">
      <c r="A241" s="16"/>
      <c r="B241" s="16"/>
      <c r="C241" s="16"/>
      <c r="D241" s="17" t="s">
        <v>339</v>
      </c>
      <c r="E241" s="16"/>
      <c r="F241" s="16"/>
      <c r="G241" s="33"/>
      <c r="H241" s="16"/>
      <c r="I241" s="16"/>
      <c r="J241" s="33"/>
    </row>
    <row r="242" spans="1:10" x14ac:dyDescent="0.25">
      <c r="A242" s="13" t="s">
        <v>23</v>
      </c>
      <c r="B242" s="14" t="s">
        <v>15</v>
      </c>
      <c r="C242" s="14" t="s">
        <v>16</v>
      </c>
      <c r="D242" s="17" t="s">
        <v>24</v>
      </c>
      <c r="E242" s="15">
        <v>70.150000000000006</v>
      </c>
      <c r="F242" s="15">
        <v>1.2</v>
      </c>
      <c r="G242" s="32">
        <f>ROUND(E242*F242,2)</f>
        <v>84.18</v>
      </c>
      <c r="H242" s="15">
        <v>70.150000000000006</v>
      </c>
      <c r="I242" s="37">
        <v>0</v>
      </c>
      <c r="J242" s="32">
        <f>ROUND(H242*I242,2)</f>
        <v>0</v>
      </c>
    </row>
    <row r="243" spans="1:10" ht="45" x14ac:dyDescent="0.25">
      <c r="A243" s="16"/>
      <c r="B243" s="16"/>
      <c r="C243" s="16"/>
      <c r="D243" s="17" t="s">
        <v>25</v>
      </c>
      <c r="E243" s="16"/>
      <c r="F243" s="16"/>
      <c r="G243" s="33"/>
      <c r="H243" s="16"/>
      <c r="I243" s="16"/>
      <c r="J243" s="33"/>
    </row>
    <row r="244" spans="1:10" ht="22.5" x14ac:dyDescent="0.25">
      <c r="A244" s="13" t="s">
        <v>340</v>
      </c>
      <c r="B244" s="14" t="s">
        <v>15</v>
      </c>
      <c r="C244" s="14" t="s">
        <v>27</v>
      </c>
      <c r="D244" s="17" t="s">
        <v>341</v>
      </c>
      <c r="E244" s="15">
        <v>33.700000000000003</v>
      </c>
      <c r="F244" s="15">
        <v>187.1</v>
      </c>
      <c r="G244" s="32">
        <f>ROUND(E244*F244,2)</f>
        <v>6305.27</v>
      </c>
      <c r="H244" s="15">
        <v>33.700000000000003</v>
      </c>
      <c r="I244" s="37">
        <v>0</v>
      </c>
      <c r="J244" s="32">
        <f>ROUND(H244*I244,2)</f>
        <v>0</v>
      </c>
    </row>
    <row r="245" spans="1:10" ht="360" x14ac:dyDescent="0.25">
      <c r="A245" s="16"/>
      <c r="B245" s="16"/>
      <c r="C245" s="16"/>
      <c r="D245" s="17" t="s">
        <v>342</v>
      </c>
      <c r="E245" s="16"/>
      <c r="F245" s="16"/>
      <c r="G245" s="33"/>
      <c r="H245" s="16"/>
      <c r="I245" s="16"/>
      <c r="J245" s="33"/>
    </row>
    <row r="246" spans="1:10" ht="22.5" x14ac:dyDescent="0.25">
      <c r="A246" s="13" t="s">
        <v>343</v>
      </c>
      <c r="B246" s="14" t="s">
        <v>15</v>
      </c>
      <c r="C246" s="14" t="s">
        <v>53</v>
      </c>
      <c r="D246" s="17" t="s">
        <v>344</v>
      </c>
      <c r="E246" s="15">
        <v>64</v>
      </c>
      <c r="F246" s="15">
        <v>76.95</v>
      </c>
      <c r="G246" s="32">
        <f>ROUND(E246*F246,2)</f>
        <v>4924.8</v>
      </c>
      <c r="H246" s="15">
        <v>64</v>
      </c>
      <c r="I246" s="37">
        <v>0</v>
      </c>
      <c r="J246" s="32">
        <f>ROUND(H246*I246,2)</f>
        <v>0</v>
      </c>
    </row>
    <row r="247" spans="1:10" ht="409.5" x14ac:dyDescent="0.25">
      <c r="A247" s="16"/>
      <c r="B247" s="16"/>
      <c r="C247" s="16"/>
      <c r="D247" s="17" t="s">
        <v>345</v>
      </c>
      <c r="E247" s="16"/>
      <c r="F247" s="16"/>
      <c r="G247" s="33"/>
      <c r="H247" s="16"/>
      <c r="I247" s="16"/>
      <c r="J247" s="33"/>
    </row>
    <row r="248" spans="1:10" x14ac:dyDescent="0.25">
      <c r="A248" s="13" t="s">
        <v>346</v>
      </c>
      <c r="B248" s="14" t="s">
        <v>15</v>
      </c>
      <c r="C248" s="14" t="s">
        <v>53</v>
      </c>
      <c r="D248" s="17" t="s">
        <v>347</v>
      </c>
      <c r="E248" s="15">
        <v>4</v>
      </c>
      <c r="F248" s="15">
        <v>23.9</v>
      </c>
      <c r="G248" s="32">
        <f>ROUND(E248*F248,2)</f>
        <v>95.6</v>
      </c>
      <c r="H248" s="15">
        <v>4</v>
      </c>
      <c r="I248" s="37">
        <v>0</v>
      </c>
      <c r="J248" s="32">
        <f>ROUND(H248*I248,2)</f>
        <v>0</v>
      </c>
    </row>
    <row r="249" spans="1:10" ht="202.5" x14ac:dyDescent="0.25">
      <c r="A249" s="16"/>
      <c r="B249" s="16"/>
      <c r="C249" s="16"/>
      <c r="D249" s="17" t="s">
        <v>348</v>
      </c>
      <c r="E249" s="16"/>
      <c r="F249" s="16"/>
      <c r="G249" s="33"/>
      <c r="H249" s="16"/>
      <c r="I249" s="16"/>
      <c r="J249" s="33"/>
    </row>
    <row r="250" spans="1:10" x14ac:dyDescent="0.25">
      <c r="A250" s="13" t="s">
        <v>36</v>
      </c>
      <c r="B250" s="14" t="s">
        <v>15</v>
      </c>
      <c r="C250" s="14" t="s">
        <v>37</v>
      </c>
      <c r="D250" s="17" t="s">
        <v>38</v>
      </c>
      <c r="E250" s="15">
        <v>4</v>
      </c>
      <c r="F250" s="15">
        <v>31.28</v>
      </c>
      <c r="G250" s="32">
        <f>ROUND(E250*F250,2)</f>
        <v>125.12</v>
      </c>
      <c r="H250" s="15">
        <v>4</v>
      </c>
      <c r="I250" s="37">
        <v>0</v>
      </c>
      <c r="J250" s="32">
        <f>ROUND(H250*I250,2)</f>
        <v>0</v>
      </c>
    </row>
    <row r="251" spans="1:10" ht="146.25" x14ac:dyDescent="0.25">
      <c r="A251" s="16"/>
      <c r="B251" s="16"/>
      <c r="C251" s="16"/>
      <c r="D251" s="17" t="s">
        <v>39</v>
      </c>
      <c r="E251" s="16"/>
      <c r="F251" s="16"/>
      <c r="G251" s="33"/>
      <c r="H251" s="16"/>
      <c r="I251" s="16"/>
      <c r="J251" s="33"/>
    </row>
    <row r="252" spans="1:10" ht="22.5" x14ac:dyDescent="0.25">
      <c r="A252" s="13" t="s">
        <v>46</v>
      </c>
      <c r="B252" s="14" t="s">
        <v>15</v>
      </c>
      <c r="C252" s="14" t="s">
        <v>16</v>
      </c>
      <c r="D252" s="17" t="s">
        <v>47</v>
      </c>
      <c r="E252" s="15">
        <v>64.400000000000006</v>
      </c>
      <c r="F252" s="15">
        <v>35.74</v>
      </c>
      <c r="G252" s="32">
        <f>ROUND(E252*F252,2)</f>
        <v>2301.66</v>
      </c>
      <c r="H252" s="15">
        <v>64.400000000000006</v>
      </c>
      <c r="I252" s="37">
        <v>0</v>
      </c>
      <c r="J252" s="32">
        <f>ROUND(H252*I252,2)</f>
        <v>0</v>
      </c>
    </row>
    <row r="253" spans="1:10" ht="56.25" x14ac:dyDescent="0.25">
      <c r="A253" s="16"/>
      <c r="B253" s="16"/>
      <c r="C253" s="16"/>
      <c r="D253" s="17" t="s">
        <v>48</v>
      </c>
      <c r="E253" s="16"/>
      <c r="F253" s="16"/>
      <c r="G253" s="33"/>
      <c r="H253" s="16"/>
      <c r="I253" s="16"/>
      <c r="J253" s="33"/>
    </row>
    <row r="254" spans="1:10" x14ac:dyDescent="0.25">
      <c r="A254" s="16"/>
      <c r="B254" s="16"/>
      <c r="C254" s="16"/>
      <c r="D254" s="25" t="s">
        <v>349</v>
      </c>
      <c r="E254" s="15">
        <v>1</v>
      </c>
      <c r="F254" s="18">
        <f>G230+G232+G234+G236+G238+G240+G242+G244+G246+G248+G250+G252</f>
        <v>16451.439999999999</v>
      </c>
      <c r="G254" s="34">
        <f>ROUND(E254*F254,2)</f>
        <v>16451.439999999999</v>
      </c>
      <c r="H254" s="15">
        <v>1</v>
      </c>
      <c r="I254" s="18">
        <f>J230+J232+J234+J236+J238+J240+J242+J244+J246+J248+J250+J252</f>
        <v>0</v>
      </c>
      <c r="J254" s="34">
        <f>ROUND(H254*I254,2)</f>
        <v>0</v>
      </c>
    </row>
    <row r="255" spans="1:10" ht="0.95" customHeight="1" x14ac:dyDescent="0.25">
      <c r="A255" s="19"/>
      <c r="B255" s="19"/>
      <c r="C255" s="19"/>
      <c r="D255" s="26"/>
      <c r="E255" s="19"/>
      <c r="F255" s="19"/>
      <c r="G255" s="35"/>
      <c r="H255" s="19"/>
      <c r="I255" s="19"/>
      <c r="J255" s="35"/>
    </row>
    <row r="256" spans="1:10" x14ac:dyDescent="0.25">
      <c r="A256" s="8" t="s">
        <v>350</v>
      </c>
      <c r="B256" s="9" t="s">
        <v>8</v>
      </c>
      <c r="C256" s="8" t="s">
        <v>9</v>
      </c>
      <c r="D256" s="23" t="s">
        <v>78</v>
      </c>
      <c r="E256" s="10">
        <f t="shared" ref="E256:J256" si="18">E291</f>
        <v>1</v>
      </c>
      <c r="F256" s="10">
        <f t="shared" si="18"/>
        <v>32547.34</v>
      </c>
      <c r="G256" s="30">
        <f t="shared" si="18"/>
        <v>32547.34</v>
      </c>
      <c r="H256" s="10">
        <f t="shared" si="18"/>
        <v>1</v>
      </c>
      <c r="I256" s="10">
        <f t="shared" si="18"/>
        <v>0</v>
      </c>
      <c r="J256" s="30">
        <f t="shared" si="18"/>
        <v>0</v>
      </c>
    </row>
    <row r="257" spans="1:10" ht="22.5" x14ac:dyDescent="0.25">
      <c r="A257" s="13" t="s">
        <v>79</v>
      </c>
      <c r="B257" s="14" t="s">
        <v>15</v>
      </c>
      <c r="C257" s="14" t="s">
        <v>16</v>
      </c>
      <c r="D257" s="17" t="s">
        <v>80</v>
      </c>
      <c r="E257" s="15">
        <v>89.25</v>
      </c>
      <c r="F257" s="15">
        <v>16.91</v>
      </c>
      <c r="G257" s="32">
        <f>ROUND(E257*F257,2)</f>
        <v>1509.22</v>
      </c>
      <c r="H257" s="15">
        <v>89.25</v>
      </c>
      <c r="I257" s="37">
        <v>0</v>
      </c>
      <c r="J257" s="32">
        <f>ROUND(H257*I257,2)</f>
        <v>0</v>
      </c>
    </row>
    <row r="258" spans="1:10" ht="123.75" x14ac:dyDescent="0.25">
      <c r="A258" s="16"/>
      <c r="B258" s="16"/>
      <c r="C258" s="16"/>
      <c r="D258" s="17" t="s">
        <v>81</v>
      </c>
      <c r="E258" s="16"/>
      <c r="F258" s="16"/>
      <c r="G258" s="33"/>
      <c r="H258" s="16"/>
      <c r="I258" s="16"/>
      <c r="J258" s="33"/>
    </row>
    <row r="259" spans="1:10" x14ac:dyDescent="0.25">
      <c r="A259" s="13" t="s">
        <v>82</v>
      </c>
      <c r="B259" s="14" t="s">
        <v>15</v>
      </c>
      <c r="C259" s="14" t="s">
        <v>16</v>
      </c>
      <c r="D259" s="17" t="s">
        <v>83</v>
      </c>
      <c r="E259" s="15">
        <v>104.13</v>
      </c>
      <c r="F259" s="15">
        <v>15.42</v>
      </c>
      <c r="G259" s="32">
        <f>ROUND(E259*F259,2)</f>
        <v>1605.68</v>
      </c>
      <c r="H259" s="15">
        <v>104.13</v>
      </c>
      <c r="I259" s="37">
        <v>0</v>
      </c>
      <c r="J259" s="32">
        <f>ROUND(H259*I259,2)</f>
        <v>0</v>
      </c>
    </row>
    <row r="260" spans="1:10" ht="78.75" x14ac:dyDescent="0.25">
      <c r="A260" s="16"/>
      <c r="B260" s="16"/>
      <c r="C260" s="16"/>
      <c r="D260" s="17" t="s">
        <v>84</v>
      </c>
      <c r="E260" s="16"/>
      <c r="F260" s="16"/>
      <c r="G260" s="33"/>
      <c r="H260" s="16"/>
      <c r="I260" s="16"/>
      <c r="J260" s="33"/>
    </row>
    <row r="261" spans="1:10" ht="22.5" x14ac:dyDescent="0.25">
      <c r="A261" s="13" t="s">
        <v>85</v>
      </c>
      <c r="B261" s="14" t="s">
        <v>15</v>
      </c>
      <c r="C261" s="14" t="s">
        <v>16</v>
      </c>
      <c r="D261" s="17" t="s">
        <v>86</v>
      </c>
      <c r="E261" s="15">
        <v>89.25</v>
      </c>
      <c r="F261" s="15">
        <v>13.88</v>
      </c>
      <c r="G261" s="32">
        <f>ROUND(E261*F261,2)</f>
        <v>1238.79</v>
      </c>
      <c r="H261" s="15">
        <v>89.25</v>
      </c>
      <c r="I261" s="37">
        <v>0</v>
      </c>
      <c r="J261" s="32">
        <f>ROUND(H261*I261,2)</f>
        <v>0</v>
      </c>
    </row>
    <row r="262" spans="1:10" ht="101.25" x14ac:dyDescent="0.25">
      <c r="A262" s="16"/>
      <c r="B262" s="16"/>
      <c r="C262" s="16"/>
      <c r="D262" s="17" t="s">
        <v>87</v>
      </c>
      <c r="E262" s="16"/>
      <c r="F262" s="16"/>
      <c r="G262" s="33"/>
      <c r="H262" s="16"/>
      <c r="I262" s="16"/>
      <c r="J262" s="33"/>
    </row>
    <row r="263" spans="1:10" ht="22.5" x14ac:dyDescent="0.25">
      <c r="A263" s="13" t="s">
        <v>88</v>
      </c>
      <c r="B263" s="14" t="s">
        <v>15</v>
      </c>
      <c r="C263" s="14" t="s">
        <v>16</v>
      </c>
      <c r="D263" s="17" t="s">
        <v>89</v>
      </c>
      <c r="E263" s="15">
        <v>102</v>
      </c>
      <c r="F263" s="15">
        <v>22.92</v>
      </c>
      <c r="G263" s="32">
        <f>ROUND(E263*F263,2)</f>
        <v>2337.84</v>
      </c>
      <c r="H263" s="15">
        <v>102</v>
      </c>
      <c r="I263" s="37">
        <v>0</v>
      </c>
      <c r="J263" s="32">
        <f>ROUND(H263*I263,2)</f>
        <v>0</v>
      </c>
    </row>
    <row r="264" spans="1:10" ht="90" x14ac:dyDescent="0.25">
      <c r="A264" s="16"/>
      <c r="B264" s="16"/>
      <c r="C264" s="16"/>
      <c r="D264" s="17" t="s">
        <v>90</v>
      </c>
      <c r="E264" s="16"/>
      <c r="F264" s="16"/>
      <c r="G264" s="33"/>
      <c r="H264" s="16"/>
      <c r="I264" s="16"/>
      <c r="J264" s="33"/>
    </row>
    <row r="265" spans="1:10" x14ac:dyDescent="0.25">
      <c r="A265" s="13" t="s">
        <v>91</v>
      </c>
      <c r="B265" s="14" t="s">
        <v>15</v>
      </c>
      <c r="C265" s="14" t="s">
        <v>92</v>
      </c>
      <c r="D265" s="17" t="s">
        <v>93</v>
      </c>
      <c r="E265" s="15">
        <v>36</v>
      </c>
      <c r="F265" s="15">
        <v>3.01</v>
      </c>
      <c r="G265" s="32">
        <f>ROUND(E265*F265,2)</f>
        <v>108.36</v>
      </c>
      <c r="H265" s="15">
        <v>36</v>
      </c>
      <c r="I265" s="37">
        <v>0</v>
      </c>
      <c r="J265" s="32">
        <f>ROUND(H265*I265,2)</f>
        <v>0</v>
      </c>
    </row>
    <row r="266" spans="1:10" ht="33.75" x14ac:dyDescent="0.25">
      <c r="A266" s="16"/>
      <c r="B266" s="16"/>
      <c r="C266" s="16"/>
      <c r="D266" s="17" t="s">
        <v>94</v>
      </c>
      <c r="E266" s="16"/>
      <c r="F266" s="16"/>
      <c r="G266" s="33"/>
      <c r="H266" s="16"/>
      <c r="I266" s="16"/>
      <c r="J266" s="33"/>
    </row>
    <row r="267" spans="1:10" x14ac:dyDescent="0.25">
      <c r="A267" s="13" t="s">
        <v>95</v>
      </c>
      <c r="B267" s="14" t="s">
        <v>15</v>
      </c>
      <c r="C267" s="14" t="s">
        <v>16</v>
      </c>
      <c r="D267" s="17" t="s">
        <v>96</v>
      </c>
      <c r="E267" s="15">
        <v>36.130000000000003</v>
      </c>
      <c r="F267" s="15">
        <v>33.17</v>
      </c>
      <c r="G267" s="32">
        <f>ROUND(E267*F267,2)</f>
        <v>1198.43</v>
      </c>
      <c r="H267" s="15">
        <v>36.130000000000003</v>
      </c>
      <c r="I267" s="37">
        <v>0</v>
      </c>
      <c r="J267" s="32">
        <f>ROUND(H267*I267,2)</f>
        <v>0</v>
      </c>
    </row>
    <row r="268" spans="1:10" ht="78.75" x14ac:dyDescent="0.25">
      <c r="A268" s="16"/>
      <c r="B268" s="16"/>
      <c r="C268" s="16"/>
      <c r="D268" s="17" t="s">
        <v>97</v>
      </c>
      <c r="E268" s="16"/>
      <c r="F268" s="16"/>
      <c r="G268" s="33"/>
      <c r="H268" s="16"/>
      <c r="I268" s="16"/>
      <c r="J268" s="33"/>
    </row>
    <row r="269" spans="1:10" x14ac:dyDescent="0.25">
      <c r="A269" s="13" t="s">
        <v>351</v>
      </c>
      <c r="B269" s="14" t="s">
        <v>15</v>
      </c>
      <c r="C269" s="14" t="s">
        <v>16</v>
      </c>
      <c r="D269" s="17" t="s">
        <v>352</v>
      </c>
      <c r="E269" s="15">
        <v>89.25</v>
      </c>
      <c r="F269" s="15">
        <v>22</v>
      </c>
      <c r="G269" s="32">
        <f>ROUND(E269*F269,2)</f>
        <v>1963.5</v>
      </c>
      <c r="H269" s="15">
        <v>89.25</v>
      </c>
      <c r="I269" s="37">
        <v>0</v>
      </c>
      <c r="J269" s="32">
        <f>ROUND(H269*I269,2)</f>
        <v>0</v>
      </c>
    </row>
    <row r="270" spans="1:10" ht="258.75" x14ac:dyDescent="0.25">
      <c r="A270" s="16"/>
      <c r="B270" s="16"/>
      <c r="C270" s="16"/>
      <c r="D270" s="17" t="s">
        <v>353</v>
      </c>
      <c r="E270" s="16"/>
      <c r="F270" s="16"/>
      <c r="G270" s="33"/>
      <c r="H270" s="16"/>
      <c r="I270" s="16"/>
      <c r="J270" s="33"/>
    </row>
    <row r="271" spans="1:10" ht="22.5" x14ac:dyDescent="0.25">
      <c r="A271" s="13" t="s">
        <v>354</v>
      </c>
      <c r="B271" s="14" t="s">
        <v>15</v>
      </c>
      <c r="C271" s="14" t="s">
        <v>16</v>
      </c>
      <c r="D271" s="17" t="s">
        <v>355</v>
      </c>
      <c r="E271" s="15">
        <v>15</v>
      </c>
      <c r="F271" s="15">
        <v>23.78</v>
      </c>
      <c r="G271" s="32">
        <f>ROUND(E271*F271,2)</f>
        <v>356.7</v>
      </c>
      <c r="H271" s="15">
        <v>15</v>
      </c>
      <c r="I271" s="37">
        <v>0</v>
      </c>
      <c r="J271" s="32">
        <f>ROUND(H271*I271,2)</f>
        <v>0</v>
      </c>
    </row>
    <row r="272" spans="1:10" ht="45" x14ac:dyDescent="0.25">
      <c r="A272" s="16"/>
      <c r="B272" s="16"/>
      <c r="C272" s="16"/>
      <c r="D272" s="17" t="s">
        <v>356</v>
      </c>
      <c r="E272" s="16"/>
      <c r="F272" s="16"/>
      <c r="G272" s="33"/>
      <c r="H272" s="16"/>
      <c r="I272" s="16"/>
      <c r="J272" s="33"/>
    </row>
    <row r="273" spans="1:10" ht="22.5" x14ac:dyDescent="0.25">
      <c r="A273" s="13" t="s">
        <v>116</v>
      </c>
      <c r="B273" s="14" t="s">
        <v>15</v>
      </c>
      <c r="C273" s="14" t="s">
        <v>16</v>
      </c>
      <c r="D273" s="17" t="s">
        <v>117</v>
      </c>
      <c r="E273" s="15">
        <v>40.799999999999997</v>
      </c>
      <c r="F273" s="15">
        <v>11.21</v>
      </c>
      <c r="G273" s="32">
        <f>ROUND(E273*F273,2)</f>
        <v>457.37</v>
      </c>
      <c r="H273" s="15">
        <v>40.799999999999997</v>
      </c>
      <c r="I273" s="37">
        <v>0</v>
      </c>
      <c r="J273" s="32">
        <f>ROUND(H273*I273,2)</f>
        <v>0</v>
      </c>
    </row>
    <row r="274" spans="1:10" ht="45" x14ac:dyDescent="0.25">
      <c r="A274" s="16"/>
      <c r="B274" s="16"/>
      <c r="C274" s="16"/>
      <c r="D274" s="17" t="s">
        <v>118</v>
      </c>
      <c r="E274" s="16"/>
      <c r="F274" s="16"/>
      <c r="G274" s="33"/>
      <c r="H274" s="16"/>
      <c r="I274" s="16"/>
      <c r="J274" s="33"/>
    </row>
    <row r="275" spans="1:10" x14ac:dyDescent="0.25">
      <c r="A275" s="13" t="s">
        <v>119</v>
      </c>
      <c r="B275" s="14" t="s">
        <v>15</v>
      </c>
      <c r="C275" s="14" t="s">
        <v>16</v>
      </c>
      <c r="D275" s="17" t="s">
        <v>120</v>
      </c>
      <c r="E275" s="15">
        <v>40.799999999999997</v>
      </c>
      <c r="F275" s="15">
        <v>7.76</v>
      </c>
      <c r="G275" s="32">
        <f>ROUND(E275*F275,2)</f>
        <v>316.61</v>
      </c>
      <c r="H275" s="15">
        <v>40.799999999999997</v>
      </c>
      <c r="I275" s="37">
        <v>0</v>
      </c>
      <c r="J275" s="32">
        <f>ROUND(H275*I275,2)</f>
        <v>0</v>
      </c>
    </row>
    <row r="276" spans="1:10" ht="45" x14ac:dyDescent="0.25">
      <c r="A276" s="16"/>
      <c r="B276" s="16"/>
      <c r="C276" s="16"/>
      <c r="D276" s="17" t="s">
        <v>121</v>
      </c>
      <c r="E276" s="16"/>
      <c r="F276" s="16"/>
      <c r="G276" s="33"/>
      <c r="H276" s="16"/>
      <c r="I276" s="16"/>
      <c r="J276" s="33"/>
    </row>
    <row r="277" spans="1:10" x14ac:dyDescent="0.25">
      <c r="A277" s="13" t="s">
        <v>98</v>
      </c>
      <c r="B277" s="14" t="s">
        <v>15</v>
      </c>
      <c r="C277" s="14" t="s">
        <v>16</v>
      </c>
      <c r="D277" s="17" t="s">
        <v>99</v>
      </c>
      <c r="E277" s="15">
        <v>36.130000000000003</v>
      </c>
      <c r="F277" s="15">
        <v>8.4700000000000006</v>
      </c>
      <c r="G277" s="32">
        <f>ROUND(E277*F277,2)</f>
        <v>306.02</v>
      </c>
      <c r="H277" s="15">
        <v>36.130000000000003</v>
      </c>
      <c r="I277" s="37">
        <v>0</v>
      </c>
      <c r="J277" s="32">
        <f>ROUND(H277*I277,2)</f>
        <v>0</v>
      </c>
    </row>
    <row r="278" spans="1:10" ht="101.25" x14ac:dyDescent="0.25">
      <c r="A278" s="16"/>
      <c r="B278" s="16"/>
      <c r="C278" s="16"/>
      <c r="D278" s="17" t="s">
        <v>100</v>
      </c>
      <c r="E278" s="16"/>
      <c r="F278" s="16"/>
      <c r="G278" s="33"/>
      <c r="H278" s="16"/>
      <c r="I278" s="16"/>
      <c r="J278" s="33"/>
    </row>
    <row r="279" spans="1:10" ht="22.5" x14ac:dyDescent="0.25">
      <c r="A279" s="13" t="s">
        <v>101</v>
      </c>
      <c r="B279" s="14" t="s">
        <v>15</v>
      </c>
      <c r="C279" s="14" t="s">
        <v>16</v>
      </c>
      <c r="D279" s="17" t="s">
        <v>102</v>
      </c>
      <c r="E279" s="15">
        <v>36.130000000000003</v>
      </c>
      <c r="F279" s="15">
        <v>16.559999999999999</v>
      </c>
      <c r="G279" s="32">
        <f>ROUND(E279*F279,2)</f>
        <v>598.30999999999995</v>
      </c>
      <c r="H279" s="15">
        <v>36.130000000000003</v>
      </c>
      <c r="I279" s="37">
        <v>0</v>
      </c>
      <c r="J279" s="32">
        <f>ROUND(H279*I279,2)</f>
        <v>0</v>
      </c>
    </row>
    <row r="280" spans="1:10" ht="112.5" x14ac:dyDescent="0.25">
      <c r="A280" s="16"/>
      <c r="B280" s="16"/>
      <c r="C280" s="16"/>
      <c r="D280" s="17" t="s">
        <v>103</v>
      </c>
      <c r="E280" s="16"/>
      <c r="F280" s="16"/>
      <c r="G280" s="33"/>
      <c r="H280" s="16"/>
      <c r="I280" s="16"/>
      <c r="J280" s="33"/>
    </row>
    <row r="281" spans="1:10" ht="22.5" x14ac:dyDescent="0.25">
      <c r="A281" s="13" t="s">
        <v>107</v>
      </c>
      <c r="B281" s="14" t="s">
        <v>15</v>
      </c>
      <c r="C281" s="14" t="s">
        <v>16</v>
      </c>
      <c r="D281" s="17" t="s">
        <v>108</v>
      </c>
      <c r="E281" s="15">
        <v>34</v>
      </c>
      <c r="F281" s="15">
        <v>33.4</v>
      </c>
      <c r="G281" s="32">
        <f>ROUND(E281*F281,2)</f>
        <v>1135.5999999999999</v>
      </c>
      <c r="H281" s="15">
        <v>34</v>
      </c>
      <c r="I281" s="37">
        <v>0</v>
      </c>
      <c r="J281" s="32">
        <f>ROUND(H281*I281,2)</f>
        <v>0</v>
      </c>
    </row>
    <row r="282" spans="1:10" ht="191.25" x14ac:dyDescent="0.25">
      <c r="A282" s="16"/>
      <c r="B282" s="16"/>
      <c r="C282" s="16"/>
      <c r="D282" s="17" t="s">
        <v>109</v>
      </c>
      <c r="E282" s="16"/>
      <c r="F282" s="16"/>
      <c r="G282" s="33"/>
      <c r="H282" s="16"/>
      <c r="I282" s="16"/>
      <c r="J282" s="33"/>
    </row>
    <row r="283" spans="1:10" ht="22.5" x14ac:dyDescent="0.25">
      <c r="A283" s="13" t="s">
        <v>110</v>
      </c>
      <c r="B283" s="14" t="s">
        <v>15</v>
      </c>
      <c r="C283" s="14" t="s">
        <v>53</v>
      </c>
      <c r="D283" s="17" t="s">
        <v>111</v>
      </c>
      <c r="E283" s="15">
        <v>130</v>
      </c>
      <c r="F283" s="15">
        <v>140.93</v>
      </c>
      <c r="G283" s="32">
        <f>ROUND(E283*F283,2)</f>
        <v>18320.900000000001</v>
      </c>
      <c r="H283" s="15">
        <v>130</v>
      </c>
      <c r="I283" s="37">
        <v>0</v>
      </c>
      <c r="J283" s="32">
        <f>ROUND(H283*I283,2)</f>
        <v>0</v>
      </c>
    </row>
    <row r="284" spans="1:10" ht="78.75" x14ac:dyDescent="0.25">
      <c r="A284" s="16"/>
      <c r="B284" s="16"/>
      <c r="C284" s="16"/>
      <c r="D284" s="17" t="s">
        <v>112</v>
      </c>
      <c r="E284" s="16"/>
      <c r="F284" s="16"/>
      <c r="G284" s="33"/>
      <c r="H284" s="16"/>
      <c r="I284" s="16"/>
      <c r="J284" s="33"/>
    </row>
    <row r="285" spans="1:10" ht="22.5" x14ac:dyDescent="0.25">
      <c r="A285" s="13" t="s">
        <v>113</v>
      </c>
      <c r="B285" s="14" t="s">
        <v>15</v>
      </c>
      <c r="C285" s="14" t="s">
        <v>53</v>
      </c>
      <c r="D285" s="17" t="s">
        <v>114</v>
      </c>
      <c r="E285" s="15">
        <v>30</v>
      </c>
      <c r="F285" s="15">
        <v>25.95</v>
      </c>
      <c r="G285" s="32">
        <f>ROUND(E285*F285,2)</f>
        <v>778.5</v>
      </c>
      <c r="H285" s="15">
        <v>30</v>
      </c>
      <c r="I285" s="37">
        <v>0</v>
      </c>
      <c r="J285" s="32">
        <f>ROUND(H285*I285,2)</f>
        <v>0</v>
      </c>
    </row>
    <row r="286" spans="1:10" ht="56.25" x14ac:dyDescent="0.25">
      <c r="A286" s="16"/>
      <c r="B286" s="16"/>
      <c r="C286" s="16"/>
      <c r="D286" s="17" t="s">
        <v>115</v>
      </c>
      <c r="E286" s="16"/>
      <c r="F286" s="16"/>
      <c r="G286" s="33"/>
      <c r="H286" s="16"/>
      <c r="I286" s="16"/>
      <c r="J286" s="33"/>
    </row>
    <row r="287" spans="1:10" x14ac:dyDescent="0.25">
      <c r="A287" s="13" t="s">
        <v>128</v>
      </c>
      <c r="B287" s="14" t="s">
        <v>15</v>
      </c>
      <c r="C287" s="14" t="s">
        <v>53</v>
      </c>
      <c r="D287" s="17" t="s">
        <v>129</v>
      </c>
      <c r="E287" s="15">
        <v>4.8</v>
      </c>
      <c r="F287" s="15">
        <v>14.16</v>
      </c>
      <c r="G287" s="32">
        <f>ROUND(E287*F287,2)</f>
        <v>67.97</v>
      </c>
      <c r="H287" s="15">
        <v>4.8</v>
      </c>
      <c r="I287" s="37">
        <v>0</v>
      </c>
      <c r="J287" s="32">
        <f>ROUND(H287*I287,2)</f>
        <v>0</v>
      </c>
    </row>
    <row r="288" spans="1:10" ht="56.25" x14ac:dyDescent="0.25">
      <c r="A288" s="16"/>
      <c r="B288" s="16"/>
      <c r="C288" s="16"/>
      <c r="D288" s="17" t="s">
        <v>130</v>
      </c>
      <c r="E288" s="16"/>
      <c r="F288" s="16"/>
      <c r="G288" s="33"/>
      <c r="H288" s="16"/>
      <c r="I288" s="16"/>
      <c r="J288" s="33"/>
    </row>
    <row r="289" spans="1:10" ht="22.5" x14ac:dyDescent="0.25">
      <c r="A289" s="13" t="s">
        <v>131</v>
      </c>
      <c r="B289" s="14" t="s">
        <v>15</v>
      </c>
      <c r="C289" s="14" t="s">
        <v>53</v>
      </c>
      <c r="D289" s="17" t="s">
        <v>132</v>
      </c>
      <c r="E289" s="15">
        <v>4.8</v>
      </c>
      <c r="F289" s="15">
        <v>51.57</v>
      </c>
      <c r="G289" s="32">
        <f>ROUND(E289*F289,2)</f>
        <v>247.54</v>
      </c>
      <c r="H289" s="15">
        <v>4.8</v>
      </c>
      <c r="I289" s="37">
        <v>0</v>
      </c>
      <c r="J289" s="32">
        <f>ROUND(H289*I289,2)</f>
        <v>0</v>
      </c>
    </row>
    <row r="290" spans="1:10" ht="78.75" x14ac:dyDescent="0.25">
      <c r="A290" s="16"/>
      <c r="B290" s="16"/>
      <c r="C290" s="16"/>
      <c r="D290" s="17" t="s">
        <v>133</v>
      </c>
      <c r="E290" s="16"/>
      <c r="F290" s="16"/>
      <c r="G290" s="33"/>
      <c r="H290" s="16"/>
      <c r="I290" s="16"/>
      <c r="J290" s="33"/>
    </row>
    <row r="291" spans="1:10" x14ac:dyDescent="0.25">
      <c r="A291" s="16"/>
      <c r="B291" s="16"/>
      <c r="C291" s="16"/>
      <c r="D291" s="25" t="s">
        <v>357</v>
      </c>
      <c r="E291" s="15">
        <v>1</v>
      </c>
      <c r="F291" s="18">
        <f>G257+G259+G261+G263+G265+G267+G269+G271+G273+G275+G277+G279+G281+G283+G285+G287+G289</f>
        <v>32547.34</v>
      </c>
      <c r="G291" s="34">
        <f>ROUND(E291*F291,2)</f>
        <v>32547.34</v>
      </c>
      <c r="H291" s="15">
        <v>1</v>
      </c>
      <c r="I291" s="18">
        <f>J257+J259+J261+J263+J265+J267+J269+J271+J273+J275+J277+J279+J281+J283+J285+J287+J289</f>
        <v>0</v>
      </c>
      <c r="J291" s="34">
        <f>ROUND(H291*I291,2)</f>
        <v>0</v>
      </c>
    </row>
    <row r="292" spans="1:10" ht="0.95" customHeight="1" x14ac:dyDescent="0.25">
      <c r="A292" s="19"/>
      <c r="B292" s="19"/>
      <c r="C292" s="19"/>
      <c r="D292" s="26"/>
      <c r="E292" s="19"/>
      <c r="F292" s="19"/>
      <c r="G292" s="35"/>
      <c r="H292" s="19"/>
      <c r="I292" s="19"/>
      <c r="J292" s="35"/>
    </row>
    <row r="293" spans="1:10" x14ac:dyDescent="0.25">
      <c r="A293" s="8" t="s">
        <v>358</v>
      </c>
      <c r="B293" s="9" t="s">
        <v>8</v>
      </c>
      <c r="C293" s="8" t="s">
        <v>9</v>
      </c>
      <c r="D293" s="23" t="s">
        <v>136</v>
      </c>
      <c r="E293" s="10">
        <f t="shared" ref="E293:J293" si="19">E314</f>
        <v>1</v>
      </c>
      <c r="F293" s="10">
        <f t="shared" si="19"/>
        <v>5566.82</v>
      </c>
      <c r="G293" s="30">
        <f t="shared" si="19"/>
        <v>5566.82</v>
      </c>
      <c r="H293" s="10">
        <f t="shared" si="19"/>
        <v>1</v>
      </c>
      <c r="I293" s="10">
        <f t="shared" si="19"/>
        <v>0</v>
      </c>
      <c r="J293" s="30">
        <f t="shared" si="19"/>
        <v>0</v>
      </c>
    </row>
    <row r="294" spans="1:10" x14ac:dyDescent="0.25">
      <c r="A294" s="13" t="s">
        <v>137</v>
      </c>
      <c r="B294" s="14" t="s">
        <v>15</v>
      </c>
      <c r="C294" s="14" t="s">
        <v>37</v>
      </c>
      <c r="D294" s="17" t="s">
        <v>138</v>
      </c>
      <c r="E294" s="15">
        <v>1</v>
      </c>
      <c r="F294" s="15">
        <v>415.63</v>
      </c>
      <c r="G294" s="32">
        <f>ROUND(E294*F294,2)</f>
        <v>415.63</v>
      </c>
      <c r="H294" s="15">
        <v>1</v>
      </c>
      <c r="I294" s="37">
        <v>0</v>
      </c>
      <c r="J294" s="32">
        <f>ROUND(H294*I294,2)</f>
        <v>0</v>
      </c>
    </row>
    <row r="295" spans="1:10" ht="112.5" x14ac:dyDescent="0.25">
      <c r="A295" s="16"/>
      <c r="B295" s="16"/>
      <c r="C295" s="16"/>
      <c r="D295" s="17" t="s">
        <v>139</v>
      </c>
      <c r="E295" s="16"/>
      <c r="F295" s="16"/>
      <c r="G295" s="33"/>
      <c r="H295" s="16"/>
      <c r="I295" s="16"/>
      <c r="J295" s="33"/>
    </row>
    <row r="296" spans="1:10" x14ac:dyDescent="0.25">
      <c r="A296" s="13" t="s">
        <v>140</v>
      </c>
      <c r="B296" s="14" t="s">
        <v>15</v>
      </c>
      <c r="C296" s="14" t="s">
        <v>53</v>
      </c>
      <c r="D296" s="17" t="s">
        <v>141</v>
      </c>
      <c r="E296" s="15">
        <v>150</v>
      </c>
      <c r="F296" s="15">
        <v>3.78</v>
      </c>
      <c r="G296" s="32">
        <f>ROUND(E296*F296,2)</f>
        <v>567</v>
      </c>
      <c r="H296" s="15">
        <v>150</v>
      </c>
      <c r="I296" s="37">
        <v>0</v>
      </c>
      <c r="J296" s="32">
        <f>ROUND(H296*I296,2)</f>
        <v>0</v>
      </c>
    </row>
    <row r="297" spans="1:10" ht="101.25" x14ac:dyDescent="0.25">
      <c r="A297" s="16"/>
      <c r="B297" s="16"/>
      <c r="C297" s="16"/>
      <c r="D297" s="17" t="s">
        <v>142</v>
      </c>
      <c r="E297" s="16"/>
      <c r="F297" s="16"/>
      <c r="G297" s="33"/>
      <c r="H297" s="16"/>
      <c r="I297" s="16"/>
      <c r="J297" s="33"/>
    </row>
    <row r="298" spans="1:10" x14ac:dyDescent="0.25">
      <c r="A298" s="13" t="s">
        <v>149</v>
      </c>
      <c r="B298" s="14" t="s">
        <v>15</v>
      </c>
      <c r="C298" s="14" t="s">
        <v>37</v>
      </c>
      <c r="D298" s="17" t="s">
        <v>150</v>
      </c>
      <c r="E298" s="15">
        <v>2</v>
      </c>
      <c r="F298" s="15">
        <v>41.98</v>
      </c>
      <c r="G298" s="32">
        <f>ROUND(E298*F298,2)</f>
        <v>83.96</v>
      </c>
      <c r="H298" s="15">
        <v>2</v>
      </c>
      <c r="I298" s="37">
        <v>0</v>
      </c>
      <c r="J298" s="32">
        <f>ROUND(H298*I298,2)</f>
        <v>0</v>
      </c>
    </row>
    <row r="299" spans="1:10" ht="33.75" x14ac:dyDescent="0.25">
      <c r="A299" s="16"/>
      <c r="B299" s="16"/>
      <c r="C299" s="16"/>
      <c r="D299" s="17" t="s">
        <v>151</v>
      </c>
      <c r="E299" s="16"/>
      <c r="F299" s="16"/>
      <c r="G299" s="33"/>
      <c r="H299" s="16"/>
      <c r="I299" s="16"/>
      <c r="J299" s="33"/>
    </row>
    <row r="300" spans="1:10" x14ac:dyDescent="0.25">
      <c r="A300" s="13" t="s">
        <v>152</v>
      </c>
      <c r="B300" s="14" t="s">
        <v>15</v>
      </c>
      <c r="C300" s="14" t="s">
        <v>37</v>
      </c>
      <c r="D300" s="17" t="s">
        <v>153</v>
      </c>
      <c r="E300" s="15">
        <v>8</v>
      </c>
      <c r="F300" s="15">
        <v>88.29</v>
      </c>
      <c r="G300" s="32">
        <f>ROUND(E300*F300,2)</f>
        <v>706.32</v>
      </c>
      <c r="H300" s="15">
        <v>8</v>
      </c>
      <c r="I300" s="37">
        <v>0</v>
      </c>
      <c r="J300" s="32">
        <f>ROUND(H300*I300,2)</f>
        <v>0</v>
      </c>
    </row>
    <row r="301" spans="1:10" ht="67.5" x14ac:dyDescent="0.25">
      <c r="A301" s="16"/>
      <c r="B301" s="16"/>
      <c r="C301" s="16"/>
      <c r="D301" s="17" t="s">
        <v>154</v>
      </c>
      <c r="E301" s="16"/>
      <c r="F301" s="16"/>
      <c r="G301" s="33"/>
      <c r="H301" s="16"/>
      <c r="I301" s="16"/>
      <c r="J301" s="33"/>
    </row>
    <row r="302" spans="1:10" x14ac:dyDescent="0.25">
      <c r="A302" s="13" t="s">
        <v>155</v>
      </c>
      <c r="B302" s="14" t="s">
        <v>15</v>
      </c>
      <c r="C302" s="14" t="s">
        <v>37</v>
      </c>
      <c r="D302" s="17" t="s">
        <v>156</v>
      </c>
      <c r="E302" s="15">
        <v>8</v>
      </c>
      <c r="F302" s="15">
        <v>89.58</v>
      </c>
      <c r="G302" s="32">
        <f>ROUND(E302*F302,2)</f>
        <v>716.64</v>
      </c>
      <c r="H302" s="15">
        <v>8</v>
      </c>
      <c r="I302" s="37">
        <v>0</v>
      </c>
      <c r="J302" s="32">
        <f>ROUND(H302*I302,2)</f>
        <v>0</v>
      </c>
    </row>
    <row r="303" spans="1:10" ht="157.5" x14ac:dyDescent="0.25">
      <c r="A303" s="16"/>
      <c r="B303" s="16"/>
      <c r="C303" s="16"/>
      <c r="D303" s="17" t="s">
        <v>157</v>
      </c>
      <c r="E303" s="16"/>
      <c r="F303" s="16"/>
      <c r="G303" s="33"/>
      <c r="H303" s="16"/>
      <c r="I303" s="16"/>
      <c r="J303" s="33"/>
    </row>
    <row r="304" spans="1:10" x14ac:dyDescent="0.25">
      <c r="A304" s="13" t="s">
        <v>359</v>
      </c>
      <c r="B304" s="14" t="s">
        <v>15</v>
      </c>
      <c r="C304" s="14" t="s">
        <v>53</v>
      </c>
      <c r="D304" s="17" t="s">
        <v>360</v>
      </c>
      <c r="E304" s="15">
        <v>4.5</v>
      </c>
      <c r="F304" s="15">
        <v>15.59</v>
      </c>
      <c r="G304" s="32">
        <f>ROUND(E304*F304,2)</f>
        <v>70.16</v>
      </c>
      <c r="H304" s="15">
        <v>4.5</v>
      </c>
      <c r="I304" s="37">
        <v>0</v>
      </c>
      <c r="J304" s="32">
        <f>ROUND(H304*I304,2)</f>
        <v>0</v>
      </c>
    </row>
    <row r="305" spans="1:10" ht="78.75" x14ac:dyDescent="0.25">
      <c r="A305" s="16"/>
      <c r="B305" s="16"/>
      <c r="C305" s="16"/>
      <c r="D305" s="17" t="s">
        <v>361</v>
      </c>
      <c r="E305" s="16"/>
      <c r="F305" s="16"/>
      <c r="G305" s="33"/>
      <c r="H305" s="16"/>
      <c r="I305" s="16"/>
      <c r="J305" s="33"/>
    </row>
    <row r="306" spans="1:10" x14ac:dyDescent="0.25">
      <c r="A306" s="13" t="s">
        <v>158</v>
      </c>
      <c r="B306" s="14" t="s">
        <v>15</v>
      </c>
      <c r="C306" s="14" t="s">
        <v>53</v>
      </c>
      <c r="D306" s="17" t="s">
        <v>159</v>
      </c>
      <c r="E306" s="15">
        <v>30</v>
      </c>
      <c r="F306" s="15">
        <v>12</v>
      </c>
      <c r="G306" s="32">
        <f>ROUND(E306*F306,2)</f>
        <v>360</v>
      </c>
      <c r="H306" s="15">
        <v>30</v>
      </c>
      <c r="I306" s="37">
        <v>0</v>
      </c>
      <c r="J306" s="32">
        <f>ROUND(H306*I306,2)</f>
        <v>0</v>
      </c>
    </row>
    <row r="307" spans="1:10" ht="67.5" x14ac:dyDescent="0.25">
      <c r="A307" s="16"/>
      <c r="B307" s="16"/>
      <c r="C307" s="16"/>
      <c r="D307" s="17" t="s">
        <v>160</v>
      </c>
      <c r="E307" s="16"/>
      <c r="F307" s="16"/>
      <c r="G307" s="33"/>
      <c r="H307" s="16"/>
      <c r="I307" s="16"/>
      <c r="J307" s="33"/>
    </row>
    <row r="308" spans="1:10" x14ac:dyDescent="0.25">
      <c r="A308" s="13" t="s">
        <v>161</v>
      </c>
      <c r="B308" s="14" t="s">
        <v>15</v>
      </c>
      <c r="C308" s="14" t="s">
        <v>37</v>
      </c>
      <c r="D308" s="17" t="s">
        <v>162</v>
      </c>
      <c r="E308" s="15">
        <v>2</v>
      </c>
      <c r="F308" s="15">
        <v>13.79</v>
      </c>
      <c r="G308" s="32">
        <f>ROUND(E308*F308,2)</f>
        <v>27.58</v>
      </c>
      <c r="H308" s="15">
        <v>2</v>
      </c>
      <c r="I308" s="37">
        <v>0</v>
      </c>
      <c r="J308" s="32">
        <f>ROUND(H308*I308,2)</f>
        <v>0</v>
      </c>
    </row>
    <row r="309" spans="1:10" ht="56.25" x14ac:dyDescent="0.25">
      <c r="A309" s="16"/>
      <c r="B309" s="16"/>
      <c r="C309" s="16"/>
      <c r="D309" s="17" t="s">
        <v>163</v>
      </c>
      <c r="E309" s="16"/>
      <c r="F309" s="16"/>
      <c r="G309" s="33"/>
      <c r="H309" s="16"/>
      <c r="I309" s="16"/>
      <c r="J309" s="33"/>
    </row>
    <row r="310" spans="1:10" x14ac:dyDescent="0.25">
      <c r="A310" s="13" t="s">
        <v>146</v>
      </c>
      <c r="B310" s="14" t="s">
        <v>15</v>
      </c>
      <c r="C310" s="14" t="s">
        <v>37</v>
      </c>
      <c r="D310" s="17" t="s">
        <v>147</v>
      </c>
      <c r="E310" s="15">
        <v>1</v>
      </c>
      <c r="F310" s="15">
        <v>136.46</v>
      </c>
      <c r="G310" s="32">
        <f>ROUND(E310*F310,2)</f>
        <v>136.46</v>
      </c>
      <c r="H310" s="15">
        <v>1</v>
      </c>
      <c r="I310" s="37">
        <v>0</v>
      </c>
      <c r="J310" s="32">
        <f>ROUND(H310*I310,2)</f>
        <v>0</v>
      </c>
    </row>
    <row r="311" spans="1:10" ht="45" x14ac:dyDescent="0.25">
      <c r="A311" s="16"/>
      <c r="B311" s="16"/>
      <c r="C311" s="16"/>
      <c r="D311" s="17" t="s">
        <v>148</v>
      </c>
      <c r="E311" s="16"/>
      <c r="F311" s="16"/>
      <c r="G311" s="33"/>
      <c r="H311" s="16"/>
      <c r="I311" s="16"/>
      <c r="J311" s="33"/>
    </row>
    <row r="312" spans="1:10" x14ac:dyDescent="0.25">
      <c r="A312" s="13" t="s">
        <v>167</v>
      </c>
      <c r="B312" s="14" t="s">
        <v>15</v>
      </c>
      <c r="C312" s="14" t="s">
        <v>53</v>
      </c>
      <c r="D312" s="17" t="s">
        <v>168</v>
      </c>
      <c r="E312" s="15">
        <v>37</v>
      </c>
      <c r="F312" s="15">
        <v>67.11</v>
      </c>
      <c r="G312" s="32">
        <f>ROUND(E312*F312,2)</f>
        <v>2483.0700000000002</v>
      </c>
      <c r="H312" s="15">
        <v>37</v>
      </c>
      <c r="I312" s="37">
        <v>0</v>
      </c>
      <c r="J312" s="32">
        <f>ROUND(H312*I312,2)</f>
        <v>0</v>
      </c>
    </row>
    <row r="313" spans="1:10" ht="78.75" x14ac:dyDescent="0.25">
      <c r="A313" s="16"/>
      <c r="B313" s="16"/>
      <c r="C313" s="16"/>
      <c r="D313" s="17" t="s">
        <v>169</v>
      </c>
      <c r="E313" s="16"/>
      <c r="F313" s="16"/>
      <c r="G313" s="33"/>
      <c r="H313" s="16"/>
      <c r="I313" s="16"/>
      <c r="J313" s="33"/>
    </row>
    <row r="314" spans="1:10" x14ac:dyDescent="0.25">
      <c r="A314" s="16"/>
      <c r="B314" s="16"/>
      <c r="C314" s="16"/>
      <c r="D314" s="25" t="s">
        <v>362</v>
      </c>
      <c r="E314" s="15">
        <v>1</v>
      </c>
      <c r="F314" s="18">
        <f>G294+G296+G298+G300+G302+G304+G306+G308+G310+G312</f>
        <v>5566.82</v>
      </c>
      <c r="G314" s="34">
        <f>ROUND(E314*F314,2)</f>
        <v>5566.82</v>
      </c>
      <c r="H314" s="15">
        <v>1</v>
      </c>
      <c r="I314" s="18">
        <f>J294+J296+J298+J300+J302+J304+J306+J308+J310+J312</f>
        <v>0</v>
      </c>
      <c r="J314" s="34">
        <f>ROUND(H314*I314,2)</f>
        <v>0</v>
      </c>
    </row>
    <row r="315" spans="1:10" ht="0.95" customHeight="1" x14ac:dyDescent="0.25">
      <c r="A315" s="19"/>
      <c r="B315" s="19"/>
      <c r="C315" s="19"/>
      <c r="D315" s="26"/>
      <c r="E315" s="19"/>
      <c r="F315" s="19"/>
      <c r="G315" s="35"/>
      <c r="H315" s="19"/>
      <c r="I315" s="19"/>
      <c r="J315" s="35"/>
    </row>
    <row r="316" spans="1:10" x14ac:dyDescent="0.25">
      <c r="A316" s="8" t="s">
        <v>363</v>
      </c>
      <c r="B316" s="9" t="s">
        <v>8</v>
      </c>
      <c r="C316" s="8" t="s">
        <v>9</v>
      </c>
      <c r="D316" s="23" t="s">
        <v>172</v>
      </c>
      <c r="E316" s="10">
        <f t="shared" ref="E316:J316" si="20">E329</f>
        <v>1</v>
      </c>
      <c r="F316" s="10">
        <f t="shared" si="20"/>
        <v>6480.08</v>
      </c>
      <c r="G316" s="30">
        <f t="shared" si="20"/>
        <v>6480.08</v>
      </c>
      <c r="H316" s="10">
        <f t="shared" si="20"/>
        <v>1</v>
      </c>
      <c r="I316" s="10">
        <f t="shared" si="20"/>
        <v>0</v>
      </c>
      <c r="J316" s="30">
        <f t="shared" si="20"/>
        <v>0</v>
      </c>
    </row>
    <row r="317" spans="1:10" ht="33.75" x14ac:dyDescent="0.25">
      <c r="A317" s="13" t="s">
        <v>173</v>
      </c>
      <c r="B317" s="14" t="s">
        <v>15</v>
      </c>
      <c r="C317" s="14" t="s">
        <v>2</v>
      </c>
      <c r="D317" s="17" t="s">
        <v>174</v>
      </c>
      <c r="E317" s="15">
        <v>8</v>
      </c>
      <c r="F317" s="15">
        <v>34.26</v>
      </c>
      <c r="G317" s="32">
        <f>ROUND(E317*F317,2)</f>
        <v>274.08</v>
      </c>
      <c r="H317" s="15">
        <v>8</v>
      </c>
      <c r="I317" s="37">
        <v>0</v>
      </c>
      <c r="J317" s="32">
        <f>ROUND(H317*I317,2)</f>
        <v>0</v>
      </c>
    </row>
    <row r="318" spans="1:10" ht="270" x14ac:dyDescent="0.25">
      <c r="A318" s="16"/>
      <c r="B318" s="16"/>
      <c r="C318" s="16"/>
      <c r="D318" s="17" t="s">
        <v>175</v>
      </c>
      <c r="E318" s="16"/>
      <c r="F318" s="16"/>
      <c r="G318" s="33"/>
      <c r="H318" s="16"/>
      <c r="I318" s="16"/>
      <c r="J318" s="33"/>
    </row>
    <row r="319" spans="1:10" ht="45" x14ac:dyDescent="0.25">
      <c r="A319" s="13" t="s">
        <v>176</v>
      </c>
      <c r="B319" s="14" t="s">
        <v>15</v>
      </c>
      <c r="C319" s="14" t="s">
        <v>177</v>
      </c>
      <c r="D319" s="17" t="s">
        <v>178</v>
      </c>
      <c r="E319" s="15">
        <v>854</v>
      </c>
      <c r="F319" s="15">
        <v>2.52</v>
      </c>
      <c r="G319" s="32">
        <f>ROUND(E319*F319,2)</f>
        <v>2152.08</v>
      </c>
      <c r="H319" s="15">
        <v>854</v>
      </c>
      <c r="I319" s="37">
        <v>0</v>
      </c>
      <c r="J319" s="32">
        <f>ROUND(H319*I319,2)</f>
        <v>0</v>
      </c>
    </row>
    <row r="320" spans="1:10" ht="393.75" x14ac:dyDescent="0.25">
      <c r="A320" s="16"/>
      <c r="B320" s="16"/>
      <c r="C320" s="16"/>
      <c r="D320" s="17" t="s">
        <v>179</v>
      </c>
      <c r="E320" s="16"/>
      <c r="F320" s="16"/>
      <c r="G320" s="33"/>
      <c r="H320" s="16"/>
      <c r="I320" s="16"/>
      <c r="J320" s="33"/>
    </row>
    <row r="321" spans="1:10" ht="33.75" x14ac:dyDescent="0.25">
      <c r="A321" s="13" t="s">
        <v>180</v>
      </c>
      <c r="B321" s="14" t="s">
        <v>15</v>
      </c>
      <c r="C321" s="14" t="s">
        <v>177</v>
      </c>
      <c r="D321" s="17" t="s">
        <v>181</v>
      </c>
      <c r="E321" s="15">
        <v>801.38</v>
      </c>
      <c r="F321" s="15">
        <v>2.39</v>
      </c>
      <c r="G321" s="32">
        <f>ROUND(E321*F321,2)</f>
        <v>1915.3</v>
      </c>
      <c r="H321" s="15">
        <v>801.38</v>
      </c>
      <c r="I321" s="37">
        <v>0</v>
      </c>
      <c r="J321" s="32">
        <f>ROUND(H321*I321,2)</f>
        <v>0</v>
      </c>
    </row>
    <row r="322" spans="1:10" ht="360" x14ac:dyDescent="0.25">
      <c r="A322" s="16"/>
      <c r="B322" s="16"/>
      <c r="C322" s="16"/>
      <c r="D322" s="17" t="s">
        <v>182</v>
      </c>
      <c r="E322" s="16"/>
      <c r="F322" s="16"/>
      <c r="G322" s="33"/>
      <c r="H322" s="16"/>
      <c r="I322" s="16"/>
      <c r="J322" s="33"/>
    </row>
    <row r="323" spans="1:10" x14ac:dyDescent="0.25">
      <c r="A323" s="13" t="s">
        <v>183</v>
      </c>
      <c r="B323" s="14" t="s">
        <v>15</v>
      </c>
      <c r="C323" s="14" t="s">
        <v>177</v>
      </c>
      <c r="D323" s="17" t="s">
        <v>184</v>
      </c>
      <c r="E323" s="15">
        <v>162</v>
      </c>
      <c r="F323" s="15">
        <v>4.04</v>
      </c>
      <c r="G323" s="32">
        <f>ROUND(E323*F323,2)</f>
        <v>654.48</v>
      </c>
      <c r="H323" s="15">
        <v>162</v>
      </c>
      <c r="I323" s="37">
        <v>0</v>
      </c>
      <c r="J323" s="32">
        <f>ROUND(H323*I323,2)</f>
        <v>0</v>
      </c>
    </row>
    <row r="324" spans="1:10" ht="112.5" x14ac:dyDescent="0.25">
      <c r="A324" s="16"/>
      <c r="B324" s="16"/>
      <c r="C324" s="16"/>
      <c r="D324" s="17" t="s">
        <v>185</v>
      </c>
      <c r="E324" s="16"/>
      <c r="F324" s="16"/>
      <c r="G324" s="33"/>
      <c r="H324" s="16"/>
      <c r="I324" s="16"/>
      <c r="J324" s="33"/>
    </row>
    <row r="325" spans="1:10" x14ac:dyDescent="0.25">
      <c r="A325" s="13" t="s">
        <v>186</v>
      </c>
      <c r="B325" s="14" t="s">
        <v>15</v>
      </c>
      <c r="C325" s="14" t="s">
        <v>37</v>
      </c>
      <c r="D325" s="17" t="s">
        <v>187</v>
      </c>
      <c r="E325" s="15">
        <v>2</v>
      </c>
      <c r="F325" s="15">
        <v>589.97</v>
      </c>
      <c r="G325" s="32">
        <f>ROUND(E325*F325,2)</f>
        <v>1179.94</v>
      </c>
      <c r="H325" s="15">
        <v>2</v>
      </c>
      <c r="I325" s="37">
        <v>0</v>
      </c>
      <c r="J325" s="32">
        <f>ROUND(H325*I325,2)</f>
        <v>0</v>
      </c>
    </row>
    <row r="326" spans="1:10" ht="157.5" x14ac:dyDescent="0.25">
      <c r="A326" s="16"/>
      <c r="B326" s="16"/>
      <c r="C326" s="16"/>
      <c r="D326" s="17" t="s">
        <v>188</v>
      </c>
      <c r="E326" s="16"/>
      <c r="F326" s="16"/>
      <c r="G326" s="33"/>
      <c r="H326" s="16"/>
      <c r="I326" s="16"/>
      <c r="J326" s="33"/>
    </row>
    <row r="327" spans="1:10" x14ac:dyDescent="0.25">
      <c r="A327" s="13" t="s">
        <v>189</v>
      </c>
      <c r="B327" s="14" t="s">
        <v>15</v>
      </c>
      <c r="C327" s="14" t="s">
        <v>37</v>
      </c>
      <c r="D327" s="17" t="s">
        <v>190</v>
      </c>
      <c r="E327" s="15">
        <v>4</v>
      </c>
      <c r="F327" s="15">
        <v>76.05</v>
      </c>
      <c r="G327" s="32">
        <f>ROUND(E327*F327,2)</f>
        <v>304.2</v>
      </c>
      <c r="H327" s="15">
        <v>4</v>
      </c>
      <c r="I327" s="37">
        <v>0</v>
      </c>
      <c r="J327" s="32">
        <f>ROUND(H327*I327,2)</f>
        <v>0</v>
      </c>
    </row>
    <row r="328" spans="1:10" ht="56.25" x14ac:dyDescent="0.25">
      <c r="A328" s="16"/>
      <c r="B328" s="16"/>
      <c r="C328" s="16"/>
      <c r="D328" s="17" t="s">
        <v>191</v>
      </c>
      <c r="E328" s="16"/>
      <c r="F328" s="16"/>
      <c r="G328" s="33"/>
      <c r="H328" s="16"/>
      <c r="I328" s="16"/>
      <c r="J328" s="33"/>
    </row>
    <row r="329" spans="1:10" x14ac:dyDescent="0.25">
      <c r="A329" s="16"/>
      <c r="B329" s="16"/>
      <c r="C329" s="16"/>
      <c r="D329" s="25" t="s">
        <v>364</v>
      </c>
      <c r="E329" s="15">
        <v>1</v>
      </c>
      <c r="F329" s="18">
        <f>G317+G319+G321+G323+G325+G327</f>
        <v>6480.08</v>
      </c>
      <c r="G329" s="34">
        <f>ROUND(E329*F329,2)</f>
        <v>6480.08</v>
      </c>
      <c r="H329" s="15">
        <v>1</v>
      </c>
      <c r="I329" s="18">
        <f>J317+J319+J321+J323+J325+J327</f>
        <v>0</v>
      </c>
      <c r="J329" s="34">
        <f>ROUND(H329*I329,2)</f>
        <v>0</v>
      </c>
    </row>
    <row r="330" spans="1:10" ht="0.95" customHeight="1" x14ac:dyDescent="0.25">
      <c r="A330" s="19"/>
      <c r="B330" s="19"/>
      <c r="C330" s="19"/>
      <c r="D330" s="26"/>
      <c r="E330" s="19"/>
      <c r="F330" s="19"/>
      <c r="G330" s="35"/>
      <c r="H330" s="19"/>
      <c r="I330" s="19"/>
      <c r="J330" s="35"/>
    </row>
    <row r="331" spans="1:10" x14ac:dyDescent="0.25">
      <c r="A331" s="8" t="s">
        <v>365</v>
      </c>
      <c r="B331" s="9" t="s">
        <v>8</v>
      </c>
      <c r="C331" s="8" t="s">
        <v>9</v>
      </c>
      <c r="D331" s="23" t="s">
        <v>194</v>
      </c>
      <c r="E331" s="10">
        <f t="shared" ref="E331:J331" si="21">E338</f>
        <v>1</v>
      </c>
      <c r="F331" s="10">
        <f t="shared" si="21"/>
        <v>2774.77</v>
      </c>
      <c r="G331" s="30">
        <f t="shared" si="21"/>
        <v>2774.77</v>
      </c>
      <c r="H331" s="10">
        <f t="shared" si="21"/>
        <v>1</v>
      </c>
      <c r="I331" s="10">
        <f t="shared" si="21"/>
        <v>0</v>
      </c>
      <c r="J331" s="30">
        <f t="shared" si="21"/>
        <v>0</v>
      </c>
    </row>
    <row r="332" spans="1:10" ht="22.5" x14ac:dyDescent="0.25">
      <c r="A332" s="13" t="s">
        <v>195</v>
      </c>
      <c r="B332" s="14" t="s">
        <v>15</v>
      </c>
      <c r="C332" s="14" t="s">
        <v>16</v>
      </c>
      <c r="D332" s="17" t="s">
        <v>196</v>
      </c>
      <c r="E332" s="15">
        <v>47.5</v>
      </c>
      <c r="F332" s="15">
        <v>50.06</v>
      </c>
      <c r="G332" s="32">
        <f>ROUND(E332*F332,2)</f>
        <v>2377.85</v>
      </c>
      <c r="H332" s="15">
        <v>47.5</v>
      </c>
      <c r="I332" s="37">
        <v>0</v>
      </c>
      <c r="J332" s="32">
        <f>ROUND(H332*I332,2)</f>
        <v>0</v>
      </c>
    </row>
    <row r="333" spans="1:10" ht="202.5" x14ac:dyDescent="0.25">
      <c r="A333" s="16"/>
      <c r="B333" s="16"/>
      <c r="C333" s="16"/>
      <c r="D333" s="17" t="s">
        <v>197</v>
      </c>
      <c r="E333" s="16"/>
      <c r="F333" s="16"/>
      <c r="G333" s="33"/>
      <c r="H333" s="16"/>
      <c r="I333" s="16"/>
      <c r="J333" s="33"/>
    </row>
    <row r="334" spans="1:10" x14ac:dyDescent="0.25">
      <c r="A334" s="13" t="s">
        <v>198</v>
      </c>
      <c r="B334" s="14" t="s">
        <v>15</v>
      </c>
      <c r="C334" s="14" t="s">
        <v>53</v>
      </c>
      <c r="D334" s="17" t="s">
        <v>199</v>
      </c>
      <c r="E334" s="15">
        <v>9.5</v>
      </c>
      <c r="F334" s="15">
        <v>27</v>
      </c>
      <c r="G334" s="32">
        <f>ROUND(E334*F334,2)</f>
        <v>256.5</v>
      </c>
      <c r="H334" s="15">
        <v>9.5</v>
      </c>
      <c r="I334" s="37">
        <v>0</v>
      </c>
      <c r="J334" s="32">
        <f>ROUND(H334*I334,2)</f>
        <v>0</v>
      </c>
    </row>
    <row r="335" spans="1:10" ht="101.25" x14ac:dyDescent="0.25">
      <c r="A335" s="16"/>
      <c r="B335" s="16"/>
      <c r="C335" s="16"/>
      <c r="D335" s="17" t="s">
        <v>200</v>
      </c>
      <c r="E335" s="16"/>
      <c r="F335" s="16"/>
      <c r="G335" s="33"/>
      <c r="H335" s="16"/>
      <c r="I335" s="16"/>
      <c r="J335" s="33"/>
    </row>
    <row r="336" spans="1:10" x14ac:dyDescent="0.25">
      <c r="A336" s="13" t="s">
        <v>201</v>
      </c>
      <c r="B336" s="14" t="s">
        <v>15</v>
      </c>
      <c r="C336" s="14" t="s">
        <v>53</v>
      </c>
      <c r="D336" s="17" t="s">
        <v>202</v>
      </c>
      <c r="E336" s="15">
        <v>7</v>
      </c>
      <c r="F336" s="15">
        <v>20.059999999999999</v>
      </c>
      <c r="G336" s="32">
        <f>ROUND(E336*F336,2)</f>
        <v>140.41999999999999</v>
      </c>
      <c r="H336" s="15">
        <v>7</v>
      </c>
      <c r="I336" s="37">
        <v>0</v>
      </c>
      <c r="J336" s="32">
        <f>ROUND(H336*I336,2)</f>
        <v>0</v>
      </c>
    </row>
    <row r="337" spans="1:10" ht="78.75" x14ac:dyDescent="0.25">
      <c r="A337" s="16"/>
      <c r="B337" s="16"/>
      <c r="C337" s="16"/>
      <c r="D337" s="17" t="s">
        <v>203</v>
      </c>
      <c r="E337" s="16"/>
      <c r="F337" s="16"/>
      <c r="G337" s="33"/>
      <c r="H337" s="16"/>
      <c r="I337" s="16"/>
      <c r="J337" s="33"/>
    </row>
    <row r="338" spans="1:10" x14ac:dyDescent="0.25">
      <c r="A338" s="16"/>
      <c r="B338" s="16"/>
      <c r="C338" s="16"/>
      <c r="D338" s="25" t="s">
        <v>366</v>
      </c>
      <c r="E338" s="15">
        <v>1</v>
      </c>
      <c r="F338" s="18">
        <f>G332+G334+G336</f>
        <v>2774.77</v>
      </c>
      <c r="G338" s="34">
        <f>ROUND(E338*F338,2)</f>
        <v>2774.77</v>
      </c>
      <c r="H338" s="15">
        <v>1</v>
      </c>
      <c r="I338" s="18">
        <f>J332+J334+J336</f>
        <v>0</v>
      </c>
      <c r="J338" s="34">
        <f>ROUND(H338*I338,2)</f>
        <v>0</v>
      </c>
    </row>
    <row r="339" spans="1:10" ht="0.95" customHeight="1" x14ac:dyDescent="0.25">
      <c r="A339" s="19"/>
      <c r="B339" s="19"/>
      <c r="C339" s="19"/>
      <c r="D339" s="26"/>
      <c r="E339" s="19"/>
      <c r="F339" s="19"/>
      <c r="G339" s="35"/>
      <c r="H339" s="19"/>
      <c r="I339" s="19"/>
      <c r="J339" s="35"/>
    </row>
    <row r="340" spans="1:10" x14ac:dyDescent="0.25">
      <c r="A340" s="8" t="s">
        <v>367</v>
      </c>
      <c r="B340" s="8" t="s">
        <v>8</v>
      </c>
      <c r="C340" s="8" t="s">
        <v>9</v>
      </c>
      <c r="D340" s="23" t="s">
        <v>206</v>
      </c>
      <c r="E340" s="10">
        <f t="shared" ref="E340:J340" si="22">E402</f>
        <v>1</v>
      </c>
      <c r="F340" s="10">
        <f t="shared" si="22"/>
        <v>9493.9</v>
      </c>
      <c r="G340" s="30">
        <f t="shared" si="22"/>
        <v>9493.9</v>
      </c>
      <c r="H340" s="10">
        <f t="shared" si="22"/>
        <v>1</v>
      </c>
      <c r="I340" s="10">
        <f t="shared" si="22"/>
        <v>0</v>
      </c>
      <c r="J340" s="30">
        <f t="shared" si="22"/>
        <v>0</v>
      </c>
    </row>
    <row r="341" spans="1:10" ht="22.5" x14ac:dyDescent="0.25">
      <c r="A341" s="11" t="s">
        <v>368</v>
      </c>
      <c r="B341" s="11" t="s">
        <v>8</v>
      </c>
      <c r="C341" s="11" t="s">
        <v>9</v>
      </c>
      <c r="D341" s="24" t="s">
        <v>208</v>
      </c>
      <c r="E341" s="12">
        <f t="shared" ref="E341:J341" si="23">E364</f>
        <v>1</v>
      </c>
      <c r="F341" s="12">
        <f t="shared" si="23"/>
        <v>1438.36</v>
      </c>
      <c r="G341" s="31">
        <f t="shared" si="23"/>
        <v>1438.36</v>
      </c>
      <c r="H341" s="12">
        <f t="shared" si="23"/>
        <v>1</v>
      </c>
      <c r="I341" s="12">
        <f t="shared" si="23"/>
        <v>0</v>
      </c>
      <c r="J341" s="31">
        <f t="shared" si="23"/>
        <v>0</v>
      </c>
    </row>
    <row r="342" spans="1:10" ht="22.5" x14ac:dyDescent="0.25">
      <c r="A342" s="13" t="s">
        <v>209</v>
      </c>
      <c r="B342" s="14" t="s">
        <v>15</v>
      </c>
      <c r="C342" s="14" t="s">
        <v>210</v>
      </c>
      <c r="D342" s="17" t="s">
        <v>211</v>
      </c>
      <c r="E342" s="15">
        <v>1</v>
      </c>
      <c r="F342" s="15">
        <v>282.66000000000003</v>
      </c>
      <c r="G342" s="32">
        <f>ROUND(E342*F342,2)</f>
        <v>282.66000000000003</v>
      </c>
      <c r="H342" s="15">
        <v>1</v>
      </c>
      <c r="I342" s="37">
        <v>0</v>
      </c>
      <c r="J342" s="32">
        <f>ROUND(H342*I342,2)</f>
        <v>0</v>
      </c>
    </row>
    <row r="343" spans="1:10" ht="180" x14ac:dyDescent="0.25">
      <c r="A343" s="16"/>
      <c r="B343" s="16"/>
      <c r="C343" s="16"/>
      <c r="D343" s="17" t="s">
        <v>212</v>
      </c>
      <c r="E343" s="16"/>
      <c r="F343" s="16"/>
      <c r="G343" s="33"/>
      <c r="H343" s="16"/>
      <c r="I343" s="16"/>
      <c r="J343" s="33"/>
    </row>
    <row r="344" spans="1:10" x14ac:dyDescent="0.25">
      <c r="A344" s="13" t="s">
        <v>213</v>
      </c>
      <c r="B344" s="14" t="s">
        <v>15</v>
      </c>
      <c r="C344" s="14" t="s">
        <v>210</v>
      </c>
      <c r="D344" s="17" t="s">
        <v>214</v>
      </c>
      <c r="E344" s="15">
        <v>6</v>
      </c>
      <c r="F344" s="15">
        <v>86.34</v>
      </c>
      <c r="G344" s="32">
        <f>ROUND(E344*F344,2)</f>
        <v>518.04</v>
      </c>
      <c r="H344" s="15">
        <v>6</v>
      </c>
      <c r="I344" s="37">
        <v>0</v>
      </c>
      <c r="J344" s="32">
        <f>ROUND(H344*I344,2)</f>
        <v>0</v>
      </c>
    </row>
    <row r="345" spans="1:10" ht="326.25" x14ac:dyDescent="0.25">
      <c r="A345" s="16"/>
      <c r="B345" s="16"/>
      <c r="C345" s="16"/>
      <c r="D345" s="17" t="s">
        <v>215</v>
      </c>
      <c r="E345" s="16"/>
      <c r="F345" s="16"/>
      <c r="G345" s="33"/>
      <c r="H345" s="16"/>
      <c r="I345" s="16"/>
      <c r="J345" s="33"/>
    </row>
    <row r="346" spans="1:10" ht="22.5" x14ac:dyDescent="0.25">
      <c r="A346" s="13" t="s">
        <v>216</v>
      </c>
      <c r="B346" s="14" t="s">
        <v>15</v>
      </c>
      <c r="C346" s="14" t="s">
        <v>210</v>
      </c>
      <c r="D346" s="17" t="s">
        <v>217</v>
      </c>
      <c r="E346" s="15">
        <v>3</v>
      </c>
      <c r="F346" s="15">
        <v>80.69</v>
      </c>
      <c r="G346" s="32">
        <f>ROUND(E346*F346,2)</f>
        <v>242.07</v>
      </c>
      <c r="H346" s="15">
        <v>3</v>
      </c>
      <c r="I346" s="37">
        <v>0</v>
      </c>
      <c r="J346" s="32">
        <f>ROUND(H346*I346,2)</f>
        <v>0</v>
      </c>
    </row>
    <row r="347" spans="1:10" ht="112.5" x14ac:dyDescent="0.25">
      <c r="A347" s="16"/>
      <c r="B347" s="16"/>
      <c r="C347" s="16"/>
      <c r="D347" s="17" t="s">
        <v>218</v>
      </c>
      <c r="E347" s="16"/>
      <c r="F347" s="16"/>
      <c r="G347" s="33"/>
      <c r="H347" s="16"/>
      <c r="I347" s="16"/>
      <c r="J347" s="33"/>
    </row>
    <row r="348" spans="1:10" x14ac:dyDescent="0.25">
      <c r="A348" s="13" t="s">
        <v>219</v>
      </c>
      <c r="B348" s="14" t="s">
        <v>15</v>
      </c>
      <c r="C348" s="14" t="s">
        <v>210</v>
      </c>
      <c r="D348" s="17" t="s">
        <v>220</v>
      </c>
      <c r="E348" s="15">
        <v>2</v>
      </c>
      <c r="F348" s="15">
        <v>12.92</v>
      </c>
      <c r="G348" s="32">
        <f>ROUND(E348*F348,2)</f>
        <v>25.84</v>
      </c>
      <c r="H348" s="15">
        <v>2</v>
      </c>
      <c r="I348" s="37">
        <v>0</v>
      </c>
      <c r="J348" s="32">
        <f>ROUND(H348*I348,2)</f>
        <v>0</v>
      </c>
    </row>
    <row r="349" spans="1:10" ht="33.75" x14ac:dyDescent="0.25">
      <c r="A349" s="16"/>
      <c r="B349" s="16"/>
      <c r="C349" s="16"/>
      <c r="D349" s="17" t="s">
        <v>221</v>
      </c>
      <c r="E349" s="16"/>
      <c r="F349" s="16"/>
      <c r="G349" s="33"/>
      <c r="H349" s="16"/>
      <c r="I349" s="16"/>
      <c r="J349" s="33"/>
    </row>
    <row r="350" spans="1:10" x14ac:dyDescent="0.25">
      <c r="A350" s="13" t="s">
        <v>222</v>
      </c>
      <c r="B350" s="14" t="s">
        <v>15</v>
      </c>
      <c r="C350" s="14" t="s">
        <v>210</v>
      </c>
      <c r="D350" s="17" t="s">
        <v>223</v>
      </c>
      <c r="E350" s="15">
        <v>2</v>
      </c>
      <c r="F350" s="15">
        <v>11.17</v>
      </c>
      <c r="G350" s="32">
        <f>ROUND(E350*F350,2)</f>
        <v>22.34</v>
      </c>
      <c r="H350" s="15">
        <v>2</v>
      </c>
      <c r="I350" s="37">
        <v>0</v>
      </c>
      <c r="J350" s="32">
        <f>ROUND(H350*I350,2)</f>
        <v>0</v>
      </c>
    </row>
    <row r="351" spans="1:10" ht="33.75" x14ac:dyDescent="0.25">
      <c r="A351" s="16"/>
      <c r="B351" s="16"/>
      <c r="C351" s="16"/>
      <c r="D351" s="17" t="s">
        <v>224</v>
      </c>
      <c r="E351" s="16"/>
      <c r="F351" s="16"/>
      <c r="G351" s="33"/>
      <c r="H351" s="16"/>
      <c r="I351" s="16"/>
      <c r="J351" s="33"/>
    </row>
    <row r="352" spans="1:10" x14ac:dyDescent="0.25">
      <c r="A352" s="13" t="s">
        <v>225</v>
      </c>
      <c r="B352" s="14" t="s">
        <v>15</v>
      </c>
      <c r="C352" s="14" t="s">
        <v>210</v>
      </c>
      <c r="D352" s="17" t="s">
        <v>226</v>
      </c>
      <c r="E352" s="15">
        <v>4</v>
      </c>
      <c r="F352" s="15">
        <v>1.64</v>
      </c>
      <c r="G352" s="32">
        <f>ROUND(E352*F352,2)</f>
        <v>6.56</v>
      </c>
      <c r="H352" s="15">
        <v>4</v>
      </c>
      <c r="I352" s="37">
        <v>0</v>
      </c>
      <c r="J352" s="32">
        <f>ROUND(H352*I352,2)</f>
        <v>0</v>
      </c>
    </row>
    <row r="353" spans="1:10" ht="33.75" x14ac:dyDescent="0.25">
      <c r="A353" s="16"/>
      <c r="B353" s="16"/>
      <c r="C353" s="16"/>
      <c r="D353" s="17" t="s">
        <v>227</v>
      </c>
      <c r="E353" s="16"/>
      <c r="F353" s="16"/>
      <c r="G353" s="33"/>
      <c r="H353" s="16"/>
      <c r="I353" s="16"/>
      <c r="J353" s="33"/>
    </row>
    <row r="354" spans="1:10" x14ac:dyDescent="0.25">
      <c r="A354" s="13" t="s">
        <v>228</v>
      </c>
      <c r="B354" s="14" t="s">
        <v>15</v>
      </c>
      <c r="C354" s="14" t="s">
        <v>53</v>
      </c>
      <c r="D354" s="17" t="s">
        <v>229</v>
      </c>
      <c r="E354" s="15">
        <v>21</v>
      </c>
      <c r="F354" s="15">
        <v>2.73</v>
      </c>
      <c r="G354" s="32">
        <f>ROUND(E354*F354,2)</f>
        <v>57.33</v>
      </c>
      <c r="H354" s="15">
        <v>21</v>
      </c>
      <c r="I354" s="37">
        <v>0</v>
      </c>
      <c r="J354" s="32">
        <f>ROUND(H354*I354,2)</f>
        <v>0</v>
      </c>
    </row>
    <row r="355" spans="1:10" ht="33.75" x14ac:dyDescent="0.25">
      <c r="A355" s="16"/>
      <c r="B355" s="16"/>
      <c r="C355" s="16"/>
      <c r="D355" s="17" t="s">
        <v>230</v>
      </c>
      <c r="E355" s="16"/>
      <c r="F355" s="16"/>
      <c r="G355" s="33"/>
      <c r="H355" s="16"/>
      <c r="I355" s="16"/>
      <c r="J355" s="33"/>
    </row>
    <row r="356" spans="1:10" x14ac:dyDescent="0.25">
      <c r="A356" s="13" t="s">
        <v>231</v>
      </c>
      <c r="B356" s="14" t="s">
        <v>15</v>
      </c>
      <c r="C356" s="14" t="s">
        <v>53</v>
      </c>
      <c r="D356" s="17" t="s">
        <v>232</v>
      </c>
      <c r="E356" s="15">
        <v>16</v>
      </c>
      <c r="F356" s="15">
        <v>3.39</v>
      </c>
      <c r="G356" s="32">
        <f>ROUND(E356*F356,2)</f>
        <v>54.24</v>
      </c>
      <c r="H356" s="15">
        <v>16</v>
      </c>
      <c r="I356" s="37">
        <v>0</v>
      </c>
      <c r="J356" s="32">
        <f>ROUND(H356*I356,2)</f>
        <v>0</v>
      </c>
    </row>
    <row r="357" spans="1:10" ht="33.75" x14ac:dyDescent="0.25">
      <c r="A357" s="16"/>
      <c r="B357" s="16"/>
      <c r="C357" s="16"/>
      <c r="D357" s="17" t="s">
        <v>233</v>
      </c>
      <c r="E357" s="16"/>
      <c r="F357" s="16"/>
      <c r="G357" s="33"/>
      <c r="H357" s="16"/>
      <c r="I357" s="16"/>
      <c r="J357" s="33"/>
    </row>
    <row r="358" spans="1:10" x14ac:dyDescent="0.25">
      <c r="A358" s="13" t="s">
        <v>234</v>
      </c>
      <c r="B358" s="14" t="s">
        <v>15</v>
      </c>
      <c r="C358" s="14" t="s">
        <v>53</v>
      </c>
      <c r="D358" s="17" t="s">
        <v>235</v>
      </c>
      <c r="E358" s="15">
        <v>30</v>
      </c>
      <c r="F358" s="15">
        <v>4.41</v>
      </c>
      <c r="G358" s="32">
        <f>ROUND(E358*F358,2)</f>
        <v>132.30000000000001</v>
      </c>
      <c r="H358" s="15">
        <v>30</v>
      </c>
      <c r="I358" s="37">
        <v>0</v>
      </c>
      <c r="J358" s="32">
        <f>ROUND(H358*I358,2)</f>
        <v>0</v>
      </c>
    </row>
    <row r="359" spans="1:10" ht="33.75" x14ac:dyDescent="0.25">
      <c r="A359" s="16"/>
      <c r="B359" s="16"/>
      <c r="C359" s="16"/>
      <c r="D359" s="17" t="s">
        <v>236</v>
      </c>
      <c r="E359" s="16"/>
      <c r="F359" s="16"/>
      <c r="G359" s="33"/>
      <c r="H359" s="16"/>
      <c r="I359" s="16"/>
      <c r="J359" s="33"/>
    </row>
    <row r="360" spans="1:10" x14ac:dyDescent="0.25">
      <c r="A360" s="13" t="s">
        <v>237</v>
      </c>
      <c r="B360" s="14" t="s">
        <v>15</v>
      </c>
      <c r="C360" s="14" t="s">
        <v>53</v>
      </c>
      <c r="D360" s="17" t="s">
        <v>238</v>
      </c>
      <c r="E360" s="15">
        <v>19</v>
      </c>
      <c r="F360" s="15">
        <v>2.27</v>
      </c>
      <c r="G360" s="32">
        <f>ROUND(E360*F360,2)</f>
        <v>43.13</v>
      </c>
      <c r="H360" s="15">
        <v>19</v>
      </c>
      <c r="I360" s="37">
        <v>0</v>
      </c>
      <c r="J360" s="32">
        <f>ROUND(H360*I360,2)</f>
        <v>0</v>
      </c>
    </row>
    <row r="361" spans="1:10" ht="33.75" x14ac:dyDescent="0.25">
      <c r="A361" s="16"/>
      <c r="B361" s="16"/>
      <c r="C361" s="16"/>
      <c r="D361" s="17" t="s">
        <v>239</v>
      </c>
      <c r="E361" s="16"/>
      <c r="F361" s="16"/>
      <c r="G361" s="33"/>
      <c r="H361" s="16"/>
      <c r="I361" s="16"/>
      <c r="J361" s="33"/>
    </row>
    <row r="362" spans="1:10" ht="22.5" x14ac:dyDescent="0.25">
      <c r="A362" s="13" t="s">
        <v>240</v>
      </c>
      <c r="B362" s="14" t="s">
        <v>15</v>
      </c>
      <c r="C362" s="14" t="s">
        <v>241</v>
      </c>
      <c r="D362" s="17" t="s">
        <v>242</v>
      </c>
      <c r="E362" s="15">
        <v>5</v>
      </c>
      <c r="F362" s="15">
        <v>10.77</v>
      </c>
      <c r="G362" s="32">
        <f>ROUND(E362*F362,2)</f>
        <v>53.85</v>
      </c>
      <c r="H362" s="15">
        <v>5</v>
      </c>
      <c r="I362" s="37">
        <v>0</v>
      </c>
      <c r="J362" s="32">
        <f>ROUND(H362*I362,2)</f>
        <v>0</v>
      </c>
    </row>
    <row r="363" spans="1:10" ht="56.25" x14ac:dyDescent="0.25">
      <c r="A363" s="16"/>
      <c r="B363" s="16"/>
      <c r="C363" s="16"/>
      <c r="D363" s="17" t="s">
        <v>243</v>
      </c>
      <c r="E363" s="16"/>
      <c r="F363" s="16"/>
      <c r="G363" s="33"/>
      <c r="H363" s="16"/>
      <c r="I363" s="16"/>
      <c r="J363" s="33"/>
    </row>
    <row r="364" spans="1:10" x14ac:dyDescent="0.25">
      <c r="A364" s="16"/>
      <c r="B364" s="16"/>
      <c r="C364" s="16"/>
      <c r="D364" s="25" t="s">
        <v>369</v>
      </c>
      <c r="E364" s="15">
        <v>1</v>
      </c>
      <c r="F364" s="18">
        <f>G342+G344+G346+G348+G350+G352+G354+G356+G358+G360+G362</f>
        <v>1438.36</v>
      </c>
      <c r="G364" s="34">
        <f>ROUND(E364*F364,2)</f>
        <v>1438.36</v>
      </c>
      <c r="H364" s="15">
        <v>1</v>
      </c>
      <c r="I364" s="18">
        <f>J342+J344+J346+J348+J350+J352+J354+J356+J358+J360+J362</f>
        <v>0</v>
      </c>
      <c r="J364" s="34">
        <f>ROUND(H364*I364,2)</f>
        <v>0</v>
      </c>
    </row>
    <row r="365" spans="1:10" ht="0.95" customHeight="1" x14ac:dyDescent="0.25">
      <c r="A365" s="19"/>
      <c r="B365" s="19"/>
      <c r="C365" s="19"/>
      <c r="D365" s="26"/>
      <c r="E365" s="19"/>
      <c r="F365" s="19"/>
      <c r="G365" s="35"/>
      <c r="H365" s="19"/>
      <c r="I365" s="19"/>
      <c r="J365" s="35"/>
    </row>
    <row r="366" spans="1:10" x14ac:dyDescent="0.25">
      <c r="A366" s="11" t="s">
        <v>370</v>
      </c>
      <c r="B366" s="11" t="s">
        <v>8</v>
      </c>
      <c r="C366" s="11" t="s">
        <v>9</v>
      </c>
      <c r="D366" s="24" t="s">
        <v>246</v>
      </c>
      <c r="E366" s="12">
        <f t="shared" ref="E366:J366" si="24">E371</f>
        <v>1</v>
      </c>
      <c r="F366" s="12">
        <f t="shared" si="24"/>
        <v>1060.68</v>
      </c>
      <c r="G366" s="31">
        <f t="shared" si="24"/>
        <v>1060.68</v>
      </c>
      <c r="H366" s="12">
        <f t="shared" si="24"/>
        <v>1</v>
      </c>
      <c r="I366" s="12">
        <f t="shared" si="24"/>
        <v>0</v>
      </c>
      <c r="J366" s="31">
        <f t="shared" si="24"/>
        <v>0</v>
      </c>
    </row>
    <row r="367" spans="1:10" x14ac:dyDescent="0.25">
      <c r="A367" s="13" t="s">
        <v>247</v>
      </c>
      <c r="B367" s="14" t="s">
        <v>15</v>
      </c>
      <c r="C367" s="14" t="s">
        <v>210</v>
      </c>
      <c r="D367" s="17" t="s">
        <v>248</v>
      </c>
      <c r="E367" s="15">
        <v>1</v>
      </c>
      <c r="F367" s="15">
        <v>857.08</v>
      </c>
      <c r="G367" s="32">
        <f>ROUND(E367*F367,2)</f>
        <v>857.08</v>
      </c>
      <c r="H367" s="15">
        <v>1</v>
      </c>
      <c r="I367" s="37">
        <v>0</v>
      </c>
      <c r="J367" s="32">
        <f>ROUND(H367*I367,2)</f>
        <v>0</v>
      </c>
    </row>
    <row r="368" spans="1:10" ht="213.75" x14ac:dyDescent="0.25">
      <c r="A368" s="16"/>
      <c r="B368" s="16"/>
      <c r="C368" s="16"/>
      <c r="D368" s="17" t="s">
        <v>249</v>
      </c>
      <c r="E368" s="16"/>
      <c r="F368" s="16"/>
      <c r="G368" s="33"/>
      <c r="H368" s="16"/>
      <c r="I368" s="16"/>
      <c r="J368" s="33"/>
    </row>
    <row r="369" spans="1:10" x14ac:dyDescent="0.25">
      <c r="A369" s="13" t="s">
        <v>250</v>
      </c>
      <c r="B369" s="14" t="s">
        <v>15</v>
      </c>
      <c r="C369" s="14" t="s">
        <v>210</v>
      </c>
      <c r="D369" s="17" t="s">
        <v>251</v>
      </c>
      <c r="E369" s="15">
        <v>4</v>
      </c>
      <c r="F369" s="15">
        <v>50.9</v>
      </c>
      <c r="G369" s="32">
        <f>ROUND(E369*F369,2)</f>
        <v>203.6</v>
      </c>
      <c r="H369" s="15">
        <v>4</v>
      </c>
      <c r="I369" s="37">
        <v>0</v>
      </c>
      <c r="J369" s="32">
        <f>ROUND(H369*I369,2)</f>
        <v>0</v>
      </c>
    </row>
    <row r="370" spans="1:10" ht="146.25" x14ac:dyDescent="0.25">
      <c r="A370" s="16"/>
      <c r="B370" s="16"/>
      <c r="C370" s="16"/>
      <c r="D370" s="17" t="s">
        <v>252</v>
      </c>
      <c r="E370" s="16"/>
      <c r="F370" s="16"/>
      <c r="G370" s="33"/>
      <c r="H370" s="16"/>
      <c r="I370" s="16"/>
      <c r="J370" s="33"/>
    </row>
    <row r="371" spans="1:10" x14ac:dyDescent="0.25">
      <c r="A371" s="16"/>
      <c r="B371" s="16"/>
      <c r="C371" s="16"/>
      <c r="D371" s="25" t="s">
        <v>371</v>
      </c>
      <c r="E371" s="15">
        <v>1</v>
      </c>
      <c r="F371" s="18">
        <f>G367+G369</f>
        <v>1060.68</v>
      </c>
      <c r="G371" s="34">
        <f>ROUND(E371*F371,2)</f>
        <v>1060.68</v>
      </c>
      <c r="H371" s="15">
        <v>1</v>
      </c>
      <c r="I371" s="18">
        <f>J367+J369</f>
        <v>0</v>
      </c>
      <c r="J371" s="34">
        <f>ROUND(H371*I371,2)</f>
        <v>0</v>
      </c>
    </row>
    <row r="372" spans="1:10" ht="0.95" customHeight="1" x14ac:dyDescent="0.25">
      <c r="A372" s="19"/>
      <c r="B372" s="19"/>
      <c r="C372" s="19"/>
      <c r="D372" s="26"/>
      <c r="E372" s="19"/>
      <c r="F372" s="19"/>
      <c r="G372" s="35"/>
      <c r="H372" s="19"/>
      <c r="I372" s="19"/>
      <c r="J372" s="35"/>
    </row>
    <row r="373" spans="1:10" x14ac:dyDescent="0.25">
      <c r="A373" s="11" t="s">
        <v>372</v>
      </c>
      <c r="B373" s="11" t="s">
        <v>8</v>
      </c>
      <c r="C373" s="11" t="s">
        <v>9</v>
      </c>
      <c r="D373" s="24" t="s">
        <v>255</v>
      </c>
      <c r="E373" s="12">
        <f t="shared" ref="E373:J373" si="25">E382</f>
        <v>1</v>
      </c>
      <c r="F373" s="12">
        <f t="shared" si="25"/>
        <v>5487.1</v>
      </c>
      <c r="G373" s="31">
        <f t="shared" si="25"/>
        <v>5487.1</v>
      </c>
      <c r="H373" s="12">
        <f t="shared" si="25"/>
        <v>1</v>
      </c>
      <c r="I373" s="12">
        <f t="shared" si="25"/>
        <v>0</v>
      </c>
      <c r="J373" s="31">
        <f t="shared" si="25"/>
        <v>0</v>
      </c>
    </row>
    <row r="374" spans="1:10" ht="22.5" x14ac:dyDescent="0.25">
      <c r="A374" s="13" t="s">
        <v>256</v>
      </c>
      <c r="B374" s="14" t="s">
        <v>15</v>
      </c>
      <c r="C374" s="14" t="s">
        <v>53</v>
      </c>
      <c r="D374" s="17" t="s">
        <v>257</v>
      </c>
      <c r="E374" s="15">
        <v>90</v>
      </c>
      <c r="F374" s="15">
        <v>21.85</v>
      </c>
      <c r="G374" s="32">
        <f>ROUND(E374*F374,2)</f>
        <v>1966.5</v>
      </c>
      <c r="H374" s="15">
        <v>90</v>
      </c>
      <c r="I374" s="37">
        <v>0</v>
      </c>
      <c r="J374" s="32">
        <f>ROUND(H374*I374,2)</f>
        <v>0</v>
      </c>
    </row>
    <row r="375" spans="1:10" ht="56.25" x14ac:dyDescent="0.25">
      <c r="A375" s="16"/>
      <c r="B375" s="16"/>
      <c r="C375" s="16"/>
      <c r="D375" s="17" t="s">
        <v>258</v>
      </c>
      <c r="E375" s="16"/>
      <c r="F375" s="16"/>
      <c r="G375" s="33"/>
      <c r="H375" s="16"/>
      <c r="I375" s="16"/>
      <c r="J375" s="33"/>
    </row>
    <row r="376" spans="1:10" ht="22.5" x14ac:dyDescent="0.25">
      <c r="A376" s="13" t="s">
        <v>259</v>
      </c>
      <c r="B376" s="14" t="s">
        <v>15</v>
      </c>
      <c r="C376" s="14" t="s">
        <v>53</v>
      </c>
      <c r="D376" s="17" t="s">
        <v>260</v>
      </c>
      <c r="E376" s="15">
        <v>220</v>
      </c>
      <c r="F376" s="15">
        <v>11.35</v>
      </c>
      <c r="G376" s="32">
        <f>ROUND(E376*F376,2)</f>
        <v>2497</v>
      </c>
      <c r="H376" s="15">
        <v>220</v>
      </c>
      <c r="I376" s="37">
        <v>0</v>
      </c>
      <c r="J376" s="32">
        <f>ROUND(H376*I376,2)</f>
        <v>0</v>
      </c>
    </row>
    <row r="377" spans="1:10" ht="56.25" x14ac:dyDescent="0.25">
      <c r="A377" s="16"/>
      <c r="B377" s="16"/>
      <c r="C377" s="16"/>
      <c r="D377" s="17" t="s">
        <v>261</v>
      </c>
      <c r="E377" s="16"/>
      <c r="F377" s="16"/>
      <c r="G377" s="33"/>
      <c r="H377" s="16"/>
      <c r="I377" s="16"/>
      <c r="J377" s="33"/>
    </row>
    <row r="378" spans="1:10" x14ac:dyDescent="0.25">
      <c r="A378" s="13" t="s">
        <v>262</v>
      </c>
      <c r="B378" s="14" t="s">
        <v>15</v>
      </c>
      <c r="C378" s="14" t="s">
        <v>53</v>
      </c>
      <c r="D378" s="17" t="s">
        <v>263</v>
      </c>
      <c r="E378" s="15">
        <v>15</v>
      </c>
      <c r="F378" s="15">
        <v>6.74</v>
      </c>
      <c r="G378" s="32">
        <f>ROUND(E378*F378,2)</f>
        <v>101.1</v>
      </c>
      <c r="H378" s="15">
        <v>15</v>
      </c>
      <c r="I378" s="37">
        <v>0</v>
      </c>
      <c r="J378" s="32">
        <f>ROUND(H378*I378,2)</f>
        <v>0</v>
      </c>
    </row>
    <row r="379" spans="1:10" ht="45" x14ac:dyDescent="0.25">
      <c r="A379" s="16"/>
      <c r="B379" s="16"/>
      <c r="C379" s="16"/>
      <c r="D379" s="17" t="s">
        <v>264</v>
      </c>
      <c r="E379" s="16"/>
      <c r="F379" s="16"/>
      <c r="G379" s="33"/>
      <c r="H379" s="16"/>
      <c r="I379" s="16"/>
      <c r="J379" s="33"/>
    </row>
    <row r="380" spans="1:10" ht="22.5" x14ac:dyDescent="0.25">
      <c r="A380" s="13" t="s">
        <v>265</v>
      </c>
      <c r="B380" s="14" t="s">
        <v>15</v>
      </c>
      <c r="C380" s="14" t="s">
        <v>53</v>
      </c>
      <c r="D380" s="17" t="s">
        <v>266</v>
      </c>
      <c r="E380" s="15">
        <v>90</v>
      </c>
      <c r="F380" s="15">
        <v>10.25</v>
      </c>
      <c r="G380" s="32">
        <f>ROUND(E380*F380,2)</f>
        <v>922.5</v>
      </c>
      <c r="H380" s="15">
        <v>90</v>
      </c>
      <c r="I380" s="37">
        <v>0</v>
      </c>
      <c r="J380" s="32">
        <f>ROUND(H380*I380,2)</f>
        <v>0</v>
      </c>
    </row>
    <row r="381" spans="1:10" ht="45" x14ac:dyDescent="0.25">
      <c r="A381" s="16"/>
      <c r="B381" s="16"/>
      <c r="C381" s="16"/>
      <c r="D381" s="17" t="s">
        <v>267</v>
      </c>
      <c r="E381" s="16"/>
      <c r="F381" s="16"/>
      <c r="G381" s="33"/>
      <c r="H381" s="16"/>
      <c r="I381" s="16"/>
      <c r="J381" s="33"/>
    </row>
    <row r="382" spans="1:10" x14ac:dyDescent="0.25">
      <c r="A382" s="16"/>
      <c r="B382" s="16"/>
      <c r="C382" s="16"/>
      <c r="D382" s="25" t="s">
        <v>373</v>
      </c>
      <c r="E382" s="15">
        <v>1</v>
      </c>
      <c r="F382" s="18">
        <f>G374+G376+G378+G380</f>
        <v>5487.1</v>
      </c>
      <c r="G382" s="34">
        <f>ROUND(E382*F382,2)</f>
        <v>5487.1</v>
      </c>
      <c r="H382" s="15">
        <v>1</v>
      </c>
      <c r="I382" s="18">
        <f>J374+J376+J378+J380</f>
        <v>0</v>
      </c>
      <c r="J382" s="34">
        <f>ROUND(H382*I382,2)</f>
        <v>0</v>
      </c>
    </row>
    <row r="383" spans="1:10" ht="0.95" customHeight="1" x14ac:dyDescent="0.25">
      <c r="A383" s="19"/>
      <c r="B383" s="19"/>
      <c r="C383" s="19"/>
      <c r="D383" s="26"/>
      <c r="E383" s="19"/>
      <c r="F383" s="19"/>
      <c r="G383" s="35"/>
      <c r="H383" s="19"/>
      <c r="I383" s="19"/>
      <c r="J383" s="35"/>
    </row>
    <row r="384" spans="1:10" x14ac:dyDescent="0.25">
      <c r="A384" s="11" t="s">
        <v>374</v>
      </c>
      <c r="B384" s="11" t="s">
        <v>8</v>
      </c>
      <c r="C384" s="11" t="s">
        <v>9</v>
      </c>
      <c r="D384" s="24" t="s">
        <v>270</v>
      </c>
      <c r="E384" s="12">
        <f t="shared" ref="E384:J384" si="26">E393</f>
        <v>1</v>
      </c>
      <c r="F384" s="12">
        <f t="shared" si="26"/>
        <v>935.8</v>
      </c>
      <c r="G384" s="31">
        <f t="shared" si="26"/>
        <v>935.8</v>
      </c>
      <c r="H384" s="12">
        <f t="shared" si="26"/>
        <v>1</v>
      </c>
      <c r="I384" s="12">
        <f t="shared" si="26"/>
        <v>0</v>
      </c>
      <c r="J384" s="31">
        <f t="shared" si="26"/>
        <v>0</v>
      </c>
    </row>
    <row r="385" spans="1:10" x14ac:dyDescent="0.25">
      <c r="A385" s="13" t="s">
        <v>271</v>
      </c>
      <c r="B385" s="14" t="s">
        <v>15</v>
      </c>
      <c r="C385" s="14" t="s">
        <v>210</v>
      </c>
      <c r="D385" s="17" t="s">
        <v>272</v>
      </c>
      <c r="E385" s="15">
        <v>1</v>
      </c>
      <c r="F385" s="15">
        <v>231.07</v>
      </c>
      <c r="G385" s="32">
        <f>ROUND(E385*F385,2)</f>
        <v>231.07</v>
      </c>
      <c r="H385" s="15">
        <v>1</v>
      </c>
      <c r="I385" s="37">
        <v>0</v>
      </c>
      <c r="J385" s="32">
        <f>ROUND(H385*I385,2)</f>
        <v>0</v>
      </c>
    </row>
    <row r="386" spans="1:10" ht="123.75" x14ac:dyDescent="0.25">
      <c r="A386" s="16"/>
      <c r="B386" s="16"/>
      <c r="C386" s="16"/>
      <c r="D386" s="17" t="s">
        <v>273</v>
      </c>
      <c r="E386" s="16"/>
      <c r="F386" s="16"/>
      <c r="G386" s="33"/>
      <c r="H386" s="16"/>
      <c r="I386" s="16"/>
      <c r="J386" s="33"/>
    </row>
    <row r="387" spans="1:10" ht="22.5" x14ac:dyDescent="0.25">
      <c r="A387" s="13" t="s">
        <v>274</v>
      </c>
      <c r="B387" s="14" t="s">
        <v>15</v>
      </c>
      <c r="C387" s="14" t="s">
        <v>210</v>
      </c>
      <c r="D387" s="17" t="s">
        <v>275</v>
      </c>
      <c r="E387" s="15">
        <v>1</v>
      </c>
      <c r="F387" s="15">
        <v>365.94</v>
      </c>
      <c r="G387" s="32">
        <f>ROUND(E387*F387,2)</f>
        <v>365.94</v>
      </c>
      <c r="H387" s="15">
        <v>1</v>
      </c>
      <c r="I387" s="37">
        <v>0</v>
      </c>
      <c r="J387" s="32">
        <f>ROUND(H387*I387,2)</f>
        <v>0</v>
      </c>
    </row>
    <row r="388" spans="1:10" ht="123.75" x14ac:dyDescent="0.25">
      <c r="A388" s="16"/>
      <c r="B388" s="16"/>
      <c r="C388" s="16"/>
      <c r="D388" s="17" t="s">
        <v>276</v>
      </c>
      <c r="E388" s="16"/>
      <c r="F388" s="16"/>
      <c r="G388" s="33"/>
      <c r="H388" s="16"/>
      <c r="I388" s="16"/>
      <c r="J388" s="33"/>
    </row>
    <row r="389" spans="1:10" ht="22.5" x14ac:dyDescent="0.25">
      <c r="A389" s="13" t="s">
        <v>277</v>
      </c>
      <c r="B389" s="14" t="s">
        <v>15</v>
      </c>
      <c r="C389" s="14" t="s">
        <v>210</v>
      </c>
      <c r="D389" s="17" t="s">
        <v>278</v>
      </c>
      <c r="E389" s="15">
        <v>1</v>
      </c>
      <c r="F389" s="15">
        <v>231.07</v>
      </c>
      <c r="G389" s="32">
        <f>ROUND(E389*F389,2)</f>
        <v>231.07</v>
      </c>
      <c r="H389" s="15">
        <v>1</v>
      </c>
      <c r="I389" s="37">
        <v>0</v>
      </c>
      <c r="J389" s="32">
        <f>ROUND(H389*I389,2)</f>
        <v>0</v>
      </c>
    </row>
    <row r="390" spans="1:10" ht="135" x14ac:dyDescent="0.25">
      <c r="A390" s="16"/>
      <c r="B390" s="16"/>
      <c r="C390" s="16"/>
      <c r="D390" s="17" t="s">
        <v>279</v>
      </c>
      <c r="E390" s="16"/>
      <c r="F390" s="16"/>
      <c r="G390" s="33"/>
      <c r="H390" s="16"/>
      <c r="I390" s="16"/>
      <c r="J390" s="33"/>
    </row>
    <row r="391" spans="1:10" x14ac:dyDescent="0.25">
      <c r="A391" s="13" t="s">
        <v>280</v>
      </c>
      <c r="B391" s="14" t="s">
        <v>15</v>
      </c>
      <c r="C391" s="14" t="s">
        <v>210</v>
      </c>
      <c r="D391" s="17" t="s">
        <v>281</v>
      </c>
      <c r="E391" s="15">
        <v>1</v>
      </c>
      <c r="F391" s="15">
        <v>107.72</v>
      </c>
      <c r="G391" s="32">
        <f>ROUND(E391*F391,2)</f>
        <v>107.72</v>
      </c>
      <c r="H391" s="15">
        <v>1</v>
      </c>
      <c r="I391" s="37">
        <v>0</v>
      </c>
      <c r="J391" s="32">
        <f>ROUND(H391*I391,2)</f>
        <v>0</v>
      </c>
    </row>
    <row r="392" spans="1:10" ht="78.75" x14ac:dyDescent="0.25">
      <c r="A392" s="16"/>
      <c r="B392" s="16"/>
      <c r="C392" s="16"/>
      <c r="D392" s="17" t="s">
        <v>282</v>
      </c>
      <c r="E392" s="16"/>
      <c r="F392" s="16"/>
      <c r="G392" s="33"/>
      <c r="H392" s="16"/>
      <c r="I392" s="16"/>
      <c r="J392" s="33"/>
    </row>
    <row r="393" spans="1:10" x14ac:dyDescent="0.25">
      <c r="A393" s="16"/>
      <c r="B393" s="16"/>
      <c r="C393" s="16"/>
      <c r="D393" s="25" t="s">
        <v>375</v>
      </c>
      <c r="E393" s="15">
        <v>1</v>
      </c>
      <c r="F393" s="18">
        <f>G385+G387+G389+G391</f>
        <v>935.8</v>
      </c>
      <c r="G393" s="34">
        <f>ROUND(E393*F393,2)</f>
        <v>935.8</v>
      </c>
      <c r="H393" s="15">
        <v>1</v>
      </c>
      <c r="I393" s="18">
        <f>J385+J387+J389+J391</f>
        <v>0</v>
      </c>
      <c r="J393" s="34">
        <f>ROUND(H393*I393,2)</f>
        <v>0</v>
      </c>
    </row>
    <row r="394" spans="1:10" ht="0.95" customHeight="1" x14ac:dyDescent="0.25">
      <c r="A394" s="19"/>
      <c r="B394" s="19"/>
      <c r="C394" s="19"/>
      <c r="D394" s="26"/>
      <c r="E394" s="19"/>
      <c r="F394" s="19"/>
      <c r="G394" s="35"/>
      <c r="H394" s="19"/>
      <c r="I394" s="19"/>
      <c r="J394" s="35"/>
    </row>
    <row r="395" spans="1:10" ht="22.5" x14ac:dyDescent="0.25">
      <c r="A395" s="11" t="s">
        <v>376</v>
      </c>
      <c r="B395" s="11" t="s">
        <v>8</v>
      </c>
      <c r="C395" s="11" t="s">
        <v>9</v>
      </c>
      <c r="D395" s="24" t="s">
        <v>285</v>
      </c>
      <c r="E395" s="12">
        <f t="shared" ref="E395:J395" si="27">E400</f>
        <v>1</v>
      </c>
      <c r="F395" s="12">
        <f t="shared" si="27"/>
        <v>571.96</v>
      </c>
      <c r="G395" s="31">
        <f t="shared" si="27"/>
        <v>571.96</v>
      </c>
      <c r="H395" s="12">
        <f t="shared" si="27"/>
        <v>1</v>
      </c>
      <c r="I395" s="12">
        <f t="shared" si="27"/>
        <v>0</v>
      </c>
      <c r="J395" s="31">
        <f t="shared" si="27"/>
        <v>0</v>
      </c>
    </row>
    <row r="396" spans="1:10" ht="22.5" x14ac:dyDescent="0.25">
      <c r="A396" s="13" t="s">
        <v>286</v>
      </c>
      <c r="B396" s="14" t="s">
        <v>15</v>
      </c>
      <c r="C396" s="14" t="s">
        <v>210</v>
      </c>
      <c r="D396" s="17" t="s">
        <v>287</v>
      </c>
      <c r="E396" s="15">
        <v>1</v>
      </c>
      <c r="F396" s="15">
        <v>298.79000000000002</v>
      </c>
      <c r="G396" s="32">
        <f>ROUND(E396*F396,2)</f>
        <v>298.79000000000002</v>
      </c>
      <c r="H396" s="15">
        <v>1</v>
      </c>
      <c r="I396" s="37">
        <v>0</v>
      </c>
      <c r="J396" s="32">
        <f>ROUND(H396*I396,2)</f>
        <v>0</v>
      </c>
    </row>
    <row r="397" spans="1:10" ht="90" x14ac:dyDescent="0.25">
      <c r="A397" s="16"/>
      <c r="B397" s="16"/>
      <c r="C397" s="16"/>
      <c r="D397" s="17" t="s">
        <v>288</v>
      </c>
      <c r="E397" s="16"/>
      <c r="F397" s="16"/>
      <c r="G397" s="33"/>
      <c r="H397" s="16"/>
      <c r="I397" s="16"/>
      <c r="J397" s="33"/>
    </row>
    <row r="398" spans="1:10" ht="22.5" x14ac:dyDescent="0.25">
      <c r="A398" s="13" t="s">
        <v>289</v>
      </c>
      <c r="B398" s="14" t="s">
        <v>15</v>
      </c>
      <c r="C398" s="14" t="s">
        <v>210</v>
      </c>
      <c r="D398" s="17" t="s">
        <v>290</v>
      </c>
      <c r="E398" s="15">
        <v>1</v>
      </c>
      <c r="F398" s="15">
        <v>273.17</v>
      </c>
      <c r="G398" s="32">
        <f>ROUND(E398*F398,2)</f>
        <v>273.17</v>
      </c>
      <c r="H398" s="15">
        <v>1</v>
      </c>
      <c r="I398" s="37">
        <v>0</v>
      </c>
      <c r="J398" s="32">
        <f>ROUND(H398*I398,2)</f>
        <v>0</v>
      </c>
    </row>
    <row r="399" spans="1:10" ht="135" x14ac:dyDescent="0.25">
      <c r="A399" s="16"/>
      <c r="B399" s="16"/>
      <c r="C399" s="16"/>
      <c r="D399" s="17" t="s">
        <v>291</v>
      </c>
      <c r="E399" s="16"/>
      <c r="F399" s="16"/>
      <c r="G399" s="33"/>
      <c r="H399" s="16"/>
      <c r="I399" s="16"/>
      <c r="J399" s="33"/>
    </row>
    <row r="400" spans="1:10" x14ac:dyDescent="0.25">
      <c r="A400" s="16"/>
      <c r="B400" s="16"/>
      <c r="C400" s="16"/>
      <c r="D400" s="25" t="s">
        <v>377</v>
      </c>
      <c r="E400" s="15">
        <v>1</v>
      </c>
      <c r="F400" s="18">
        <f>G396+G398</f>
        <v>571.96</v>
      </c>
      <c r="G400" s="34">
        <f>ROUND(E400*F400,2)</f>
        <v>571.96</v>
      </c>
      <c r="H400" s="15">
        <v>1</v>
      </c>
      <c r="I400" s="18">
        <f>J396+J398</f>
        <v>0</v>
      </c>
      <c r="J400" s="34">
        <f>ROUND(H400*I400,2)</f>
        <v>0</v>
      </c>
    </row>
    <row r="401" spans="1:10" ht="0.95" customHeight="1" x14ac:dyDescent="0.25">
      <c r="A401" s="19"/>
      <c r="B401" s="19"/>
      <c r="C401" s="19"/>
      <c r="D401" s="26"/>
      <c r="E401" s="19"/>
      <c r="F401" s="19"/>
      <c r="G401" s="35"/>
      <c r="H401" s="19"/>
      <c r="I401" s="19"/>
      <c r="J401" s="35"/>
    </row>
    <row r="402" spans="1:10" x14ac:dyDescent="0.25">
      <c r="A402" s="16"/>
      <c r="B402" s="16"/>
      <c r="C402" s="16"/>
      <c r="D402" s="25" t="s">
        <v>378</v>
      </c>
      <c r="E402" s="15">
        <v>1</v>
      </c>
      <c r="F402" s="18">
        <f>G341+G366+G373+G384+G395</f>
        <v>9493.9</v>
      </c>
      <c r="G402" s="34">
        <f>ROUND(E402*F402,2)</f>
        <v>9493.9</v>
      </c>
      <c r="H402" s="15">
        <v>1</v>
      </c>
      <c r="I402" s="18">
        <f>J341+J366+J373+J384+J395</f>
        <v>0</v>
      </c>
      <c r="J402" s="34">
        <f>ROUND(H402*I402,2)</f>
        <v>0</v>
      </c>
    </row>
    <row r="403" spans="1:10" ht="0.95" customHeight="1" x14ac:dyDescent="0.25">
      <c r="A403" s="19"/>
      <c r="B403" s="19"/>
      <c r="C403" s="19"/>
      <c r="D403" s="26"/>
      <c r="E403" s="19"/>
      <c r="F403" s="19"/>
      <c r="G403" s="35"/>
      <c r="H403" s="19"/>
      <c r="I403" s="19"/>
      <c r="J403" s="35"/>
    </row>
    <row r="404" spans="1:10" x14ac:dyDescent="0.25">
      <c r="A404" s="8" t="s">
        <v>379</v>
      </c>
      <c r="B404" s="8" t="s">
        <v>8</v>
      </c>
      <c r="C404" s="8" t="s">
        <v>9</v>
      </c>
      <c r="D404" s="23" t="s">
        <v>380</v>
      </c>
      <c r="E404" s="10">
        <f t="shared" ref="E404:J404" si="28">E415</f>
        <v>1</v>
      </c>
      <c r="F404" s="10">
        <f t="shared" si="28"/>
        <v>1301.08</v>
      </c>
      <c r="G404" s="30">
        <f t="shared" si="28"/>
        <v>1301.08</v>
      </c>
      <c r="H404" s="10">
        <f t="shared" si="28"/>
        <v>1</v>
      </c>
      <c r="I404" s="10">
        <f t="shared" si="28"/>
        <v>0</v>
      </c>
      <c r="J404" s="30">
        <f t="shared" si="28"/>
        <v>0</v>
      </c>
    </row>
    <row r="405" spans="1:10" ht="33.75" x14ac:dyDescent="0.25">
      <c r="A405" s="13" t="s">
        <v>299</v>
      </c>
      <c r="B405" s="14" t="s">
        <v>15</v>
      </c>
      <c r="C405" s="14" t="s">
        <v>20</v>
      </c>
      <c r="D405" s="17" t="s">
        <v>300</v>
      </c>
      <c r="E405" s="15">
        <v>62.27</v>
      </c>
      <c r="F405" s="15">
        <v>5.54</v>
      </c>
      <c r="G405" s="32">
        <f>ROUND(E405*F405,2)</f>
        <v>344.98</v>
      </c>
      <c r="H405" s="15">
        <v>62.27</v>
      </c>
      <c r="I405" s="37">
        <v>0</v>
      </c>
      <c r="J405" s="32">
        <f>ROUND(H405*I405,2)</f>
        <v>0</v>
      </c>
    </row>
    <row r="406" spans="1:10" ht="337.5" x14ac:dyDescent="0.25">
      <c r="A406" s="16"/>
      <c r="B406" s="16"/>
      <c r="C406" s="16"/>
      <c r="D406" s="17" t="s">
        <v>301</v>
      </c>
      <c r="E406" s="16"/>
      <c r="F406" s="16"/>
      <c r="G406" s="33"/>
      <c r="H406" s="16"/>
      <c r="I406" s="16"/>
      <c r="J406" s="33"/>
    </row>
    <row r="407" spans="1:10" x14ac:dyDescent="0.25">
      <c r="A407" s="13" t="s">
        <v>302</v>
      </c>
      <c r="B407" s="14" t="s">
        <v>15</v>
      </c>
      <c r="C407" s="14" t="s">
        <v>37</v>
      </c>
      <c r="D407" s="17" t="s">
        <v>303</v>
      </c>
      <c r="E407" s="15">
        <v>10</v>
      </c>
      <c r="F407" s="15">
        <v>89.25</v>
      </c>
      <c r="G407" s="32">
        <f>ROUND(E407*F407,2)</f>
        <v>892.5</v>
      </c>
      <c r="H407" s="15">
        <v>10</v>
      </c>
      <c r="I407" s="37">
        <v>0</v>
      </c>
      <c r="J407" s="32">
        <f>ROUND(H407*I407,2)</f>
        <v>0</v>
      </c>
    </row>
    <row r="408" spans="1:10" ht="67.5" x14ac:dyDescent="0.25">
      <c r="A408" s="16"/>
      <c r="B408" s="16"/>
      <c r="C408" s="16"/>
      <c r="D408" s="17" t="s">
        <v>304</v>
      </c>
      <c r="E408" s="16"/>
      <c r="F408" s="16"/>
      <c r="G408" s="33"/>
      <c r="H408" s="16"/>
      <c r="I408" s="16"/>
      <c r="J408" s="33"/>
    </row>
    <row r="409" spans="1:10" x14ac:dyDescent="0.25">
      <c r="A409" s="13" t="s">
        <v>305</v>
      </c>
      <c r="B409" s="14" t="s">
        <v>15</v>
      </c>
      <c r="C409" s="14" t="s">
        <v>306</v>
      </c>
      <c r="D409" s="17" t="s">
        <v>307</v>
      </c>
      <c r="E409" s="15">
        <v>0.1</v>
      </c>
      <c r="F409" s="15">
        <v>21</v>
      </c>
      <c r="G409" s="32">
        <f>ROUND(E409*F409,2)</f>
        <v>2.1</v>
      </c>
      <c r="H409" s="15">
        <v>0.1</v>
      </c>
      <c r="I409" s="37">
        <v>0</v>
      </c>
      <c r="J409" s="32">
        <f>ROUND(H409*I409,2)</f>
        <v>0</v>
      </c>
    </row>
    <row r="410" spans="1:10" ht="33.75" x14ac:dyDescent="0.25">
      <c r="A410" s="16"/>
      <c r="B410" s="16"/>
      <c r="C410" s="16"/>
      <c r="D410" s="17" t="s">
        <v>308</v>
      </c>
      <c r="E410" s="16"/>
      <c r="F410" s="16"/>
      <c r="G410" s="33"/>
      <c r="H410" s="16"/>
      <c r="I410" s="16"/>
      <c r="J410" s="33"/>
    </row>
    <row r="411" spans="1:10" x14ac:dyDescent="0.25">
      <c r="A411" s="13" t="s">
        <v>309</v>
      </c>
      <c r="B411" s="14" t="s">
        <v>15</v>
      </c>
      <c r="C411" s="14" t="s">
        <v>306</v>
      </c>
      <c r="D411" s="17" t="s">
        <v>310</v>
      </c>
      <c r="E411" s="15">
        <v>0.5</v>
      </c>
      <c r="F411" s="15">
        <v>21</v>
      </c>
      <c r="G411" s="32">
        <f>ROUND(E411*F411,2)</f>
        <v>10.5</v>
      </c>
      <c r="H411" s="15">
        <v>0.5</v>
      </c>
      <c r="I411" s="37">
        <v>0</v>
      </c>
      <c r="J411" s="32">
        <f>ROUND(H411*I411,2)</f>
        <v>0</v>
      </c>
    </row>
    <row r="412" spans="1:10" ht="33.75" x14ac:dyDescent="0.25">
      <c r="A412" s="16"/>
      <c r="B412" s="16"/>
      <c r="C412" s="16"/>
      <c r="D412" s="17" t="s">
        <v>311</v>
      </c>
      <c r="E412" s="16"/>
      <c r="F412" s="16"/>
      <c r="G412" s="33"/>
      <c r="H412" s="16"/>
      <c r="I412" s="16"/>
      <c r="J412" s="33"/>
    </row>
    <row r="413" spans="1:10" ht="22.5" x14ac:dyDescent="0.25">
      <c r="A413" s="13" t="s">
        <v>312</v>
      </c>
      <c r="B413" s="14" t="s">
        <v>15</v>
      </c>
      <c r="C413" s="14" t="s">
        <v>177</v>
      </c>
      <c r="D413" s="17" t="s">
        <v>313</v>
      </c>
      <c r="E413" s="15">
        <v>100</v>
      </c>
      <c r="F413" s="15">
        <v>0.51</v>
      </c>
      <c r="G413" s="32">
        <f>ROUND(E413*F413,2)</f>
        <v>51</v>
      </c>
      <c r="H413" s="15">
        <v>100</v>
      </c>
      <c r="I413" s="37">
        <v>0</v>
      </c>
      <c r="J413" s="32">
        <f>ROUND(H413*I413,2)</f>
        <v>0</v>
      </c>
    </row>
    <row r="414" spans="1:10" ht="22.5" x14ac:dyDescent="0.25">
      <c r="A414" s="16"/>
      <c r="B414" s="16"/>
      <c r="C414" s="16"/>
      <c r="D414" s="17" t="s">
        <v>314</v>
      </c>
      <c r="E414" s="16"/>
      <c r="F414" s="16"/>
      <c r="G414" s="33"/>
      <c r="H414" s="16"/>
      <c r="I414" s="16"/>
      <c r="J414" s="33"/>
    </row>
    <row r="415" spans="1:10" x14ac:dyDescent="0.25">
      <c r="A415" s="16"/>
      <c r="B415" s="16"/>
      <c r="C415" s="16"/>
      <c r="D415" s="25" t="s">
        <v>381</v>
      </c>
      <c r="E415" s="15">
        <v>1</v>
      </c>
      <c r="F415" s="18">
        <f>G405+G407+G409+G411+G413</f>
        <v>1301.08</v>
      </c>
      <c r="G415" s="34">
        <f>ROUND(E415*F415,2)</f>
        <v>1301.08</v>
      </c>
      <c r="H415" s="15">
        <v>1</v>
      </c>
      <c r="I415" s="18">
        <f>J405+J407+J409+J411+J413</f>
        <v>0</v>
      </c>
      <c r="J415" s="34">
        <f>ROUND(H415*I415,2)</f>
        <v>0</v>
      </c>
    </row>
    <row r="416" spans="1:10" ht="0.95" customHeight="1" x14ac:dyDescent="0.25">
      <c r="A416" s="19"/>
      <c r="B416" s="19"/>
      <c r="C416" s="19"/>
      <c r="D416" s="26"/>
      <c r="E416" s="19"/>
      <c r="F416" s="19"/>
      <c r="G416" s="35"/>
      <c r="H416" s="19"/>
      <c r="I416" s="19"/>
      <c r="J416" s="35"/>
    </row>
    <row r="417" spans="1:10" x14ac:dyDescent="0.25">
      <c r="A417" s="8" t="s">
        <v>382</v>
      </c>
      <c r="B417" s="9" t="s">
        <v>8</v>
      </c>
      <c r="C417" s="8" t="s">
        <v>9</v>
      </c>
      <c r="D417" s="23" t="s">
        <v>317</v>
      </c>
      <c r="E417" s="10">
        <f t="shared" ref="E417:J417" si="29">E424</f>
        <v>1</v>
      </c>
      <c r="F417" s="10">
        <f t="shared" si="29"/>
        <v>2778.47</v>
      </c>
      <c r="G417" s="30">
        <f t="shared" si="29"/>
        <v>2778.47</v>
      </c>
      <c r="H417" s="10">
        <f t="shared" si="29"/>
        <v>1</v>
      </c>
      <c r="I417" s="10">
        <f t="shared" si="29"/>
        <v>0</v>
      </c>
      <c r="J417" s="30">
        <f t="shared" si="29"/>
        <v>0</v>
      </c>
    </row>
    <row r="418" spans="1:10" x14ac:dyDescent="0.25">
      <c r="A418" s="13" t="s">
        <v>318</v>
      </c>
      <c r="B418" s="14" t="s">
        <v>15</v>
      </c>
      <c r="C418" s="14" t="s">
        <v>37</v>
      </c>
      <c r="D418" s="17" t="s">
        <v>319</v>
      </c>
      <c r="E418" s="15">
        <v>1</v>
      </c>
      <c r="F418" s="15">
        <v>315</v>
      </c>
      <c r="G418" s="32">
        <f>ROUND(E418*F418,2)</f>
        <v>315</v>
      </c>
      <c r="H418" s="15">
        <v>1</v>
      </c>
      <c r="I418" s="37">
        <v>0</v>
      </c>
      <c r="J418" s="32">
        <f>ROUND(H418*I418,2)</f>
        <v>0</v>
      </c>
    </row>
    <row r="419" spans="1:10" ht="191.25" x14ac:dyDescent="0.25">
      <c r="A419" s="16"/>
      <c r="B419" s="16"/>
      <c r="C419" s="16"/>
      <c r="D419" s="17" t="s">
        <v>320</v>
      </c>
      <c r="E419" s="16"/>
      <c r="F419" s="16"/>
      <c r="G419" s="33"/>
      <c r="H419" s="16"/>
      <c r="I419" s="16"/>
      <c r="J419" s="33"/>
    </row>
    <row r="420" spans="1:10" ht="22.5" x14ac:dyDescent="0.25">
      <c r="A420" s="13" t="s">
        <v>324</v>
      </c>
      <c r="B420" s="14" t="s">
        <v>15</v>
      </c>
      <c r="C420" s="14" t="s">
        <v>37</v>
      </c>
      <c r="D420" s="17" t="s">
        <v>325</v>
      </c>
      <c r="E420" s="15">
        <v>3</v>
      </c>
      <c r="F420" s="15">
        <v>22.89</v>
      </c>
      <c r="G420" s="32">
        <f>ROUND(E420*F420,2)</f>
        <v>68.67</v>
      </c>
      <c r="H420" s="15">
        <v>3</v>
      </c>
      <c r="I420" s="37">
        <v>0</v>
      </c>
      <c r="J420" s="32">
        <f>ROUND(H420*I420,2)</f>
        <v>0</v>
      </c>
    </row>
    <row r="421" spans="1:10" ht="112.5" x14ac:dyDescent="0.25">
      <c r="A421" s="16"/>
      <c r="B421" s="16"/>
      <c r="C421" s="16"/>
      <c r="D421" s="17" t="s">
        <v>326</v>
      </c>
      <c r="E421" s="16"/>
      <c r="F421" s="16"/>
      <c r="G421" s="33"/>
      <c r="H421" s="16"/>
      <c r="I421" s="16"/>
      <c r="J421" s="33"/>
    </row>
    <row r="422" spans="1:10" x14ac:dyDescent="0.25">
      <c r="A422" s="13" t="s">
        <v>327</v>
      </c>
      <c r="B422" s="14" t="s">
        <v>15</v>
      </c>
      <c r="C422" s="14" t="s">
        <v>16</v>
      </c>
      <c r="D422" s="17" t="s">
        <v>328</v>
      </c>
      <c r="E422" s="15">
        <v>40</v>
      </c>
      <c r="F422" s="15">
        <v>59.87</v>
      </c>
      <c r="G422" s="32">
        <f>ROUND(E422*F422,2)</f>
        <v>2394.8000000000002</v>
      </c>
      <c r="H422" s="15">
        <v>40</v>
      </c>
      <c r="I422" s="37">
        <v>0</v>
      </c>
      <c r="J422" s="32">
        <f>ROUND(H422*I422,2)</f>
        <v>0</v>
      </c>
    </row>
    <row r="423" spans="1:10" ht="67.5" x14ac:dyDescent="0.25">
      <c r="A423" s="16"/>
      <c r="B423" s="16"/>
      <c r="C423" s="16"/>
      <c r="D423" s="17" t="s">
        <v>329</v>
      </c>
      <c r="E423" s="16"/>
      <c r="F423" s="16"/>
      <c r="G423" s="33"/>
      <c r="H423" s="16"/>
      <c r="I423" s="16"/>
      <c r="J423" s="33"/>
    </row>
    <row r="424" spans="1:10" x14ac:dyDescent="0.25">
      <c r="A424" s="16"/>
      <c r="B424" s="16"/>
      <c r="C424" s="16"/>
      <c r="D424" s="25" t="s">
        <v>383</v>
      </c>
      <c r="E424" s="15">
        <v>1</v>
      </c>
      <c r="F424" s="18">
        <f>G418+G420+G422</f>
        <v>2778.47</v>
      </c>
      <c r="G424" s="34">
        <f>ROUND(E424*F424,2)</f>
        <v>2778.47</v>
      </c>
      <c r="H424" s="15">
        <v>1</v>
      </c>
      <c r="I424" s="18">
        <f>J418+J420+J422</f>
        <v>0</v>
      </c>
      <c r="J424" s="34">
        <f>ROUND(H424*I424,2)</f>
        <v>0</v>
      </c>
    </row>
    <row r="425" spans="1:10" ht="0.95" customHeight="1" x14ac:dyDescent="0.25">
      <c r="A425" s="19"/>
      <c r="B425" s="19"/>
      <c r="C425" s="19"/>
      <c r="D425" s="26"/>
      <c r="E425" s="19"/>
      <c r="F425" s="19"/>
      <c r="G425" s="35"/>
      <c r="H425" s="19"/>
      <c r="I425" s="19"/>
      <c r="J425" s="35"/>
    </row>
    <row r="426" spans="1:10" x14ac:dyDescent="0.25">
      <c r="A426" s="16"/>
      <c r="B426" s="16"/>
      <c r="C426" s="16"/>
      <c r="D426" s="25" t="s">
        <v>384</v>
      </c>
      <c r="E426" s="20">
        <v>1</v>
      </c>
      <c r="F426" s="18">
        <f>G229+G256+G293+G316+G331+G340+G404+G417</f>
        <v>77393.899999999994</v>
      </c>
      <c r="G426" s="34">
        <f>ROUND(E426*F426,2)</f>
        <v>77393.899999999994</v>
      </c>
      <c r="H426" s="20">
        <v>1</v>
      </c>
      <c r="I426" s="18">
        <f>J229+J256+J293+J316+J331+J340+J404+J417</f>
        <v>0</v>
      </c>
      <c r="J426" s="34">
        <f>ROUND(H426*I426,2)</f>
        <v>0</v>
      </c>
    </row>
    <row r="427" spans="1:10" ht="0.95" customHeight="1" x14ac:dyDescent="0.25">
      <c r="A427" s="19"/>
      <c r="B427" s="19"/>
      <c r="C427" s="19"/>
      <c r="D427" s="26"/>
      <c r="E427" s="19"/>
      <c r="F427" s="19"/>
      <c r="G427" s="35"/>
      <c r="H427" s="19"/>
      <c r="I427" s="19"/>
      <c r="J427" s="35"/>
    </row>
    <row r="428" spans="1:10" x14ac:dyDescent="0.25">
      <c r="A428" s="16"/>
      <c r="B428" s="16"/>
      <c r="C428" s="16"/>
      <c r="D428" s="25" t="s">
        <v>385</v>
      </c>
      <c r="E428" s="20">
        <v>1</v>
      </c>
      <c r="F428" s="18">
        <f>G4+G228</f>
        <v>142621.13</v>
      </c>
      <c r="G428" s="34">
        <f>ROUND(E428*F428,2)</f>
        <v>142621.13</v>
      </c>
      <c r="H428" s="20">
        <v>1</v>
      </c>
      <c r="I428" s="18">
        <f>J4+J228</f>
        <v>0</v>
      </c>
      <c r="J428" s="34">
        <f>ROUND(H428*I428,2)</f>
        <v>0</v>
      </c>
    </row>
    <row r="429" spans="1:10" ht="0.95" customHeight="1" x14ac:dyDescent="0.25">
      <c r="A429" s="19"/>
      <c r="B429" s="19"/>
      <c r="C429" s="19"/>
      <c r="D429" s="26"/>
      <c r="E429" s="19"/>
      <c r="F429" s="19"/>
      <c r="G429" s="35"/>
      <c r="H429" s="19"/>
      <c r="I429" s="19"/>
      <c r="J429" s="35"/>
    </row>
    <row r="430" spans="1:10" x14ac:dyDescent="0.25">
      <c r="A430" s="38"/>
      <c r="B430" s="39"/>
      <c r="C430" s="39"/>
      <c r="D430" s="40" t="s">
        <v>388</v>
      </c>
      <c r="E430" s="38"/>
      <c r="F430" s="39"/>
      <c r="G430" s="50">
        <f>G428</f>
        <v>142621.13</v>
      </c>
      <c r="H430" s="39"/>
      <c r="I430" s="38"/>
      <c r="J430" s="50">
        <f>J428</f>
        <v>0</v>
      </c>
    </row>
    <row r="431" spans="1:10" x14ac:dyDescent="0.25">
      <c r="A431" s="41"/>
      <c r="B431" s="42"/>
      <c r="C431" s="42"/>
      <c r="D431" s="43" t="s">
        <v>389</v>
      </c>
      <c r="E431" s="44">
        <v>0.19</v>
      </c>
      <c r="F431" s="42"/>
      <c r="G431" s="51">
        <f>G430*E431</f>
        <v>27098.01</v>
      </c>
      <c r="H431" s="45"/>
      <c r="I431" s="46">
        <v>0.19</v>
      </c>
      <c r="J431" s="51">
        <f>J430*I431</f>
        <v>0</v>
      </c>
    </row>
    <row r="432" spans="1:10" x14ac:dyDescent="0.25">
      <c r="A432" s="41"/>
      <c r="B432" s="42"/>
      <c r="C432" s="42"/>
      <c r="D432" s="43" t="s">
        <v>390</v>
      </c>
      <c r="E432" s="41"/>
      <c r="F432" s="42"/>
      <c r="G432" s="51">
        <f>G430+G431</f>
        <v>169719.14</v>
      </c>
      <c r="H432" s="42"/>
      <c r="I432" s="41"/>
      <c r="J432" s="51">
        <f>J430+J431</f>
        <v>0</v>
      </c>
    </row>
    <row r="433" spans="1:10" x14ac:dyDescent="0.25">
      <c r="A433" s="41"/>
      <c r="B433" s="42"/>
      <c r="C433" s="42"/>
      <c r="D433" s="43" t="s">
        <v>391</v>
      </c>
      <c r="E433" s="44">
        <v>0.21</v>
      </c>
      <c r="F433" s="42"/>
      <c r="G433" s="51">
        <f>21*G432%</f>
        <v>35641.019999999997</v>
      </c>
      <c r="H433" s="42"/>
      <c r="I433" s="44">
        <v>0.21</v>
      </c>
      <c r="J433" s="51">
        <f>E433*J432</f>
        <v>0</v>
      </c>
    </row>
    <row r="434" spans="1:10" x14ac:dyDescent="0.25">
      <c r="A434" s="47"/>
      <c r="B434" s="48"/>
      <c r="C434" s="48"/>
      <c r="D434" s="49" t="s">
        <v>392</v>
      </c>
      <c r="E434" s="47"/>
      <c r="F434" s="48"/>
      <c r="G434" s="52">
        <f>G432+G433</f>
        <v>205360.16</v>
      </c>
      <c r="H434" s="48"/>
      <c r="I434" s="47"/>
      <c r="J434" s="52">
        <f>J432+J433</f>
        <v>0</v>
      </c>
    </row>
    <row r="435" spans="1:10" x14ac:dyDescent="0.25">
      <c r="A435" t="s">
        <v>393</v>
      </c>
    </row>
  </sheetData>
  <sheetProtection algorithmName="SHA-512" hashValue="aiWWT3tPeJNo3B8hYKpqhJ1djyXz95zSOscrWW2aVT42ghXNPzTfSgk+uydxce+fvjHqc6JMhtgP03i470jT9w==" saltValue="vu3bEcgnzLvKxO0f1bMLIw==" spinCount="100000" sheet="1" objects="1" scenarios="1" selectLockedCells="1"/>
  <dataValidations count="3">
    <dataValidation type="list" allowBlank="1" showInputMessage="1" showErrorMessage="1" sqref="B4:B429" xr:uid="{41BE685B-0CDB-44E3-A48D-1587BAF4C92A}">
      <formula1>"Capítulo,Partida,Mano de obra,Maquinaria,Material,Otros,Tarea,"</formula1>
    </dataValidation>
    <dataValidation type="whole" allowBlank="1" showErrorMessage="1" errorTitle="ERROR" error="El valor debe estar comprendido entre 0 y 19%" sqref="H431" xr:uid="{C745C14F-3DC6-4A1F-A924-7FA882765C32}">
      <formula1>0</formula1>
      <formula2>19</formula2>
    </dataValidation>
    <dataValidation type="decimal" allowBlank="1" showErrorMessage="1" errorTitle="ERROR" error="El BI+GG debe estar comprendido entre el 0 y 19%" sqref="I431" xr:uid="{40972C27-03AE-46AE-813A-D6F5B78D1C85}">
      <formula1>0</formula1>
      <formula2>0.19</formula2>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López Huertas, Javier</dc:creator>
  <cp:lastModifiedBy>López Huertas, Javier</cp:lastModifiedBy>
  <dcterms:created xsi:type="dcterms:W3CDTF">2020-06-24T08:39:16Z</dcterms:created>
  <dcterms:modified xsi:type="dcterms:W3CDTF">2021-05-10T10:57:58Z</dcterms:modified>
</cp:coreProperties>
</file>