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Infraestructura Informatica\GESTION\REPOSITORIO\2019-6000007850-Mto servidores unix-linux 2020-22\"/>
    </mc:Choice>
  </mc:AlternateContent>
  <bookViews>
    <workbookView xWindow="0" yWindow="0" windowWidth="21216" windowHeight="6576" activeTab="5"/>
  </bookViews>
  <sheets>
    <sheet name="Resumen" sheetId="9" r:id="rId1"/>
    <sheet name="Resumen Lote 1" sheetId="3" r:id="rId2"/>
    <sheet name="Lote 1 - HARD" sheetId="1" r:id="rId3"/>
    <sheet name="Lote 1 - Soft" sheetId="14" r:id="rId4"/>
    <sheet name="Resumen Lote 2" sheetId="16" r:id="rId5"/>
    <sheet name="Lote 2 - SP " sheetId="8" r:id="rId6"/>
  </sheets>
  <externalReferences>
    <externalReference r:id="rId7"/>
  </externalReferences>
  <definedNames>
    <definedName name="_Toc130176110___2" localSheetId="2">'[1]HARD SUN'!#REF!</definedName>
    <definedName name="_Toc130176110___2" localSheetId="3">'[1]HARD SUN'!#REF!</definedName>
    <definedName name="_Toc130176110___2" localSheetId="5">'[1]HARD SUN'!#REF!</definedName>
    <definedName name="_Toc130176110___2" localSheetId="1">'[1]HARD SUN'!#REF!</definedName>
    <definedName name="_Toc130176110___2" localSheetId="4">'[1]HARD SUN'!#REF!</definedName>
    <definedName name="_Toc130176110___2">'[1]HARD SUN'!#REF!</definedName>
    <definedName name="_Toc130176111___2" localSheetId="2">'[1]HARD SUN'!#REF!</definedName>
    <definedName name="_Toc130176111___2" localSheetId="3">'[1]HARD SUN'!#REF!</definedName>
    <definedName name="_Toc130176111___2" localSheetId="5">'[1]HARD SUN'!#REF!</definedName>
    <definedName name="_Toc130176111___2" localSheetId="1">'[1]HARD SUN'!#REF!</definedName>
    <definedName name="_Toc130176111___2" localSheetId="4">'[1]HARD SUN'!#REF!</definedName>
    <definedName name="_Toc130176111___2">'[1]HARD SUN'!#REF!</definedName>
    <definedName name="_Toc130176113___2" localSheetId="2">'[1]HARD SUN'!#REF!</definedName>
    <definedName name="_Toc130176113___2" localSheetId="3">'[1]HARD SUN'!#REF!</definedName>
    <definedName name="_Toc130176113___2" localSheetId="5">'[1]HARD SUN'!#REF!</definedName>
    <definedName name="_Toc130176113___2" localSheetId="1">'[1]HARD SUN'!#REF!</definedName>
    <definedName name="_Toc130176113___2" localSheetId="4">'[1]HARD SUN'!#REF!</definedName>
    <definedName name="_Toc130176113___2">'[1]HARD SUN'!#REF!</definedName>
    <definedName name="_Toc130176114___2" localSheetId="2">'[1]HARD SUN'!#REF!</definedName>
    <definedName name="_Toc130176114___2" localSheetId="3">'[1]HARD SUN'!#REF!</definedName>
    <definedName name="_Toc130176114___2" localSheetId="5">'[1]HARD SUN'!#REF!</definedName>
    <definedName name="_Toc130176114___2" localSheetId="1">'[1]HARD SUN'!#REF!</definedName>
    <definedName name="_Toc130176114___2" localSheetId="4">'[1]HARD SUN'!#REF!</definedName>
    <definedName name="_Toc130176114___2">'[1]HARD SUN'!#REF!</definedName>
    <definedName name="_Toc130176115___2" localSheetId="2">'[1]HARD SUN'!#REF!</definedName>
    <definedName name="_Toc130176115___2" localSheetId="3">'[1]HARD SUN'!#REF!</definedName>
    <definedName name="_Toc130176115___2" localSheetId="5">'[1]HARD SUN'!#REF!</definedName>
    <definedName name="_Toc130176115___2" localSheetId="1">'[1]HARD SUN'!#REF!</definedName>
    <definedName name="_Toc130176115___2" localSheetId="4">'[1]HARD SUN'!#REF!</definedName>
    <definedName name="_Toc130176115___2">'[1]HARD SUN'!#REF!</definedName>
    <definedName name="_Toc130176117___2" localSheetId="2">'[1]HARD SUN'!#REF!</definedName>
    <definedName name="_Toc130176117___2" localSheetId="3">'[1]HARD SUN'!#REF!</definedName>
    <definedName name="_Toc130176117___2" localSheetId="5">'[1]HARD SUN'!#REF!</definedName>
    <definedName name="_Toc130176117___2" localSheetId="1">'[1]HARD SUN'!#REF!</definedName>
    <definedName name="_Toc130176117___2" localSheetId="4">'[1]HARD SUN'!#REF!</definedName>
    <definedName name="_Toc130176117___2">'[1]HARD SUN'!#REF!</definedName>
    <definedName name="_Toc130176118___2" localSheetId="2">'[1]HARD SUN'!#REF!</definedName>
    <definedName name="_Toc130176118___2" localSheetId="3">'[1]HARD SUN'!#REF!</definedName>
    <definedName name="_Toc130176118___2" localSheetId="5">'[1]HARD SUN'!#REF!</definedName>
    <definedName name="_Toc130176118___2" localSheetId="1">'[1]HARD SUN'!#REF!</definedName>
    <definedName name="_Toc130176118___2" localSheetId="4">'[1]HARD SUN'!#REF!</definedName>
    <definedName name="_Toc130176118___2">'[1]HARD SUN'!#REF!</definedName>
    <definedName name="a" localSheetId="2">'[1]HARD SUN'!#REF!</definedName>
    <definedName name="a" localSheetId="3">'[1]HARD SUN'!#REF!</definedName>
    <definedName name="a" localSheetId="5">'[1]HARD SUN'!#REF!</definedName>
    <definedName name="a" localSheetId="1">'[1]HARD SUN'!#REF!</definedName>
    <definedName name="a" localSheetId="4">'[1]HARD SUN'!#REF!</definedName>
    <definedName name="a">'[1]HARD SUN'!#REF!</definedName>
    <definedName name="_xlnm.Print_Area" localSheetId="2">'Lote 1 - HARD'!$B$2:$O$42</definedName>
    <definedName name="_xlnm.Print_Area" localSheetId="3">'Lote 1 - Soft'!$B$2:$O$33</definedName>
    <definedName name="_xlnm.Print_Area" localSheetId="5">'Lote 2 - SP '!$B$2:$O$10</definedName>
    <definedName name="_xlnm.Print_Area" localSheetId="1">'Resumen Lote 1'!$A$1:$D$5</definedName>
    <definedName name="_xlnm.Print_Area" localSheetId="4">'Resumen Lote 2'!$A$1:$D$4</definedName>
    <definedName name="q" localSheetId="3">'[1]HARD SUN'!#REF!</definedName>
    <definedName name="q" localSheetId="4">'[1]HARD SUN'!#REF!</definedName>
    <definedName name="q">'[1]HARD SUN'!#REF!</definedName>
    <definedName name="qa" localSheetId="3">'[1]HARD SUN'!#REF!</definedName>
    <definedName name="qa" localSheetId="4">'[1]HARD SUN'!#REF!</definedName>
    <definedName name="qa">'[1]HARD SUN'!#REF!</definedName>
    <definedName name="S" localSheetId="3">'[1]HARD SUN'!#REF!</definedName>
    <definedName name="S" localSheetId="4">'[1]HARD SUN'!#REF!</definedName>
    <definedName name="S">'[1]HARD SUN'!#REF!</definedName>
    <definedName name="x" localSheetId="2">'[1]HARD SUN'!#REF!</definedName>
    <definedName name="x" localSheetId="3">'[1]HARD SUN'!#REF!</definedName>
    <definedName name="x" localSheetId="5">'[1]HARD SUN'!#REF!</definedName>
    <definedName name="x" localSheetId="1">'[1]HARD SUN'!#REF!</definedName>
    <definedName name="x" localSheetId="4">'[1]HARD SUN'!#REF!</definedName>
    <definedName name="x">'[1]HARD SUN'!#REF!</definedName>
    <definedName name="xx" localSheetId="4">'[1]HARD SUN'!#REF!</definedName>
    <definedName name="xx">'[1]HARD SUN'!#REF!</definedName>
    <definedName name="z" localSheetId="3">'[1]HARD SUN'!#REF!</definedName>
    <definedName name="z" localSheetId="4">'[1]HARD SUN'!#REF!</definedName>
    <definedName name="z">'[1]HARD SUN'!#REF!</definedName>
  </definedNames>
  <calcPr calcId="162913"/>
</workbook>
</file>

<file path=xl/calcChain.xml><?xml version="1.0" encoding="utf-8"?>
<calcChain xmlns="http://schemas.openxmlformats.org/spreadsheetml/2006/main">
  <c r="J31" i="8" l="1"/>
  <c r="M4" i="8" l="1"/>
  <c r="I4" i="8"/>
  <c r="H4" i="8"/>
  <c r="J28" i="14" l="1"/>
  <c r="M4" i="14"/>
  <c r="I4" i="14"/>
  <c r="H4" i="14"/>
  <c r="R4" i="14" s="1"/>
  <c r="M3" i="14"/>
  <c r="I3" i="14"/>
  <c r="H3" i="14"/>
  <c r="R3" i="14" l="1"/>
  <c r="AE4" i="14"/>
  <c r="AL4" i="14"/>
  <c r="AH4" i="14"/>
  <c r="AD4" i="14"/>
  <c r="Z4" i="14"/>
  <c r="V4" i="14"/>
  <c r="AK3" i="14"/>
  <c r="AG3" i="14"/>
  <c r="AC3" i="14"/>
  <c r="Y3" i="14"/>
  <c r="U3" i="14"/>
  <c r="Q3" i="14"/>
  <c r="K4" i="14"/>
  <c r="N4" i="14" s="1"/>
  <c r="O4" i="14" s="1"/>
  <c r="P4" i="14"/>
  <c r="AK4" i="14"/>
  <c r="AG4" i="14"/>
  <c r="AC4" i="14"/>
  <c r="Y4" i="14"/>
  <c r="U4" i="14"/>
  <c r="Q4" i="14"/>
  <c r="AJ3" i="14"/>
  <c r="AF3" i="14"/>
  <c r="AB3" i="14"/>
  <c r="X3" i="14"/>
  <c r="T3" i="14"/>
  <c r="P3" i="14"/>
  <c r="AJ4" i="14"/>
  <c r="AF4" i="14"/>
  <c r="AB4" i="14"/>
  <c r="X4" i="14"/>
  <c r="T4" i="14"/>
  <c r="AM3" i="14"/>
  <c r="AI3" i="14"/>
  <c r="AE3" i="14"/>
  <c r="AA3" i="14"/>
  <c r="W3" i="14"/>
  <c r="S3" i="14"/>
  <c r="AM4" i="14"/>
  <c r="AI4" i="14"/>
  <c r="AA4" i="14"/>
  <c r="W4" i="14"/>
  <c r="S4" i="14"/>
  <c r="AL3" i="14"/>
  <c r="AH3" i="14"/>
  <c r="AD3" i="14"/>
  <c r="Z3" i="14"/>
  <c r="V3" i="14"/>
  <c r="K3" i="14"/>
  <c r="N3" i="14" s="1"/>
  <c r="O3" i="14" s="1"/>
  <c r="O5" i="14" l="1"/>
  <c r="N5" i="14"/>
  <c r="O21" i="14"/>
  <c r="AN3" i="14" l="1"/>
  <c r="Q5" i="14"/>
  <c r="G4" i="3" s="1"/>
  <c r="G7" i="9" s="1"/>
  <c r="T10" i="14"/>
  <c r="AJ5" i="14"/>
  <c r="Z4" i="3" s="1"/>
  <c r="Z7" i="9" s="1"/>
  <c r="AK10" i="14"/>
  <c r="AB10" i="14"/>
  <c r="X10" i="14"/>
  <c r="AC10" i="14"/>
  <c r="U5" i="14"/>
  <c r="K4" i="3" s="1"/>
  <c r="K7" i="9" s="1"/>
  <c r="Y10" i="14"/>
  <c r="AN4" i="14"/>
  <c r="AG5" i="14"/>
  <c r="W4" i="3" s="1"/>
  <c r="W7" i="9" s="1"/>
  <c r="U10" i="14"/>
  <c r="AF10" i="14"/>
  <c r="Y5" i="14"/>
  <c r="O4" i="3" s="1"/>
  <c r="O7" i="9" s="1"/>
  <c r="AC5" i="14" l="1"/>
  <c r="S4" i="3" s="1"/>
  <c r="S7" i="9" s="1"/>
  <c r="AJ10" i="14"/>
  <c r="AJ12" i="14" s="1"/>
  <c r="AJ14" i="14" s="1"/>
  <c r="AB12" i="14"/>
  <c r="AB14" i="14" s="1"/>
  <c r="AF12" i="14"/>
  <c r="AF14" i="14" s="1"/>
  <c r="U12" i="14"/>
  <c r="U14" i="14" s="1"/>
  <c r="AC12" i="14"/>
  <c r="AC14" i="14" s="1"/>
  <c r="X12" i="14"/>
  <c r="X14" i="14" s="1"/>
  <c r="AK12" i="14"/>
  <c r="AK14" i="14" s="1"/>
  <c r="T12" i="14"/>
  <c r="T14" i="14" s="1"/>
  <c r="AH10" i="14"/>
  <c r="AH5" i="14"/>
  <c r="X4" i="3" s="1"/>
  <c r="X7" i="9" s="1"/>
  <c r="AF5" i="14"/>
  <c r="V4" i="3" s="1"/>
  <c r="V7" i="9" s="1"/>
  <c r="P10" i="14"/>
  <c r="Z10" i="14"/>
  <c r="Z5" i="14"/>
  <c r="P4" i="3" s="1"/>
  <c r="P7" i="9" s="1"/>
  <c r="AA10" i="14"/>
  <c r="AA5" i="14"/>
  <c r="Q4" i="3" s="1"/>
  <c r="Q7" i="9" s="1"/>
  <c r="AI10" i="14"/>
  <c r="AI5" i="14"/>
  <c r="Y4" i="3" s="1"/>
  <c r="Y7" i="9" s="1"/>
  <c r="X5" i="14"/>
  <c r="N4" i="3" s="1"/>
  <c r="N7" i="9" s="1"/>
  <c r="AB5" i="14"/>
  <c r="R4" i="3" s="1"/>
  <c r="R7" i="9" s="1"/>
  <c r="Q10" i="14"/>
  <c r="P5" i="14"/>
  <c r="F4" i="3" s="1"/>
  <c r="F7" i="9" s="1"/>
  <c r="AE10" i="14"/>
  <c r="AE5" i="14"/>
  <c r="U4" i="3" s="1"/>
  <c r="U7" i="9" s="1"/>
  <c r="AL10" i="14"/>
  <c r="AL5" i="14"/>
  <c r="AB4" i="3" s="1"/>
  <c r="T5" i="14"/>
  <c r="J4" i="3" s="1"/>
  <c r="J7" i="9" s="1"/>
  <c r="AG10" i="14"/>
  <c r="V5" i="14"/>
  <c r="L4" i="3" s="1"/>
  <c r="L7" i="9" s="1"/>
  <c r="V10" i="14"/>
  <c r="AM10" i="14"/>
  <c r="AM5" i="14"/>
  <c r="AC4" i="3" s="1"/>
  <c r="AC7" i="9" s="1"/>
  <c r="AD10" i="14"/>
  <c r="AD5" i="14"/>
  <c r="T4" i="3" s="1"/>
  <c r="T7" i="9" s="1"/>
  <c r="Y12" i="14"/>
  <c r="Y14" i="14" s="1"/>
  <c r="AK5" i="14"/>
  <c r="AA4" i="3" s="1"/>
  <c r="AA7" i="9" s="1"/>
  <c r="W10" i="14"/>
  <c r="W5" i="14"/>
  <c r="M4" i="3" s="1"/>
  <c r="M7" i="9" s="1"/>
  <c r="S5" i="14"/>
  <c r="I4" i="3" s="1"/>
  <c r="I7" i="9" s="1"/>
  <c r="S10" i="14"/>
  <c r="R10" i="14"/>
  <c r="R5" i="14"/>
  <c r="H4" i="3" s="1"/>
  <c r="H7" i="9" s="1"/>
  <c r="E4" i="3" l="1"/>
  <c r="E7" i="9" s="1"/>
  <c r="AB7" i="9"/>
  <c r="P24" i="14"/>
  <c r="P23" i="14"/>
  <c r="D4" i="3"/>
  <c r="D7" i="9" s="1"/>
  <c r="C4" i="3"/>
  <c r="C7" i="9" s="1"/>
  <c r="AM12" i="14"/>
  <c r="AM14" i="14" s="1"/>
  <c r="R12" i="14"/>
  <c r="R14" i="14" s="1"/>
  <c r="W12" i="14"/>
  <c r="W14" i="14" s="1"/>
  <c r="V12" i="14"/>
  <c r="V14" i="14" s="1"/>
  <c r="AE12" i="14"/>
  <c r="AE14" i="14" s="1"/>
  <c r="AI12" i="14"/>
  <c r="AI14" i="14" s="1"/>
  <c r="Z12" i="14"/>
  <c r="Z14" i="14" s="1"/>
  <c r="Q12" i="14"/>
  <c r="Q14" i="14" s="1"/>
  <c r="S12" i="14"/>
  <c r="S14" i="14" s="1"/>
  <c r="AD12" i="14"/>
  <c r="AD14" i="14" s="1"/>
  <c r="AN5" i="14"/>
  <c r="AN10" i="14"/>
  <c r="P12" i="14"/>
  <c r="AH12" i="14"/>
  <c r="AH14" i="14" s="1"/>
  <c r="AG12" i="14"/>
  <c r="AG14" i="14" s="1"/>
  <c r="AL12" i="14"/>
  <c r="AL14" i="14" s="1"/>
  <c r="P25" i="14"/>
  <c r="AA12" i="14"/>
  <c r="AA14" i="14" s="1"/>
  <c r="P26" i="14" l="1"/>
  <c r="AN12" i="14"/>
  <c r="P14" i="14"/>
  <c r="AN14" i="14" s="1"/>
  <c r="M4" i="1" l="1"/>
  <c r="M5" i="1"/>
  <c r="M6" i="1"/>
  <c r="M7" i="1"/>
  <c r="M8" i="1"/>
  <c r="M9" i="1"/>
  <c r="M10" i="1"/>
  <c r="M11" i="1"/>
  <c r="M12" i="1"/>
  <c r="M13" i="1"/>
  <c r="M3" i="1"/>
  <c r="H3" i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Q4" i="1" l="1"/>
  <c r="U4" i="1"/>
  <c r="Y4" i="1"/>
  <c r="AC4" i="1"/>
  <c r="AG4" i="1"/>
  <c r="AK4" i="1"/>
  <c r="T4" i="1"/>
  <c r="AJ4" i="1"/>
  <c r="R4" i="1"/>
  <c r="V4" i="1"/>
  <c r="Z4" i="1"/>
  <c r="AD4" i="1"/>
  <c r="AH4" i="1"/>
  <c r="AL4" i="1"/>
  <c r="P4" i="1"/>
  <c r="X4" i="1"/>
  <c r="AF4" i="1"/>
  <c r="S4" i="1"/>
  <c r="W4" i="1"/>
  <c r="AA4" i="1"/>
  <c r="AE4" i="1"/>
  <c r="AI4" i="1"/>
  <c r="AM4" i="1"/>
  <c r="AB4" i="1"/>
  <c r="S13" i="1"/>
  <c r="W13" i="1"/>
  <c r="AA13" i="1"/>
  <c r="AE13" i="1"/>
  <c r="AI13" i="1"/>
  <c r="AM13" i="1"/>
  <c r="T13" i="1"/>
  <c r="X13" i="1"/>
  <c r="AB13" i="1"/>
  <c r="AF13" i="1"/>
  <c r="AJ13" i="1"/>
  <c r="Q13" i="1"/>
  <c r="U13" i="1"/>
  <c r="Y13" i="1"/>
  <c r="AC13" i="1"/>
  <c r="AG13" i="1"/>
  <c r="AK13" i="1"/>
  <c r="AD13" i="1"/>
  <c r="AH13" i="1"/>
  <c r="P13" i="1"/>
  <c r="Z13" i="1"/>
  <c r="R13" i="1"/>
  <c r="V13" i="1"/>
  <c r="AL13" i="1"/>
  <c r="Q11" i="1"/>
  <c r="U11" i="1"/>
  <c r="Y11" i="1"/>
  <c r="AC11" i="1"/>
  <c r="AG11" i="1"/>
  <c r="AK11" i="1"/>
  <c r="AB11" i="1"/>
  <c r="R11" i="1"/>
  <c r="V11" i="1"/>
  <c r="Z11" i="1"/>
  <c r="AD11" i="1"/>
  <c r="AH11" i="1"/>
  <c r="AL11" i="1"/>
  <c r="P11" i="1"/>
  <c r="X11" i="1"/>
  <c r="AJ11" i="1"/>
  <c r="S11" i="1"/>
  <c r="W11" i="1"/>
  <c r="AA11" i="1"/>
  <c r="AE11" i="1"/>
  <c r="AI11" i="1"/>
  <c r="AM11" i="1"/>
  <c r="T11" i="1"/>
  <c r="AF11" i="1"/>
  <c r="S9" i="1"/>
  <c r="W9" i="1"/>
  <c r="AA9" i="1"/>
  <c r="AE9" i="1"/>
  <c r="AI9" i="1"/>
  <c r="AM9" i="1"/>
  <c r="Z9" i="1"/>
  <c r="AL9" i="1"/>
  <c r="T9" i="1"/>
  <c r="X9" i="1"/>
  <c r="AB9" i="1"/>
  <c r="AF9" i="1"/>
  <c r="AJ9" i="1"/>
  <c r="V9" i="1"/>
  <c r="AH9" i="1"/>
  <c r="Q9" i="1"/>
  <c r="U9" i="1"/>
  <c r="Y9" i="1"/>
  <c r="AC9" i="1"/>
  <c r="AG9" i="1"/>
  <c r="AK9" i="1"/>
  <c r="R9" i="1"/>
  <c r="AD9" i="1"/>
  <c r="P9" i="1"/>
  <c r="Q7" i="1"/>
  <c r="U7" i="1"/>
  <c r="Y7" i="1"/>
  <c r="AC7" i="1"/>
  <c r="AG7" i="1"/>
  <c r="AK7" i="1"/>
  <c r="T7" i="1"/>
  <c r="AF7" i="1"/>
  <c r="R7" i="1"/>
  <c r="V7" i="1"/>
  <c r="Z7" i="1"/>
  <c r="AD7" i="1"/>
  <c r="AH7" i="1"/>
  <c r="AL7" i="1"/>
  <c r="P7" i="1"/>
  <c r="X7" i="1"/>
  <c r="AJ7" i="1"/>
  <c r="S7" i="1"/>
  <c r="W7" i="1"/>
  <c r="AA7" i="1"/>
  <c r="AE7" i="1"/>
  <c r="AI7" i="1"/>
  <c r="AM7" i="1"/>
  <c r="AB7" i="1"/>
  <c r="R12" i="1"/>
  <c r="V12" i="1"/>
  <c r="Z12" i="1"/>
  <c r="AD12" i="1"/>
  <c r="AH12" i="1"/>
  <c r="AL12" i="1"/>
  <c r="S12" i="1"/>
  <c r="W12" i="1"/>
  <c r="AA12" i="1"/>
  <c r="AE12" i="1"/>
  <c r="AI12" i="1"/>
  <c r="AM12" i="1"/>
  <c r="T12" i="1"/>
  <c r="X12" i="1"/>
  <c r="AB12" i="1"/>
  <c r="AF12" i="1"/>
  <c r="AJ12" i="1"/>
  <c r="P12" i="1"/>
  <c r="U12" i="1"/>
  <c r="AK12" i="1"/>
  <c r="Y12" i="1"/>
  <c r="AG12" i="1"/>
  <c r="AC12" i="1"/>
  <c r="Q12" i="1"/>
  <c r="T10" i="1"/>
  <c r="X10" i="1"/>
  <c r="AB10" i="1"/>
  <c r="AF10" i="1"/>
  <c r="AJ10" i="1"/>
  <c r="P10" i="1"/>
  <c r="W10" i="1"/>
  <c r="AM10" i="1"/>
  <c r="Q10" i="1"/>
  <c r="U10" i="1"/>
  <c r="Y10" i="1"/>
  <c r="AC10" i="1"/>
  <c r="AG10" i="1"/>
  <c r="AK10" i="1"/>
  <c r="AA10" i="1"/>
  <c r="AI10" i="1"/>
  <c r="R10" i="1"/>
  <c r="V10" i="1"/>
  <c r="Z10" i="1"/>
  <c r="AD10" i="1"/>
  <c r="AH10" i="1"/>
  <c r="AL10" i="1"/>
  <c r="S10" i="1"/>
  <c r="AE10" i="1"/>
  <c r="R8" i="1"/>
  <c r="V8" i="1"/>
  <c r="Z8" i="1"/>
  <c r="AD8" i="1"/>
  <c r="AH8" i="1"/>
  <c r="AL8" i="1"/>
  <c r="U8" i="1"/>
  <c r="AG8" i="1"/>
  <c r="S8" i="1"/>
  <c r="W8" i="1"/>
  <c r="AA8" i="1"/>
  <c r="AE8" i="1"/>
  <c r="AI8" i="1"/>
  <c r="AM8" i="1"/>
  <c r="Y8" i="1"/>
  <c r="AK8" i="1"/>
  <c r="T8" i="1"/>
  <c r="X8" i="1"/>
  <c r="AB8" i="1"/>
  <c r="AF8" i="1"/>
  <c r="AJ8" i="1"/>
  <c r="P8" i="1"/>
  <c r="Q8" i="1"/>
  <c r="AC8" i="1"/>
  <c r="T6" i="1"/>
  <c r="X6" i="1"/>
  <c r="AB6" i="1"/>
  <c r="AF6" i="1"/>
  <c r="AJ6" i="1"/>
  <c r="P6" i="1"/>
  <c r="AA6" i="1"/>
  <c r="AE6" i="1"/>
  <c r="Q6" i="1"/>
  <c r="U6" i="1"/>
  <c r="Y6" i="1"/>
  <c r="AC6" i="1"/>
  <c r="AG6" i="1"/>
  <c r="AK6" i="1"/>
  <c r="W6" i="1"/>
  <c r="AM6" i="1"/>
  <c r="R6" i="1"/>
  <c r="V6" i="1"/>
  <c r="Z6" i="1"/>
  <c r="AD6" i="1"/>
  <c r="AH6" i="1"/>
  <c r="AL6" i="1"/>
  <c r="S6" i="1"/>
  <c r="AI6" i="1"/>
  <c r="R5" i="1"/>
  <c r="V5" i="1"/>
  <c r="Z5" i="1"/>
  <c r="AD5" i="1"/>
  <c r="AH5" i="1"/>
  <c r="AL5" i="1"/>
  <c r="Y5" i="1"/>
  <c r="AC5" i="1"/>
  <c r="S5" i="1"/>
  <c r="W5" i="1"/>
  <c r="AA5" i="1"/>
  <c r="AE5" i="1"/>
  <c r="AI5" i="1"/>
  <c r="AM5" i="1"/>
  <c r="U5" i="1"/>
  <c r="AG5" i="1"/>
  <c r="T5" i="1"/>
  <c r="X5" i="1"/>
  <c r="AB5" i="1"/>
  <c r="AF5" i="1"/>
  <c r="AJ5" i="1"/>
  <c r="P5" i="1"/>
  <c r="Q5" i="1"/>
  <c r="AK5" i="1"/>
  <c r="S3" i="1"/>
  <c r="W3" i="1"/>
  <c r="AA3" i="1"/>
  <c r="AE3" i="1"/>
  <c r="AI3" i="1"/>
  <c r="AM3" i="1"/>
  <c r="T3" i="1"/>
  <c r="X3" i="1"/>
  <c r="AB3" i="1"/>
  <c r="AF3" i="1"/>
  <c r="AJ3" i="1"/>
  <c r="P3" i="1"/>
  <c r="Q3" i="1"/>
  <c r="U3" i="1"/>
  <c r="Y3" i="1"/>
  <c r="AC3" i="1"/>
  <c r="AG3" i="1"/>
  <c r="AK3" i="1"/>
  <c r="R3" i="1"/>
  <c r="V3" i="1"/>
  <c r="Z3" i="1"/>
  <c r="AD3" i="1"/>
  <c r="AH3" i="1"/>
  <c r="AL3" i="1"/>
  <c r="K12" i="1"/>
  <c r="K10" i="1"/>
  <c r="N10" i="1" s="1"/>
  <c r="K13" i="1"/>
  <c r="K11" i="1"/>
  <c r="N11" i="1" s="1"/>
  <c r="K9" i="1"/>
  <c r="K7" i="1"/>
  <c r="N7" i="1" s="1"/>
  <c r="K8" i="1"/>
  <c r="N8" i="1" s="1"/>
  <c r="K6" i="1"/>
  <c r="N6" i="1" s="1"/>
  <c r="N12" i="1"/>
  <c r="N9" i="1"/>
  <c r="N13" i="1"/>
  <c r="AD20" i="9" l="1"/>
  <c r="S4" i="8" l="1"/>
  <c r="S13" i="8" s="1"/>
  <c r="S15" i="8" s="1"/>
  <c r="S17" i="8" s="1"/>
  <c r="V4" i="8"/>
  <c r="V13" i="8" s="1"/>
  <c r="V15" i="8" s="1"/>
  <c r="V17" i="8" s="1"/>
  <c r="W4" i="8"/>
  <c r="W13" i="8" s="1"/>
  <c r="AA4" i="8"/>
  <c r="AA13" i="8" s="1"/>
  <c r="AA15" i="8" s="1"/>
  <c r="AA17" i="8" s="1"/>
  <c r="AD4" i="8"/>
  <c r="AD13" i="8" s="1"/>
  <c r="AD15" i="8" s="1"/>
  <c r="AD17" i="8" s="1"/>
  <c r="AE4" i="8"/>
  <c r="AI4" i="8"/>
  <c r="AI13" i="8" s="1"/>
  <c r="AI15" i="8" s="1"/>
  <c r="AI17" i="8" s="1"/>
  <c r="AL4" i="8"/>
  <c r="AL13" i="8" s="1"/>
  <c r="AM4" i="8"/>
  <c r="AM13" i="8" s="1"/>
  <c r="AM15" i="8" s="1"/>
  <c r="AM17" i="8" s="1"/>
  <c r="AE6" i="8"/>
  <c r="J8" i="8"/>
  <c r="AL15" i="8" l="1"/>
  <c r="AL17" i="8" s="1"/>
  <c r="P28" i="8"/>
  <c r="W15" i="8"/>
  <c r="W17" i="8"/>
  <c r="U3" i="16"/>
  <c r="U13" i="9" s="1"/>
  <c r="AE13" i="8"/>
  <c r="AL6" i="8"/>
  <c r="AB3" i="16"/>
  <c r="AA6" i="8"/>
  <c r="Q3" i="16"/>
  <c r="AI6" i="8"/>
  <c r="Y3" i="16"/>
  <c r="U4" i="16"/>
  <c r="V6" i="8"/>
  <c r="L3" i="16"/>
  <c r="W6" i="8"/>
  <c r="M3" i="16"/>
  <c r="AM6" i="8"/>
  <c r="AC3" i="16"/>
  <c r="AD6" i="8"/>
  <c r="T3" i="16"/>
  <c r="S6" i="8"/>
  <c r="I3" i="16"/>
  <c r="K4" i="8"/>
  <c r="N4" i="8" s="1"/>
  <c r="AH4" i="8"/>
  <c r="AH13" i="8" s="1"/>
  <c r="AH15" i="8" s="1"/>
  <c r="AH17" i="8" s="1"/>
  <c r="Z4" i="8"/>
  <c r="Z13" i="8" s="1"/>
  <c r="R4" i="8"/>
  <c r="R13" i="8" s="1"/>
  <c r="R15" i="8" s="1"/>
  <c r="R17" i="8" s="1"/>
  <c r="AK4" i="8"/>
  <c r="AK13" i="8" s="1"/>
  <c r="AK15" i="8" s="1"/>
  <c r="AK17" i="8" s="1"/>
  <c r="AG4" i="8"/>
  <c r="AG13" i="8" s="1"/>
  <c r="AG15" i="8" s="1"/>
  <c r="AG17" i="8" s="1"/>
  <c r="AC4" i="8"/>
  <c r="AC13" i="8" s="1"/>
  <c r="AC15" i="8" s="1"/>
  <c r="AC17" i="8" s="1"/>
  <c r="Y4" i="8"/>
  <c r="Y13" i="8" s="1"/>
  <c r="Y15" i="8" s="1"/>
  <c r="Y17" i="8" s="1"/>
  <c r="U4" i="8"/>
  <c r="U13" i="8" s="1"/>
  <c r="U15" i="8" s="1"/>
  <c r="U17" i="8" s="1"/>
  <c r="Q4" i="8"/>
  <c r="Q13" i="8" s="1"/>
  <c r="Q15" i="8" s="1"/>
  <c r="Q17" i="8" s="1"/>
  <c r="AJ4" i="8"/>
  <c r="AJ13" i="8" s="1"/>
  <c r="AJ15" i="8" s="1"/>
  <c r="AJ17" i="8" s="1"/>
  <c r="AF4" i="8"/>
  <c r="AF13" i="8" s="1"/>
  <c r="AF15" i="8" s="1"/>
  <c r="AF17" i="8" s="1"/>
  <c r="AB4" i="8"/>
  <c r="AB13" i="8" s="1"/>
  <c r="AB15" i="8" s="1"/>
  <c r="AB17" i="8" s="1"/>
  <c r="X4" i="8"/>
  <c r="X13" i="8" s="1"/>
  <c r="X15" i="8" s="1"/>
  <c r="X17" i="8" s="1"/>
  <c r="T4" i="8"/>
  <c r="T13" i="8" s="1"/>
  <c r="T15" i="8" s="1"/>
  <c r="T17" i="8" s="1"/>
  <c r="P4" i="8"/>
  <c r="F3" i="16" l="1"/>
  <c r="F13" i="9" s="1"/>
  <c r="P13" i="8"/>
  <c r="P27" i="8"/>
  <c r="Z15" i="8"/>
  <c r="Z17" i="8" s="1"/>
  <c r="AE15" i="8"/>
  <c r="AE17" i="8" s="1"/>
  <c r="U8" i="16"/>
  <c r="U10" i="16" s="1"/>
  <c r="U12" i="16" s="1"/>
  <c r="U14" i="9"/>
  <c r="AF6" i="8"/>
  <c r="V3" i="16"/>
  <c r="R6" i="8"/>
  <c r="H3" i="16"/>
  <c r="I4" i="16"/>
  <c r="I13" i="9"/>
  <c r="AC4" i="16"/>
  <c r="AC13" i="9"/>
  <c r="L13" i="9"/>
  <c r="L4" i="16"/>
  <c r="Y4" i="16"/>
  <c r="Y13" i="9"/>
  <c r="AB4" i="16"/>
  <c r="AB13" i="9"/>
  <c r="E3" i="16"/>
  <c r="X6" i="8"/>
  <c r="N3" i="16"/>
  <c r="Q6" i="8"/>
  <c r="G3" i="16"/>
  <c r="AG6" i="8"/>
  <c r="W3" i="16"/>
  <c r="AH6" i="8"/>
  <c r="X3" i="16"/>
  <c r="T4" i="16"/>
  <c r="T13" i="9"/>
  <c r="M4" i="16"/>
  <c r="M13" i="9"/>
  <c r="Q4" i="16"/>
  <c r="Q13" i="9"/>
  <c r="AB6" i="8"/>
  <c r="R3" i="16"/>
  <c r="U6" i="8"/>
  <c r="K3" i="16"/>
  <c r="AK6" i="8"/>
  <c r="AA3" i="16"/>
  <c r="Y6" i="8"/>
  <c r="O3" i="16"/>
  <c r="T6" i="8"/>
  <c r="J3" i="16"/>
  <c r="AJ6" i="8"/>
  <c r="Z3" i="16"/>
  <c r="AC6" i="8"/>
  <c r="S3" i="16"/>
  <c r="Z6" i="8"/>
  <c r="P3" i="16"/>
  <c r="AN4" i="8"/>
  <c r="O4" i="8"/>
  <c r="O6" i="8" s="1"/>
  <c r="N6" i="8"/>
  <c r="O24" i="8" s="1"/>
  <c r="P6" i="8"/>
  <c r="F4" i="16" l="1"/>
  <c r="P15" i="8"/>
  <c r="AN15" i="8" s="1"/>
  <c r="AN13" i="8"/>
  <c r="P26" i="8"/>
  <c r="C3" i="16"/>
  <c r="C4" i="16" s="1"/>
  <c r="J13" i="9"/>
  <c r="J4" i="16"/>
  <c r="F8" i="16"/>
  <c r="F14" i="9"/>
  <c r="M8" i="16"/>
  <c r="M10" i="16" s="1"/>
  <c r="M12" i="16" s="1"/>
  <c r="M14" i="9"/>
  <c r="L8" i="16"/>
  <c r="L14" i="9"/>
  <c r="V4" i="16"/>
  <c r="V13" i="9"/>
  <c r="K4" i="16"/>
  <c r="K13" i="9"/>
  <c r="W13" i="9"/>
  <c r="W4" i="16"/>
  <c r="N4" i="16"/>
  <c r="N13" i="9"/>
  <c r="AB8" i="16"/>
  <c r="AB14" i="9"/>
  <c r="I8" i="16"/>
  <c r="I10" i="16" s="1"/>
  <c r="I12" i="16" s="1"/>
  <c r="I14" i="9"/>
  <c r="AN6" i="8"/>
  <c r="P4" i="16"/>
  <c r="P13" i="9"/>
  <c r="D3" i="16"/>
  <c r="Z13" i="9"/>
  <c r="Z4" i="16"/>
  <c r="O4" i="16"/>
  <c r="O13" i="9"/>
  <c r="Q8" i="16"/>
  <c r="Q10" i="16" s="1"/>
  <c r="Q12" i="16" s="1"/>
  <c r="Q14" i="9"/>
  <c r="T8" i="16"/>
  <c r="T10" i="16" s="1"/>
  <c r="T12" i="16" s="1"/>
  <c r="T14" i="9"/>
  <c r="H4" i="16"/>
  <c r="H13" i="9"/>
  <c r="S13" i="9"/>
  <c r="S4" i="16"/>
  <c r="AA4" i="16"/>
  <c r="AA13" i="9"/>
  <c r="R4" i="16"/>
  <c r="R13" i="9"/>
  <c r="X13" i="9"/>
  <c r="X4" i="16"/>
  <c r="G4" i="16"/>
  <c r="G13" i="9"/>
  <c r="E4" i="16"/>
  <c r="E14" i="9" s="1"/>
  <c r="E13" i="9"/>
  <c r="Y8" i="16"/>
  <c r="Y10" i="16" s="1"/>
  <c r="Y12" i="16" s="1"/>
  <c r="Y14" i="9"/>
  <c r="AC8" i="16"/>
  <c r="AC10" i="16" s="1"/>
  <c r="AC12" i="16" s="1"/>
  <c r="AC14" i="9"/>
  <c r="J37" i="1"/>
  <c r="C13" i="9" l="1"/>
  <c r="P17" i="8"/>
  <c r="AN17" i="8" s="1"/>
  <c r="P29" i="8"/>
  <c r="AA8" i="16"/>
  <c r="AA14" i="9"/>
  <c r="V8" i="16"/>
  <c r="V10" i="16" s="1"/>
  <c r="V12" i="16" s="1"/>
  <c r="V14" i="9"/>
  <c r="O8" i="16"/>
  <c r="O10" i="16" s="1"/>
  <c r="O12" i="16" s="1"/>
  <c r="O14" i="9"/>
  <c r="N8" i="16"/>
  <c r="N10" i="16" s="1"/>
  <c r="N12" i="16" s="1"/>
  <c r="N14" i="9"/>
  <c r="L10" i="16"/>
  <c r="L12" i="16" s="1"/>
  <c r="C14" i="9"/>
  <c r="H8" i="16"/>
  <c r="H14" i="9"/>
  <c r="AB10" i="16"/>
  <c r="AB12" i="16" s="1"/>
  <c r="D23" i="16"/>
  <c r="E23" i="16" s="1"/>
  <c r="S8" i="16"/>
  <c r="S10" i="16" s="1"/>
  <c r="S12" i="16" s="1"/>
  <c r="S14" i="9"/>
  <c r="D4" i="16"/>
  <c r="D14" i="9" s="1"/>
  <c r="D13" i="9"/>
  <c r="B3" i="16"/>
  <c r="AD3" i="16" s="1"/>
  <c r="G8" i="16"/>
  <c r="G10" i="16" s="1"/>
  <c r="G12" i="16" s="1"/>
  <c r="G14" i="9"/>
  <c r="R8" i="16"/>
  <c r="R10" i="16" s="1"/>
  <c r="R12" i="16" s="1"/>
  <c r="R14" i="9"/>
  <c r="K8" i="16"/>
  <c r="K10" i="16" s="1"/>
  <c r="K12" i="16" s="1"/>
  <c r="K14" i="9"/>
  <c r="F10" i="16"/>
  <c r="X8" i="16"/>
  <c r="X14" i="9"/>
  <c r="Z8" i="16"/>
  <c r="Z10" i="16" s="1"/>
  <c r="Z12" i="16" s="1"/>
  <c r="Z14" i="9"/>
  <c r="P8" i="16"/>
  <c r="P14" i="9"/>
  <c r="W8" i="16"/>
  <c r="W10" i="16" s="1"/>
  <c r="W12" i="16" s="1"/>
  <c r="W14" i="9"/>
  <c r="J8" i="16"/>
  <c r="J10" i="16" s="1"/>
  <c r="J12" i="16" s="1"/>
  <c r="J14" i="9"/>
  <c r="O10" i="1"/>
  <c r="O6" i="1"/>
  <c r="O13" i="1"/>
  <c r="O11" i="1"/>
  <c r="O8" i="1"/>
  <c r="O12" i="1"/>
  <c r="O9" i="1"/>
  <c r="O7" i="1"/>
  <c r="K5" i="1"/>
  <c r="N5" i="1" s="1"/>
  <c r="O5" i="1" s="1"/>
  <c r="K3" i="1"/>
  <c r="N3" i="1" s="1"/>
  <c r="K4" i="1"/>
  <c r="N4" i="1" s="1"/>
  <c r="O4" i="1" s="1"/>
  <c r="C19" i="16" l="1"/>
  <c r="P10" i="16"/>
  <c r="P12" i="16" s="1"/>
  <c r="D22" i="16"/>
  <c r="E22" i="16" s="1"/>
  <c r="X10" i="16"/>
  <c r="X12" i="16" s="1"/>
  <c r="D21" i="16"/>
  <c r="E21" i="16" s="1"/>
  <c r="H10" i="16"/>
  <c r="H12" i="16" s="1"/>
  <c r="AD8" i="16"/>
  <c r="F12" i="16"/>
  <c r="B4" i="16"/>
  <c r="AD4" i="16" s="1"/>
  <c r="AA10" i="16"/>
  <c r="AA12" i="16" s="1"/>
  <c r="O30" i="1"/>
  <c r="AN8" i="1"/>
  <c r="O3" i="1"/>
  <c r="N14" i="1"/>
  <c r="AN7" i="1"/>
  <c r="B13" i="9"/>
  <c r="AD13" i="9" s="1"/>
  <c r="AD10" i="16" l="1"/>
  <c r="AD12" i="16"/>
  <c r="D24" i="16"/>
  <c r="AN9" i="1"/>
  <c r="AN6" i="1"/>
  <c r="AN10" i="1"/>
  <c r="AN11" i="1"/>
  <c r="AN4" i="1"/>
  <c r="AN12" i="1"/>
  <c r="AN13" i="1"/>
  <c r="AN5" i="1"/>
  <c r="O14" i="1"/>
  <c r="Q19" i="1"/>
  <c r="Q21" i="1" s="1"/>
  <c r="Q23" i="1" s="1"/>
  <c r="B14" i="9"/>
  <c r="AD14" i="9" s="1"/>
  <c r="B4" i="3" l="1"/>
  <c r="AD4" i="3" s="1"/>
  <c r="P14" i="1"/>
  <c r="P19" i="1"/>
  <c r="U14" i="1"/>
  <c r="U19" i="1"/>
  <c r="U21" i="1" s="1"/>
  <c r="U23" i="1" s="1"/>
  <c r="AA14" i="1"/>
  <c r="AA19" i="1"/>
  <c r="AF14" i="1"/>
  <c r="AF19" i="1"/>
  <c r="AF21" i="1" s="1"/>
  <c r="AF23" i="1" s="1"/>
  <c r="T14" i="1"/>
  <c r="T19" i="1"/>
  <c r="AB14" i="1"/>
  <c r="AB19" i="1"/>
  <c r="AB21" i="1" s="1"/>
  <c r="AB23" i="1" s="1"/>
  <c r="AH14" i="1"/>
  <c r="AH19" i="1"/>
  <c r="AE14" i="1"/>
  <c r="AE19" i="1"/>
  <c r="R14" i="1"/>
  <c r="R19" i="1"/>
  <c r="W14" i="1"/>
  <c r="M3" i="3" s="1"/>
  <c r="W19" i="1"/>
  <c r="S14" i="1"/>
  <c r="I3" i="3" s="1"/>
  <c r="S19" i="1"/>
  <c r="Y14" i="1"/>
  <c r="Y19" i="1"/>
  <c r="Y21" i="1" s="1"/>
  <c r="Y23" i="1" s="1"/>
  <c r="AK14" i="1"/>
  <c r="AK19" i="1"/>
  <c r="AK21" i="1" s="1"/>
  <c r="AK23" i="1" s="1"/>
  <c r="Z14" i="1"/>
  <c r="Z19" i="1"/>
  <c r="AG14" i="1"/>
  <c r="AG19" i="1"/>
  <c r="AG21" i="1" s="1"/>
  <c r="AG23" i="1" s="1"/>
  <c r="AJ14" i="1"/>
  <c r="Z3" i="3" s="1"/>
  <c r="AJ19" i="1"/>
  <c r="AJ21" i="1" s="1"/>
  <c r="AJ23" i="1" s="1"/>
  <c r="X14" i="1"/>
  <c r="N3" i="3" s="1"/>
  <c r="X19" i="1"/>
  <c r="X21" i="1" s="1"/>
  <c r="X23" i="1" s="1"/>
  <c r="AD14" i="1"/>
  <c r="T3" i="3" s="1"/>
  <c r="AD19" i="1"/>
  <c r="AM14" i="1"/>
  <c r="AC3" i="3" s="1"/>
  <c r="AM19" i="1"/>
  <c r="AC14" i="1"/>
  <c r="AC19" i="1"/>
  <c r="AC21" i="1" s="1"/>
  <c r="AC23" i="1" s="1"/>
  <c r="AI14" i="1"/>
  <c r="Y3" i="3" s="1"/>
  <c r="AI19" i="1"/>
  <c r="V14" i="1"/>
  <c r="V19" i="1"/>
  <c r="AL14" i="1"/>
  <c r="AL19" i="1"/>
  <c r="Q14" i="1"/>
  <c r="G3" i="3" s="1"/>
  <c r="AN3" i="1"/>
  <c r="B7" i="9"/>
  <c r="AD7" i="9" s="1"/>
  <c r="G5" i="3" l="1"/>
  <c r="G6" i="9"/>
  <c r="T5" i="3"/>
  <c r="T6" i="9"/>
  <c r="Z5" i="3"/>
  <c r="Z6" i="9"/>
  <c r="M5" i="3"/>
  <c r="M6" i="9"/>
  <c r="Y5" i="3"/>
  <c r="Y6" i="9"/>
  <c r="AC5" i="3"/>
  <c r="AC6" i="9"/>
  <c r="N5" i="3"/>
  <c r="N6" i="9"/>
  <c r="I5" i="3"/>
  <c r="I6" i="9"/>
  <c r="L3" i="3"/>
  <c r="S3" i="3"/>
  <c r="P3" i="3"/>
  <c r="P6" i="9" s="1"/>
  <c r="O3" i="3"/>
  <c r="R3" i="3"/>
  <c r="K3" i="3"/>
  <c r="V3" i="3"/>
  <c r="AB3" i="3"/>
  <c r="AB6" i="9" s="1"/>
  <c r="W3" i="3"/>
  <c r="AA3" i="3"/>
  <c r="H3" i="3"/>
  <c r="X3" i="3"/>
  <c r="J3" i="3"/>
  <c r="Q3" i="3"/>
  <c r="Q6" i="9" s="1"/>
  <c r="F3" i="3"/>
  <c r="F6" i="9" s="1"/>
  <c r="U3" i="3"/>
  <c r="P34" i="1"/>
  <c r="AL21" i="1"/>
  <c r="AL23" i="1" s="1"/>
  <c r="AI21" i="1"/>
  <c r="AI23" i="1" s="1"/>
  <c r="AM21" i="1"/>
  <c r="AM23" i="1" s="1"/>
  <c r="S21" i="1"/>
  <c r="S23" i="1" s="1"/>
  <c r="R21" i="1"/>
  <c r="R23" i="1" s="1"/>
  <c r="AH21" i="1"/>
  <c r="AH23" i="1" s="1"/>
  <c r="T21" i="1"/>
  <c r="T23" i="1" s="1"/>
  <c r="AA21" i="1"/>
  <c r="AA23" i="1" s="1"/>
  <c r="AN19" i="1"/>
  <c r="P32" i="1"/>
  <c r="P21" i="1"/>
  <c r="V21" i="1"/>
  <c r="V23" i="1" s="1"/>
  <c r="AD21" i="1"/>
  <c r="AD23" i="1" s="1"/>
  <c r="P33" i="1"/>
  <c r="Z21" i="1"/>
  <c r="Z23" i="1" s="1"/>
  <c r="W21" i="1"/>
  <c r="W23" i="1" s="1"/>
  <c r="AE21" i="1"/>
  <c r="AE23" i="1" s="1"/>
  <c r="AN14" i="1"/>
  <c r="X5" i="3" l="1"/>
  <c r="X6" i="9"/>
  <c r="I9" i="3"/>
  <c r="I11" i="3" s="1"/>
  <c r="I13" i="3" s="1"/>
  <c r="I8" i="9"/>
  <c r="I19" i="9" s="1"/>
  <c r="AC9" i="3"/>
  <c r="AC11" i="3" s="1"/>
  <c r="AC13" i="3" s="1"/>
  <c r="AC8" i="9"/>
  <c r="AC19" i="9" s="1"/>
  <c r="M9" i="3"/>
  <c r="M11" i="3" s="1"/>
  <c r="M13" i="3" s="1"/>
  <c r="M8" i="9"/>
  <c r="M19" i="9" s="1"/>
  <c r="T9" i="3"/>
  <c r="T8" i="9"/>
  <c r="T19" i="9" s="1"/>
  <c r="J5" i="3"/>
  <c r="J6" i="9"/>
  <c r="AA5" i="3"/>
  <c r="AA6" i="9"/>
  <c r="U5" i="3"/>
  <c r="U6" i="9"/>
  <c r="W5" i="3"/>
  <c r="W6" i="9"/>
  <c r="H5" i="3"/>
  <c r="H6" i="9"/>
  <c r="V5" i="3"/>
  <c r="V6" i="9"/>
  <c r="K5" i="3"/>
  <c r="K6" i="9"/>
  <c r="S5" i="3"/>
  <c r="S6" i="9"/>
  <c r="O5" i="3"/>
  <c r="O6" i="9"/>
  <c r="R5" i="3"/>
  <c r="R6" i="9"/>
  <c r="L5" i="3"/>
  <c r="L6" i="9"/>
  <c r="N9" i="3"/>
  <c r="N11" i="3" s="1"/>
  <c r="N13" i="3" s="1"/>
  <c r="N8" i="9"/>
  <c r="N19" i="9" s="1"/>
  <c r="Y9" i="3"/>
  <c r="Y11" i="3" s="1"/>
  <c r="Y13" i="3" s="1"/>
  <c r="Y8" i="9"/>
  <c r="Y19" i="9" s="1"/>
  <c r="Z9" i="3"/>
  <c r="Z11" i="3" s="1"/>
  <c r="Z13" i="3" s="1"/>
  <c r="Z8" i="9"/>
  <c r="Z19" i="9" s="1"/>
  <c r="G9" i="3"/>
  <c r="G11" i="3" s="1"/>
  <c r="G13" i="3" s="1"/>
  <c r="G8" i="9"/>
  <c r="G19" i="9" s="1"/>
  <c r="P35" i="1"/>
  <c r="AB5" i="3"/>
  <c r="E3" i="3"/>
  <c r="E6" i="9" s="1"/>
  <c r="P5" i="3"/>
  <c r="D3" i="3"/>
  <c r="D6" i="9" s="1"/>
  <c r="C3" i="3"/>
  <c r="C6" i="9" s="1"/>
  <c r="F5" i="3"/>
  <c r="Q5" i="3"/>
  <c r="P23" i="1"/>
  <c r="AN23" i="1" s="1"/>
  <c r="AN21" i="1"/>
  <c r="E5" i="3"/>
  <c r="E8" i="9" s="1"/>
  <c r="E19" i="9" s="1"/>
  <c r="D5" i="3" l="1"/>
  <c r="D8" i="9" s="1"/>
  <c r="D19" i="9" s="1"/>
  <c r="P9" i="3"/>
  <c r="P11" i="3" s="1"/>
  <c r="P13" i="3" s="1"/>
  <c r="P8" i="9"/>
  <c r="P19" i="9" s="1"/>
  <c r="L9" i="3"/>
  <c r="L11" i="3" s="1"/>
  <c r="L13" i="3" s="1"/>
  <c r="L8" i="9"/>
  <c r="L19" i="9" s="1"/>
  <c r="O9" i="3"/>
  <c r="O11" i="3" s="1"/>
  <c r="O13" i="3" s="1"/>
  <c r="O8" i="9"/>
  <c r="O19" i="9" s="1"/>
  <c r="K9" i="3"/>
  <c r="K11" i="3" s="1"/>
  <c r="K13" i="3" s="1"/>
  <c r="K8" i="9"/>
  <c r="K19" i="9" s="1"/>
  <c r="H9" i="3"/>
  <c r="H11" i="3" s="1"/>
  <c r="H13" i="3" s="1"/>
  <c r="H8" i="9"/>
  <c r="H19" i="9" s="1"/>
  <c r="U9" i="3"/>
  <c r="U11" i="3" s="1"/>
  <c r="U13" i="3" s="1"/>
  <c r="U8" i="9"/>
  <c r="U19" i="9" s="1"/>
  <c r="J9" i="3"/>
  <c r="J11" i="3" s="1"/>
  <c r="J13" i="3" s="1"/>
  <c r="J8" i="9"/>
  <c r="J19" i="9" s="1"/>
  <c r="F9" i="3"/>
  <c r="F11" i="3" s="1"/>
  <c r="F8" i="9"/>
  <c r="F19" i="9" s="1"/>
  <c r="Q9" i="3"/>
  <c r="Q11" i="3" s="1"/>
  <c r="Q13" i="3" s="1"/>
  <c r="Q8" i="9"/>
  <c r="Q19" i="9" s="1"/>
  <c r="AB9" i="3"/>
  <c r="AB8" i="9"/>
  <c r="AB19" i="9" s="1"/>
  <c r="R9" i="3"/>
  <c r="R11" i="3" s="1"/>
  <c r="R13" i="3" s="1"/>
  <c r="R8" i="9"/>
  <c r="R19" i="9" s="1"/>
  <c r="S9" i="3"/>
  <c r="S11" i="3" s="1"/>
  <c r="S13" i="3" s="1"/>
  <c r="S8" i="9"/>
  <c r="S19" i="9" s="1"/>
  <c r="V9" i="3"/>
  <c r="V11" i="3" s="1"/>
  <c r="V13" i="3" s="1"/>
  <c r="V8" i="9"/>
  <c r="V19" i="9" s="1"/>
  <c r="W9" i="3"/>
  <c r="W11" i="3" s="1"/>
  <c r="W13" i="3" s="1"/>
  <c r="W8" i="9"/>
  <c r="W19" i="9" s="1"/>
  <c r="AA9" i="3"/>
  <c r="AA11" i="3" s="1"/>
  <c r="AA13" i="3" s="1"/>
  <c r="AA8" i="9"/>
  <c r="AA19" i="9" s="1"/>
  <c r="T11" i="3"/>
  <c r="T13" i="3" s="1"/>
  <c r="X9" i="3"/>
  <c r="X11" i="3" s="1"/>
  <c r="X13" i="3" s="1"/>
  <c r="X8" i="9"/>
  <c r="X19" i="9" s="1"/>
  <c r="C5" i="3"/>
  <c r="C8" i="9" s="1"/>
  <c r="C19" i="9" s="1"/>
  <c r="B3" i="3"/>
  <c r="AD3" i="3" s="1"/>
  <c r="D23" i="3" l="1"/>
  <c r="E23" i="3" s="1"/>
  <c r="D22" i="3"/>
  <c r="D24" i="3"/>
  <c r="E24" i="3" s="1"/>
  <c r="AB11" i="3"/>
  <c r="AB13" i="3" s="1"/>
  <c r="AD9" i="3"/>
  <c r="E22" i="3"/>
  <c r="B5" i="3"/>
  <c r="AD5" i="3" s="1"/>
  <c r="C20" i="3"/>
  <c r="F13" i="3"/>
  <c r="B6" i="9"/>
  <c r="AD6" i="9" s="1"/>
  <c r="D25" i="3" l="1"/>
  <c r="AD11" i="3"/>
  <c r="AD13" i="3"/>
  <c r="B8" i="9"/>
  <c r="AD8" i="9" l="1"/>
  <c r="B19" i="9"/>
</calcChain>
</file>

<file path=xl/sharedStrings.xml><?xml version="1.0" encoding="utf-8"?>
<sst xmlns="http://schemas.openxmlformats.org/spreadsheetml/2006/main" count="193" uniqueCount="66">
  <si>
    <t>Descripción</t>
  </si>
  <si>
    <t>Coste unitario fuera de garantía.</t>
  </si>
  <si>
    <t>Modelo</t>
  </si>
  <si>
    <r>
      <rPr>
        <sz val="12"/>
        <rFont val="Arial Narrow"/>
        <family val="2"/>
      </rPr>
      <t>Nº Serie</t>
    </r>
  </si>
  <si>
    <t>CPU</t>
  </si>
  <si>
    <t>Memoria (GB)</t>
  </si>
  <si>
    <t>S.O.</t>
  </si>
  <si>
    <r>
      <rPr>
        <sz val="12"/>
        <rFont val="Arial Narrow"/>
        <family val="2"/>
      </rPr>
      <t>Garantía
hasta</t>
    </r>
  </si>
  <si>
    <t>Fecha
inicio</t>
  </si>
  <si>
    <t>Fecha
fin</t>
  </si>
  <si>
    <t>Cantidad</t>
  </si>
  <si>
    <t>Meses</t>
  </si>
  <si>
    <t>Coste mensual</t>
  </si>
  <si>
    <t>Coste mes del item</t>
  </si>
  <si>
    <t>Coste integro</t>
  </si>
  <si>
    <r>
      <rPr>
        <sz val="12"/>
        <rFont val="Arial Narrow"/>
        <family val="2"/>
      </rPr>
      <t>Coste mensual prorateado</t>
    </r>
  </si>
  <si>
    <t>Comprobación item</t>
  </si>
  <si>
    <t>SPARC T4-2</t>
  </si>
  <si>
    <t>1303BDYCD3</t>
  </si>
  <si>
    <t>SPARC T4 8C/8T 2.85 GHz</t>
  </si>
  <si>
    <t>Solaris 11</t>
  </si>
  <si>
    <t>SPARC T4-4</t>
  </si>
  <si>
    <t>1303BDYCE3</t>
  </si>
  <si>
    <t>SPARC T4 8C/16T 3.0 GHz</t>
  </si>
  <si>
    <t>1303BDYCE0</t>
  </si>
  <si>
    <t>SPARC M6</t>
  </si>
  <si>
    <t>AK00316972</t>
  </si>
  <si>
    <t xml:space="preserve">SPARC M6  12C/8Th 3,6 Ghz </t>
  </si>
  <si>
    <t>AK00316971</t>
  </si>
  <si>
    <t>SPARC T5-4</t>
  </si>
  <si>
    <t>AK00316747</t>
  </si>
  <si>
    <t xml:space="preserve">SPARC T5  16C/8Th 3,6 Ghz </t>
  </si>
  <si>
    <t>AK00316749</t>
  </si>
  <si>
    <t>AK00316746</t>
  </si>
  <si>
    <t>AK00316748</t>
  </si>
  <si>
    <t>X5-2</t>
  </si>
  <si>
    <t>1530NM106A</t>
  </si>
  <si>
    <t>Intel(R) Xeon(R) CPU E5-2630 v3 @ 2.40GHz</t>
  </si>
  <si>
    <t xml:space="preserve">X5-2 </t>
  </si>
  <si>
    <t>1530NM106B</t>
  </si>
  <si>
    <t>Total</t>
  </si>
  <si>
    <t>Duración del contrato:</t>
  </si>
  <si>
    <t>Desde</t>
  </si>
  <si>
    <t>hasta</t>
  </si>
  <si>
    <t>Total contrato</t>
  </si>
  <si>
    <t>Desglose anual</t>
  </si>
  <si>
    <t>Desglose mensual</t>
  </si>
  <si>
    <t>Hard</t>
  </si>
  <si>
    <t>Soft</t>
  </si>
  <si>
    <t>Lote 1</t>
  </si>
  <si>
    <t>Lote 2</t>
  </si>
  <si>
    <t>Servicio de Soporte a Tecnica de Sistemas</t>
  </si>
  <si>
    <t>f</t>
  </si>
  <si>
    <t>28/02/2022</t>
  </si>
  <si>
    <t>Sun Studio - User Perpetual</t>
  </si>
  <si>
    <t>Sun Java System Access Manager 1 to 24999 - User Perpetual</t>
  </si>
  <si>
    <t>Importe SIN IVA</t>
  </si>
  <si>
    <t>IVA</t>
  </si>
  <si>
    <t>Importe CON IVA</t>
  </si>
  <si>
    <t>Oferta económica</t>
  </si>
  <si>
    <t>Totales anuales</t>
  </si>
  <si>
    <t>Nº Serie</t>
  </si>
  <si>
    <t>Garantía
hasta</t>
  </si>
  <si>
    <t>Coste mensual prorateado</t>
  </si>
  <si>
    <t>SP</t>
  </si>
  <si>
    <t>Solamente se rellenarán las celdas en amarillo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</si>
</sst>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[$-C0A]mmmm\-yy;@"/>
    <numFmt numFmtId="165" formatCode="#0&quot; meses&quot;"/>
    <numFmt numFmtId="166" formatCode="#,##0.00\ &quot;€&quot;"/>
    <numFmt numFmtId="167" formatCode="_-* #,##0.000000000\ &quot;€&quot;_-;\-* #,##0.000000000\ &quot;€&quot;_-;_-* &quot;-&quot;??\ &quot;€&quot;_-;_-@_-"/>
    <numFmt numFmtId="168" formatCode="0.000000000000000000000000000000"/>
    <numFmt numFmtId="169" formatCode="[$-C0A]mmm\-yy;@"/>
  </numFmts>
  <fonts count="1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 Narrow"/>
      <family val="2"/>
    </font>
    <font>
      <b/>
      <sz val="10"/>
      <name val="Arial"/>
      <family val="2"/>
    </font>
    <font>
      <sz val="12"/>
      <name val="Arial Narrow"/>
      <family val="2"/>
    </font>
    <font>
      <b/>
      <sz val="12"/>
      <color indexed="18"/>
      <name val="Arial"/>
      <family val="2"/>
    </font>
    <font>
      <b/>
      <sz val="11"/>
      <color theme="0"/>
      <name val="Arial"/>
      <family val="2"/>
    </font>
    <font>
      <b/>
      <sz val="14"/>
      <name val="Arial"/>
      <family val="2"/>
    </font>
    <font>
      <b/>
      <sz val="11"/>
      <name val="Comic Sans MS"/>
      <family val="4"/>
    </font>
    <font>
      <b/>
      <sz val="10"/>
      <color rgb="FFFF0000"/>
      <name val="Arial"/>
      <family val="2"/>
    </font>
    <font>
      <sz val="10"/>
      <color theme="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12"/>
      <name val="Calibri"/>
      <family val="2"/>
      <scheme val="minor"/>
    </font>
    <font>
      <sz val="10"/>
      <name val="Verdana"/>
      <family val="2"/>
    </font>
    <font>
      <sz val="12"/>
      <color indexed="18"/>
      <name val="Arial"/>
      <family val="2"/>
    </font>
    <font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CCECFF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</fills>
  <borders count="3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3" fillId="0" borderId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3" fillId="0" borderId="0"/>
  </cellStyleXfs>
  <cellXfs count="163">
    <xf numFmtId="0" fontId="0" fillId="0" borderId="0" xfId="0"/>
    <xf numFmtId="0" fontId="3" fillId="0" borderId="0" xfId="0" applyFont="1" applyBorder="1"/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/>
    <xf numFmtId="0" fontId="3" fillId="0" borderId="0" xfId="0" applyFont="1" applyBorder="1" applyAlignment="1">
      <alignment horizontal="center" vertical="top" wrapText="1"/>
    </xf>
    <xf numFmtId="164" fontId="3" fillId="3" borderId="0" xfId="0" applyNumberFormat="1" applyFont="1" applyFill="1" applyBorder="1" applyAlignment="1">
      <alignment horizontal="right"/>
    </xf>
    <xf numFmtId="0" fontId="3" fillId="0" borderId="0" xfId="1" applyFont="1" applyBorder="1"/>
    <xf numFmtId="2" fontId="0" fillId="0" borderId="14" xfId="0" applyNumberFormat="1" applyFill="1" applyBorder="1"/>
    <xf numFmtId="4" fontId="0" fillId="0" borderId="14" xfId="0" applyNumberForma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1" applyFont="1" applyFill="1" applyBorder="1"/>
    <xf numFmtId="0" fontId="5" fillId="0" borderId="0" xfId="0" applyFont="1" applyBorder="1"/>
    <xf numFmtId="0" fontId="7" fillId="0" borderId="0" xfId="0" applyFont="1" applyBorder="1"/>
    <xf numFmtId="0" fontId="9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vertical="center"/>
    </xf>
    <xf numFmtId="14" fontId="3" fillId="4" borderId="0" xfId="0" applyNumberFormat="1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49" fontId="3" fillId="5" borderId="0" xfId="0" applyNumberFormat="1" applyFont="1" applyFill="1" applyBorder="1" applyAlignment="1">
      <alignment horizontal="left" vertical="center"/>
    </xf>
    <xf numFmtId="165" fontId="3" fillId="4" borderId="0" xfId="0" applyNumberFormat="1" applyFont="1" applyFill="1" applyBorder="1" applyAlignment="1">
      <alignment vertical="center"/>
    </xf>
    <xf numFmtId="14" fontId="3" fillId="0" borderId="0" xfId="0" applyNumberFormat="1" applyFont="1" applyBorder="1"/>
    <xf numFmtId="0" fontId="3" fillId="0" borderId="0" xfId="0" applyFont="1" applyBorder="1" applyAlignment="1">
      <alignment wrapText="1"/>
    </xf>
    <xf numFmtId="0" fontId="5" fillId="0" borderId="0" xfId="0" applyFont="1" applyFill="1" applyBorder="1"/>
    <xf numFmtId="0" fontId="10" fillId="0" borderId="0" xfId="0" applyFont="1" applyFill="1" applyAlignment="1">
      <alignment horizontal="center"/>
    </xf>
    <xf numFmtId="0" fontId="11" fillId="0" borderId="0" xfId="0" applyFont="1"/>
    <xf numFmtId="0" fontId="0" fillId="6" borderId="24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0" borderId="18" xfId="0" applyBorder="1"/>
    <xf numFmtId="44" fontId="0" fillId="0" borderId="23" xfId="0" applyNumberFormat="1" applyBorder="1"/>
    <xf numFmtId="44" fontId="0" fillId="0" borderId="25" xfId="3" applyFont="1" applyBorder="1"/>
    <xf numFmtId="44" fontId="0" fillId="6" borderId="24" xfId="3" applyFont="1" applyFill="1" applyBorder="1"/>
    <xf numFmtId="0" fontId="0" fillId="0" borderId="23" xfId="0" applyBorder="1"/>
    <xf numFmtId="0" fontId="0" fillId="0" borderId="26" xfId="0" applyBorder="1"/>
    <xf numFmtId="44" fontId="0" fillId="0" borderId="27" xfId="3" applyFont="1" applyBorder="1"/>
    <xf numFmtId="44" fontId="0" fillId="0" borderId="0" xfId="0" applyNumberFormat="1"/>
    <xf numFmtId="44" fontId="0" fillId="0" borderId="0" xfId="3" applyFont="1"/>
    <xf numFmtId="4" fontId="0" fillId="0" borderId="0" xfId="0" applyNumberFormat="1" applyFill="1" applyBorder="1" applyProtection="1"/>
    <xf numFmtId="0" fontId="3" fillId="0" borderId="0" xfId="4" applyFont="1" applyBorder="1"/>
    <xf numFmtId="0" fontId="5" fillId="0" borderId="0" xfId="4" applyFont="1" applyBorder="1"/>
    <xf numFmtId="0" fontId="10" fillId="0" borderId="0" xfId="4" applyFont="1" applyFill="1" applyAlignment="1">
      <alignment horizontal="center"/>
    </xf>
    <xf numFmtId="14" fontId="3" fillId="0" borderId="0" xfId="4" applyNumberFormat="1" applyFont="1" applyBorder="1"/>
    <xf numFmtId="165" fontId="3" fillId="4" borderId="0" xfId="4" applyNumberFormat="1" applyFont="1" applyFill="1" applyBorder="1" applyAlignment="1">
      <alignment vertical="center"/>
    </xf>
    <xf numFmtId="0" fontId="3" fillId="5" borderId="0" xfId="4" applyFont="1" applyFill="1" applyBorder="1" applyAlignment="1">
      <alignment vertical="center"/>
    </xf>
    <xf numFmtId="0" fontId="3" fillId="4" borderId="0" xfId="4" applyFont="1" applyFill="1" applyBorder="1" applyAlignment="1">
      <alignment vertical="center"/>
    </xf>
    <xf numFmtId="0" fontId="3" fillId="2" borderId="0" xfId="4" applyFont="1" applyFill="1" applyBorder="1" applyAlignment="1">
      <alignment horizontal="left" vertical="center"/>
    </xf>
    <xf numFmtId="0" fontId="9" fillId="2" borderId="0" xfId="4" applyFont="1" applyFill="1" applyBorder="1" applyAlignment="1">
      <alignment horizontal="left" vertical="center"/>
    </xf>
    <xf numFmtId="4" fontId="3" fillId="0" borderId="0" xfId="4" applyNumberFormat="1" applyFont="1" applyFill="1" applyBorder="1"/>
    <xf numFmtId="0" fontId="7" fillId="0" borderId="0" xfId="4" applyFont="1" applyBorder="1"/>
    <xf numFmtId="4" fontId="2" fillId="0" borderId="15" xfId="4" applyNumberFormat="1" applyBorder="1"/>
    <xf numFmtId="4" fontId="2" fillId="0" borderId="14" xfId="4" applyNumberFormat="1" applyFill="1" applyBorder="1"/>
    <xf numFmtId="2" fontId="2" fillId="0" borderId="14" xfId="4" applyNumberFormat="1" applyFill="1" applyBorder="1"/>
    <xf numFmtId="0" fontId="5" fillId="0" borderId="0" xfId="4" applyFont="1" applyBorder="1" applyAlignment="1">
      <alignment horizontal="center"/>
    </xf>
    <xf numFmtId="49" fontId="3" fillId="0" borderId="0" xfId="1" applyNumberFormat="1" applyFont="1" applyFill="1" applyBorder="1" applyAlignment="1">
      <alignment horizontal="right"/>
    </xf>
    <xf numFmtId="14" fontId="12" fillId="0" borderId="0" xfId="4" applyNumberFormat="1" applyFont="1" applyFill="1" applyBorder="1" applyAlignment="1">
      <alignment horizontal="justify"/>
    </xf>
    <xf numFmtId="4" fontId="3" fillId="0" borderId="0" xfId="4" applyNumberFormat="1" applyFont="1" applyBorder="1"/>
    <xf numFmtId="0" fontId="3" fillId="0" borderId="0" xfId="4" applyFont="1" applyBorder="1" applyAlignment="1">
      <alignment horizontal="center" vertical="top" wrapText="1"/>
    </xf>
    <xf numFmtId="0" fontId="6" fillId="2" borderId="13" xfId="4" applyFont="1" applyFill="1" applyBorder="1" applyAlignment="1">
      <alignment horizontal="center" vertical="center" wrapText="1"/>
    </xf>
    <xf numFmtId="0" fontId="6" fillId="2" borderId="12" xfId="4" applyFont="1" applyFill="1" applyBorder="1" applyAlignment="1">
      <alignment horizontal="center" vertical="center" wrapText="1"/>
    </xf>
    <xf numFmtId="0" fontId="6" fillId="2" borderId="11" xfId="4" applyFont="1" applyFill="1" applyBorder="1" applyAlignment="1">
      <alignment horizontal="center" vertical="center" wrapText="1"/>
    </xf>
    <xf numFmtId="0" fontId="4" fillId="2" borderId="10" xfId="4" applyFont="1" applyFill="1" applyBorder="1" applyAlignment="1">
      <alignment horizontal="center" vertical="top" wrapText="1"/>
    </xf>
    <xf numFmtId="0" fontId="6" fillId="2" borderId="9" xfId="4" applyFont="1" applyFill="1" applyBorder="1" applyAlignment="1">
      <alignment horizontal="center" vertical="center" wrapText="1"/>
    </xf>
    <xf numFmtId="0" fontId="6" fillId="2" borderId="8" xfId="4" applyFont="1" applyFill="1" applyBorder="1" applyAlignment="1">
      <alignment horizontal="center" vertical="center" wrapText="1"/>
    </xf>
    <xf numFmtId="0" fontId="6" fillId="2" borderId="7" xfId="4" applyFont="1" applyFill="1" applyBorder="1" applyAlignment="1">
      <alignment horizontal="center" vertical="center" wrapText="1"/>
    </xf>
    <xf numFmtId="0" fontId="5" fillId="2" borderId="3" xfId="4" applyFont="1" applyFill="1" applyBorder="1"/>
    <xf numFmtId="0" fontId="4" fillId="2" borderId="2" xfId="4" applyFont="1" applyFill="1" applyBorder="1" applyAlignment="1">
      <alignment horizontal="center"/>
    </xf>
    <xf numFmtId="44" fontId="0" fillId="0" borderId="29" xfId="3" applyFont="1" applyBorder="1"/>
    <xf numFmtId="0" fontId="0" fillId="6" borderId="23" xfId="0" applyFill="1" applyBorder="1" applyAlignment="1">
      <alignment horizontal="center"/>
    </xf>
    <xf numFmtId="44" fontId="0" fillId="0" borderId="23" xfId="3" applyFont="1" applyBorder="1"/>
    <xf numFmtId="44" fontId="0" fillId="0" borderId="26" xfId="3" applyFont="1" applyBorder="1"/>
    <xf numFmtId="0" fontId="0" fillId="0" borderId="0" xfId="0" applyFill="1" applyBorder="1"/>
    <xf numFmtId="4" fontId="8" fillId="0" borderId="0" xfId="0" applyNumberFormat="1" applyFont="1" applyFill="1" applyBorder="1"/>
    <xf numFmtId="44" fontId="0" fillId="0" borderId="0" xfId="0" applyNumberFormat="1" applyFill="1" applyBorder="1"/>
    <xf numFmtId="0" fontId="0" fillId="0" borderId="0" xfId="0" applyProtection="1"/>
    <xf numFmtId="0" fontId="13" fillId="7" borderId="0" xfId="6" applyFont="1" applyFill="1" applyProtection="1"/>
    <xf numFmtId="4" fontId="0" fillId="0" borderId="0" xfId="0" applyNumberFormat="1" applyProtection="1"/>
    <xf numFmtId="166" fontId="13" fillId="7" borderId="0" xfId="6" applyNumberFormat="1" applyFont="1" applyFill="1" applyProtection="1"/>
    <xf numFmtId="0" fontId="14" fillId="0" borderId="0" xfId="0" applyFont="1" applyFill="1" applyBorder="1" applyAlignment="1" applyProtection="1"/>
    <xf numFmtId="4" fontId="0" fillId="0" borderId="0" xfId="0" applyNumberFormat="1" applyFill="1" applyProtection="1"/>
    <xf numFmtId="0" fontId="0" fillId="0" borderId="0" xfId="0" applyFill="1" applyProtection="1"/>
    <xf numFmtId="0" fontId="15" fillId="0" borderId="0" xfId="1" applyFont="1" applyFill="1" applyBorder="1"/>
    <xf numFmtId="166" fontId="3" fillId="0" borderId="0" xfId="0" applyNumberFormat="1" applyFont="1" applyBorder="1"/>
    <xf numFmtId="0" fontId="9" fillId="7" borderId="0" xfId="0" applyFont="1" applyFill="1" applyBorder="1" applyAlignment="1" applyProtection="1"/>
    <xf numFmtId="4" fontId="0" fillId="7" borderId="0" xfId="0" applyNumberFormat="1" applyFill="1" applyBorder="1" applyProtection="1"/>
    <xf numFmtId="0" fontId="14" fillId="8" borderId="0" xfId="0" applyFont="1" applyFill="1" applyBorder="1" applyAlignment="1" applyProtection="1"/>
    <xf numFmtId="166" fontId="13" fillId="8" borderId="0" xfId="6" applyNumberFormat="1" applyFont="1" applyFill="1" applyProtection="1"/>
    <xf numFmtId="0" fontId="5" fillId="0" borderId="0" xfId="0" applyFont="1" applyProtection="1"/>
    <xf numFmtId="0" fontId="16" fillId="0" borderId="0" xfId="0" applyFont="1" applyFill="1" applyProtection="1"/>
    <xf numFmtId="14" fontId="3" fillId="0" borderId="0" xfId="0" applyNumberFormat="1" applyFont="1" applyFill="1" applyBorder="1" applyProtection="1"/>
    <xf numFmtId="0" fontId="3" fillId="0" borderId="0" xfId="0" applyFont="1" applyFill="1" applyBorder="1" applyProtection="1"/>
    <xf numFmtId="4" fontId="5" fillId="0" borderId="0" xfId="0" applyNumberFormat="1" applyFont="1" applyFill="1" applyBorder="1" applyProtection="1"/>
    <xf numFmtId="0" fontId="0" fillId="0" borderId="0" xfId="0" applyFill="1" applyBorder="1" applyProtection="1"/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>
      <alignment vertical="center"/>
    </xf>
    <xf numFmtId="164" fontId="3" fillId="3" borderId="0" xfId="0" applyNumberFormat="1" applyFont="1" applyFill="1" applyBorder="1" applyAlignment="1">
      <alignment horizontal="center"/>
    </xf>
    <xf numFmtId="167" fontId="0" fillId="0" borderId="0" xfId="0" applyNumberFormat="1" applyProtection="1"/>
    <xf numFmtId="168" fontId="0" fillId="0" borderId="0" xfId="0" applyNumberFormat="1" applyFill="1" applyProtection="1"/>
    <xf numFmtId="168" fontId="0" fillId="0" borderId="0" xfId="0" applyNumberFormat="1" applyFill="1" applyBorder="1" applyProtection="1"/>
    <xf numFmtId="0" fontId="9" fillId="0" borderId="0" xfId="0" applyFont="1" applyFill="1" applyBorder="1" applyAlignment="1" applyProtection="1"/>
    <xf numFmtId="44" fontId="0" fillId="6" borderId="24" xfId="3" applyNumberFormat="1" applyFont="1" applyFill="1" applyBorder="1"/>
    <xf numFmtId="44" fontId="0" fillId="6" borderId="15" xfId="3" applyNumberFormat="1" applyFont="1" applyFill="1" applyBorder="1"/>
    <xf numFmtId="44" fontId="0" fillId="6" borderId="27" xfId="3" applyNumberFormat="1" applyFont="1" applyFill="1" applyBorder="1"/>
    <xf numFmtId="44" fontId="0" fillId="6" borderId="28" xfId="3" applyNumberFormat="1" applyFont="1" applyFill="1" applyBorder="1"/>
    <xf numFmtId="168" fontId="13" fillId="0" borderId="0" xfId="6" applyNumberFormat="1" applyFont="1" applyFill="1" applyProtection="1"/>
    <xf numFmtId="166" fontId="13" fillId="0" borderId="0" xfId="6" applyNumberFormat="1" applyFont="1" applyFill="1" applyProtection="1"/>
    <xf numFmtId="44" fontId="13" fillId="8" borderId="0" xfId="6" applyNumberFormat="1" applyFont="1" applyFill="1" applyProtection="1"/>
    <xf numFmtId="44" fontId="0" fillId="6" borderId="25" xfId="3" applyNumberFormat="1" applyFont="1" applyFill="1" applyBorder="1"/>
    <xf numFmtId="0" fontId="3" fillId="0" borderId="14" xfId="1" applyFont="1" applyBorder="1"/>
    <xf numFmtId="4" fontId="3" fillId="0" borderId="14" xfId="0" applyNumberFormat="1" applyFont="1" applyFill="1" applyBorder="1"/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4" fontId="3" fillId="0" borderId="0" xfId="0" applyNumberFormat="1" applyFont="1" applyFill="1" applyBorder="1" applyAlignment="1">
      <alignment horizontal="right"/>
    </xf>
    <xf numFmtId="4" fontId="0" fillId="0" borderId="14" xfId="0" applyNumberFormat="1" applyFill="1" applyBorder="1" applyProtection="1"/>
    <xf numFmtId="0" fontId="17" fillId="0" borderId="0" xfId="0" applyFont="1" applyBorder="1"/>
    <xf numFmtId="4" fontId="18" fillId="9" borderId="16" xfId="0" applyNumberFormat="1" applyFont="1" applyFill="1" applyBorder="1"/>
    <xf numFmtId="4" fontId="18" fillId="9" borderId="14" xfId="0" applyNumberFormat="1" applyFont="1" applyFill="1" applyBorder="1"/>
    <xf numFmtId="4" fontId="18" fillId="9" borderId="16" xfId="4" applyNumberFormat="1" applyFont="1" applyFill="1" applyBorder="1"/>
    <xf numFmtId="4" fontId="3" fillId="9" borderId="16" xfId="4" applyNumberFormat="1" applyFont="1" applyFill="1" applyBorder="1"/>
    <xf numFmtId="0" fontId="6" fillId="2" borderId="3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14" xfId="0" applyFill="1" applyBorder="1"/>
    <xf numFmtId="0" fontId="3" fillId="0" borderId="14" xfId="1" applyFont="1" applyFill="1" applyBorder="1"/>
    <xf numFmtId="0" fontId="3" fillId="0" borderId="14" xfId="1" applyFont="1" applyFill="1" applyBorder="1" applyAlignment="1">
      <alignment horizontal="center"/>
    </xf>
    <xf numFmtId="14" fontId="3" fillId="0" borderId="14" xfId="1" applyNumberFormat="1" applyFont="1" applyFill="1" applyBorder="1"/>
    <xf numFmtId="14" fontId="3" fillId="0" borderId="14" xfId="0" applyNumberFormat="1" applyFont="1" applyFill="1" applyBorder="1" applyAlignment="1">
      <alignment horizontal="right"/>
    </xf>
    <xf numFmtId="14" fontId="3" fillId="0" borderId="14" xfId="1" applyNumberFormat="1" applyFont="1" applyFill="1" applyBorder="1" applyAlignment="1">
      <alignment horizontal="right"/>
    </xf>
    <xf numFmtId="0" fontId="5" fillId="0" borderId="14" xfId="1" applyFont="1" applyBorder="1" applyAlignment="1">
      <alignment horizontal="center"/>
    </xf>
    <xf numFmtId="4" fontId="18" fillId="9" borderId="36" xfId="0" applyNumberFormat="1" applyFont="1" applyFill="1" applyBorder="1"/>
    <xf numFmtId="0" fontId="4" fillId="2" borderId="32" xfId="0" applyFont="1" applyFill="1" applyBorder="1" applyAlignment="1">
      <alignment horizontal="center" vertical="top" wrapText="1"/>
    </xf>
    <xf numFmtId="0" fontId="6" fillId="2" borderId="37" xfId="0" applyFont="1" applyFill="1" applyBorder="1" applyAlignment="1">
      <alignment horizontal="center" vertical="center" wrapText="1"/>
    </xf>
    <xf numFmtId="4" fontId="18" fillId="9" borderId="38" xfId="0" applyNumberFormat="1" applyFont="1" applyFill="1" applyBorder="1"/>
    <xf numFmtId="0" fontId="5" fillId="0" borderId="14" xfId="1" applyFont="1" applyFill="1" applyBorder="1" applyAlignment="1">
      <alignment horizontal="center"/>
    </xf>
    <xf numFmtId="4" fontId="2" fillId="0" borderId="14" xfId="4" applyNumberFormat="1" applyFill="1" applyBorder="1" applyProtection="1"/>
    <xf numFmtId="169" fontId="3" fillId="3" borderId="0" xfId="0" applyNumberFormat="1" applyFont="1" applyFill="1" applyBorder="1" applyAlignment="1">
      <alignment horizontal="right"/>
    </xf>
    <xf numFmtId="43" fontId="0" fillId="10" borderId="14" xfId="0" applyNumberFormat="1" applyFill="1" applyBorder="1" applyProtection="1">
      <protection locked="0"/>
    </xf>
    <xf numFmtId="0" fontId="5" fillId="10" borderId="0" xfId="0" applyFont="1" applyFill="1" applyBorder="1" applyAlignment="1">
      <alignment vertical="center"/>
    </xf>
    <xf numFmtId="0" fontId="3" fillId="10" borderId="0" xfId="0" applyFont="1" applyFill="1" applyBorder="1"/>
    <xf numFmtId="0" fontId="5" fillId="0" borderId="0" xfId="0" applyFont="1" applyFill="1" applyProtection="1"/>
    <xf numFmtId="0" fontId="0" fillId="0" borderId="18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3" fillId="0" borderId="17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44" fontId="9" fillId="7" borderId="0" xfId="5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44" fontId="9" fillId="7" borderId="0" xfId="5" applyFont="1" applyFill="1" applyBorder="1" applyAlignment="1" applyProtection="1">
      <alignment horizontal="center"/>
    </xf>
    <xf numFmtId="0" fontId="4" fillId="2" borderId="1" xfId="4" applyFont="1" applyFill="1" applyBorder="1" applyAlignment="1">
      <alignment horizontal="center"/>
    </xf>
    <xf numFmtId="0" fontId="4" fillId="2" borderId="4" xfId="4" applyFont="1" applyFill="1" applyBorder="1" applyAlignment="1">
      <alignment horizontal="center" vertical="center"/>
    </xf>
    <xf numFmtId="0" fontId="4" fillId="2" borderId="5" xfId="4" applyFont="1" applyFill="1" applyBorder="1" applyAlignment="1">
      <alignment horizontal="center" vertical="center"/>
    </xf>
    <xf numFmtId="0" fontId="4" fillId="2" borderId="6" xfId="4" applyFont="1" applyFill="1" applyBorder="1" applyAlignment="1">
      <alignment horizontal="center" vertical="center"/>
    </xf>
  </cellXfs>
  <cellStyles count="7">
    <cellStyle name="Moneda" xfId="5" builtinId="4"/>
    <cellStyle name="Moneda 2" xfId="3"/>
    <cellStyle name="Normal" xfId="0" builtinId="0"/>
    <cellStyle name="Normal 2" xfId="1"/>
    <cellStyle name="Normal 3" xfId="2"/>
    <cellStyle name="Normal 3 2" xfId="4"/>
    <cellStyle name="Normal 4" xfId="6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01837/AppData/Local/Microsoft/Windows/Temporary%20Internet%20Files/Content.Outlook/1L8OM6LK/Total%20FUJI-SUN%20V3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RD FUJI"/>
      <sheetName val="Resumen"/>
      <sheetName val="Input"/>
      <sheetName val="HARD"/>
      <sheetName val="Soft"/>
      <sheetName val="Total"/>
      <sheetName val="Sx"/>
      <sheetName val="SOFT FUJI"/>
      <sheetName val="HARD SUN"/>
      <sheetName val="SOFTWARE"/>
      <sheetName val="Total(0)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P27">
            <v>168582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32"/>
  <sheetViews>
    <sheetView workbookViewId="0">
      <selection activeCell="C18" sqref="C18:E18"/>
    </sheetView>
  </sheetViews>
  <sheetFormatPr baseColWidth="10" defaultRowHeight="13.2" x14ac:dyDescent="0.25"/>
  <cols>
    <col min="2" max="5" width="16" customWidth="1"/>
    <col min="6" max="29" width="12.77734375" customWidth="1"/>
    <col min="30" max="30" width="16.88671875" bestFit="1" customWidth="1"/>
  </cols>
  <sheetData>
    <row r="3" spans="1:30" ht="13.8" thickBot="1" x14ac:dyDescent="0.3"/>
    <row r="4" spans="1:30" ht="25.5" customHeight="1" x14ac:dyDescent="0.25">
      <c r="A4" s="26" t="s">
        <v>49</v>
      </c>
      <c r="B4" s="145" t="s">
        <v>44</v>
      </c>
      <c r="C4" s="147" t="s">
        <v>45</v>
      </c>
      <c r="D4" s="148"/>
      <c r="E4" s="149"/>
      <c r="F4" s="150" t="s">
        <v>46</v>
      </c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1" t="s">
        <v>16</v>
      </c>
    </row>
    <row r="5" spans="1:30" ht="13.8" thickBot="1" x14ac:dyDescent="0.3">
      <c r="B5" s="146"/>
      <c r="C5" s="27">
        <v>2020</v>
      </c>
      <c r="D5" s="28">
        <v>2021</v>
      </c>
      <c r="E5" s="68">
        <v>2022</v>
      </c>
      <c r="F5" s="140">
        <v>43891</v>
      </c>
      <c r="G5" s="140">
        <v>43922</v>
      </c>
      <c r="H5" s="140">
        <v>43952</v>
      </c>
      <c r="I5" s="140">
        <v>43983</v>
      </c>
      <c r="J5" s="140">
        <v>44013</v>
      </c>
      <c r="K5" s="140">
        <v>44044</v>
      </c>
      <c r="L5" s="140">
        <v>44075</v>
      </c>
      <c r="M5" s="140">
        <v>44105</v>
      </c>
      <c r="N5" s="140">
        <v>44136</v>
      </c>
      <c r="O5" s="140">
        <v>44166</v>
      </c>
      <c r="P5" s="140">
        <v>44197</v>
      </c>
      <c r="Q5" s="140">
        <v>44228</v>
      </c>
      <c r="R5" s="140">
        <v>44256</v>
      </c>
      <c r="S5" s="140">
        <v>44287</v>
      </c>
      <c r="T5" s="140">
        <v>44317</v>
      </c>
      <c r="U5" s="140">
        <v>44348</v>
      </c>
      <c r="V5" s="140">
        <v>44378</v>
      </c>
      <c r="W5" s="140">
        <v>44409</v>
      </c>
      <c r="X5" s="140">
        <v>44440</v>
      </c>
      <c r="Y5" s="140">
        <v>44470</v>
      </c>
      <c r="Z5" s="140">
        <v>44501</v>
      </c>
      <c r="AA5" s="140">
        <v>44531</v>
      </c>
      <c r="AB5" s="140">
        <v>44562</v>
      </c>
      <c r="AC5" s="140">
        <v>44593</v>
      </c>
      <c r="AD5" s="152"/>
    </row>
    <row r="6" spans="1:30" x14ac:dyDescent="0.25">
      <c r="A6" s="29" t="s">
        <v>47</v>
      </c>
      <c r="B6" s="69">
        <f>SUM(C6:E6)</f>
        <v>0</v>
      </c>
      <c r="C6" s="32">
        <f>'Resumen Lote 1'!C3</f>
        <v>0</v>
      </c>
      <c r="D6" s="32">
        <f>'Resumen Lote 1'!D3</f>
        <v>0</v>
      </c>
      <c r="E6" s="32">
        <f>'Resumen Lote 1'!E3</f>
        <v>0</v>
      </c>
      <c r="F6" s="31">
        <f>'Resumen Lote 1'!F3</f>
        <v>0</v>
      </c>
      <c r="G6" s="31">
        <f>'Resumen Lote 1'!G3</f>
        <v>0</v>
      </c>
      <c r="H6" s="31">
        <f>'Resumen Lote 1'!H3</f>
        <v>0</v>
      </c>
      <c r="I6" s="31">
        <f>'Resumen Lote 1'!I3</f>
        <v>0</v>
      </c>
      <c r="J6" s="31">
        <f>'Resumen Lote 1'!J3</f>
        <v>0</v>
      </c>
      <c r="K6" s="31">
        <f>'Resumen Lote 1'!K3</f>
        <v>0</v>
      </c>
      <c r="L6" s="31">
        <f>'Resumen Lote 1'!L3</f>
        <v>0</v>
      </c>
      <c r="M6" s="31">
        <f>'Resumen Lote 1'!M3</f>
        <v>0</v>
      </c>
      <c r="N6" s="31">
        <f>'Resumen Lote 1'!N3</f>
        <v>0</v>
      </c>
      <c r="O6" s="31">
        <f>'Resumen Lote 1'!O3</f>
        <v>0</v>
      </c>
      <c r="P6" s="31">
        <f>'Resumen Lote 1'!P3</f>
        <v>0</v>
      </c>
      <c r="Q6" s="31">
        <f>'Resumen Lote 1'!Q3</f>
        <v>0</v>
      </c>
      <c r="R6" s="31">
        <f>'Resumen Lote 1'!R3</f>
        <v>0</v>
      </c>
      <c r="S6" s="31">
        <f>'Resumen Lote 1'!S3</f>
        <v>0</v>
      </c>
      <c r="T6" s="31">
        <f>'Resumen Lote 1'!T3</f>
        <v>0</v>
      </c>
      <c r="U6" s="31">
        <f>'Resumen Lote 1'!U3</f>
        <v>0</v>
      </c>
      <c r="V6" s="31">
        <f>'Resumen Lote 1'!V3</f>
        <v>0</v>
      </c>
      <c r="W6" s="31">
        <f>'Resumen Lote 1'!W3</f>
        <v>0</v>
      </c>
      <c r="X6" s="31">
        <f>'Resumen Lote 1'!X3</f>
        <v>0</v>
      </c>
      <c r="Y6" s="31">
        <f>'Resumen Lote 1'!Y3</f>
        <v>0</v>
      </c>
      <c r="Z6" s="31">
        <f>'Resumen Lote 1'!Z3</f>
        <v>0</v>
      </c>
      <c r="AA6" s="31">
        <f>'Resumen Lote 1'!AA3</f>
        <v>0</v>
      </c>
      <c r="AB6" s="31">
        <f>'Resumen Lote 1'!AB3</f>
        <v>0</v>
      </c>
      <c r="AC6" s="31">
        <f>'Resumen Lote 1'!AC3</f>
        <v>0</v>
      </c>
      <c r="AD6" s="30">
        <f>SUM(F6:AC6)-B6</f>
        <v>0</v>
      </c>
    </row>
    <row r="7" spans="1:30" x14ac:dyDescent="0.25">
      <c r="A7" s="33" t="s">
        <v>48</v>
      </c>
      <c r="B7" s="69">
        <f>SUM(C7:E7)</f>
        <v>0</v>
      </c>
      <c r="C7" s="32">
        <f>'Resumen Lote 1'!C4</f>
        <v>0</v>
      </c>
      <c r="D7" s="32">
        <f>'Resumen Lote 1'!D4</f>
        <v>0</v>
      </c>
      <c r="E7" s="32">
        <f>'Resumen Lote 1'!E4</f>
        <v>0</v>
      </c>
      <c r="F7" s="31">
        <f>'Resumen Lote 1'!F4</f>
        <v>0</v>
      </c>
      <c r="G7" s="31">
        <f>'Resumen Lote 1'!G4</f>
        <v>0</v>
      </c>
      <c r="H7" s="31">
        <f>'Resumen Lote 1'!H4</f>
        <v>0</v>
      </c>
      <c r="I7" s="31">
        <f>'Resumen Lote 1'!I4</f>
        <v>0</v>
      </c>
      <c r="J7" s="31">
        <f>'Resumen Lote 1'!J4</f>
        <v>0</v>
      </c>
      <c r="K7" s="31">
        <f>'Resumen Lote 1'!K4</f>
        <v>0</v>
      </c>
      <c r="L7" s="31">
        <f>'Resumen Lote 1'!L4</f>
        <v>0</v>
      </c>
      <c r="M7" s="31">
        <f>'Resumen Lote 1'!M4</f>
        <v>0</v>
      </c>
      <c r="N7" s="31">
        <f>'Resumen Lote 1'!N4</f>
        <v>0</v>
      </c>
      <c r="O7" s="31">
        <f>'Resumen Lote 1'!O4</f>
        <v>0</v>
      </c>
      <c r="P7" s="31">
        <f>'Resumen Lote 1'!P4</f>
        <v>0</v>
      </c>
      <c r="Q7" s="31">
        <f>'Resumen Lote 1'!Q4</f>
        <v>0</v>
      </c>
      <c r="R7" s="31">
        <f>'Resumen Lote 1'!R4</f>
        <v>0</v>
      </c>
      <c r="S7" s="31">
        <f>'Resumen Lote 1'!S4</f>
        <v>0</v>
      </c>
      <c r="T7" s="31">
        <f>'Resumen Lote 1'!T4</f>
        <v>0</v>
      </c>
      <c r="U7" s="31">
        <f>'Resumen Lote 1'!U4</f>
        <v>0</v>
      </c>
      <c r="V7" s="31">
        <f>'Resumen Lote 1'!V4</f>
        <v>0</v>
      </c>
      <c r="W7" s="31">
        <f>'Resumen Lote 1'!W4</f>
        <v>0</v>
      </c>
      <c r="X7" s="31">
        <f>'Resumen Lote 1'!X4</f>
        <v>0</v>
      </c>
      <c r="Y7" s="31">
        <f>'Resumen Lote 1'!Y4</f>
        <v>0</v>
      </c>
      <c r="Z7" s="31">
        <f>'Resumen Lote 1'!Z4</f>
        <v>0</v>
      </c>
      <c r="AA7" s="31">
        <f>'Resumen Lote 1'!AA4</f>
        <v>0</v>
      </c>
      <c r="AB7" s="31">
        <f>'Resumen Lote 1'!AB4</f>
        <v>0</v>
      </c>
      <c r="AC7" s="31">
        <f>'Resumen Lote 1'!AC4</f>
        <v>0</v>
      </c>
      <c r="AD7" s="30">
        <f>SUM(F7:AC7)-B7</f>
        <v>0</v>
      </c>
    </row>
    <row r="8" spans="1:30" ht="13.8" thickBot="1" x14ac:dyDescent="0.3">
      <c r="A8" s="34" t="s">
        <v>40</v>
      </c>
      <c r="B8" s="70">
        <f>SUM(C8:E8)</f>
        <v>0</v>
      </c>
      <c r="C8" s="32">
        <f>'Resumen Lote 1'!C5</f>
        <v>0</v>
      </c>
      <c r="D8" s="32">
        <f>'Resumen Lote 1'!D5</f>
        <v>0</v>
      </c>
      <c r="E8" s="32">
        <f>'Resumen Lote 1'!E5</f>
        <v>0</v>
      </c>
      <c r="F8" s="31">
        <f>'Resumen Lote 1'!F5</f>
        <v>0</v>
      </c>
      <c r="G8" s="31">
        <f>'Resumen Lote 1'!G5</f>
        <v>0</v>
      </c>
      <c r="H8" s="31">
        <f>'Resumen Lote 1'!H5</f>
        <v>0</v>
      </c>
      <c r="I8" s="31">
        <f>'Resumen Lote 1'!I5</f>
        <v>0</v>
      </c>
      <c r="J8" s="31">
        <f>'Resumen Lote 1'!J5</f>
        <v>0</v>
      </c>
      <c r="K8" s="31">
        <f>'Resumen Lote 1'!K5</f>
        <v>0</v>
      </c>
      <c r="L8" s="31">
        <f>'Resumen Lote 1'!L5</f>
        <v>0</v>
      </c>
      <c r="M8" s="31">
        <f>'Resumen Lote 1'!M5</f>
        <v>0</v>
      </c>
      <c r="N8" s="31">
        <f>'Resumen Lote 1'!N5</f>
        <v>0</v>
      </c>
      <c r="O8" s="31">
        <f>'Resumen Lote 1'!O5</f>
        <v>0</v>
      </c>
      <c r="P8" s="31">
        <f>'Resumen Lote 1'!P5</f>
        <v>0</v>
      </c>
      <c r="Q8" s="31">
        <f>'Resumen Lote 1'!Q5</f>
        <v>0</v>
      </c>
      <c r="R8" s="31">
        <f>'Resumen Lote 1'!R5</f>
        <v>0</v>
      </c>
      <c r="S8" s="31">
        <f>'Resumen Lote 1'!S5</f>
        <v>0</v>
      </c>
      <c r="T8" s="31">
        <f>'Resumen Lote 1'!T5</f>
        <v>0</v>
      </c>
      <c r="U8" s="31">
        <f>'Resumen Lote 1'!U5</f>
        <v>0</v>
      </c>
      <c r="V8" s="31">
        <f>'Resumen Lote 1'!V5</f>
        <v>0</v>
      </c>
      <c r="W8" s="31">
        <f>'Resumen Lote 1'!W5</f>
        <v>0</v>
      </c>
      <c r="X8" s="31">
        <f>'Resumen Lote 1'!X5</f>
        <v>0</v>
      </c>
      <c r="Y8" s="31">
        <f>'Resumen Lote 1'!Y5</f>
        <v>0</v>
      </c>
      <c r="Z8" s="31">
        <f>'Resumen Lote 1'!Z5</f>
        <v>0</v>
      </c>
      <c r="AA8" s="31">
        <f>'Resumen Lote 1'!AA5</f>
        <v>0</v>
      </c>
      <c r="AB8" s="31">
        <f>'Resumen Lote 1'!AB5</f>
        <v>0</v>
      </c>
      <c r="AC8" s="31">
        <f>'Resumen Lote 1'!AC5</f>
        <v>0</v>
      </c>
      <c r="AD8" s="30">
        <f>SUM(F8:AC8)-B8</f>
        <v>0</v>
      </c>
    </row>
    <row r="10" spans="1:30" ht="13.8" thickBot="1" x14ac:dyDescent="0.3"/>
    <row r="11" spans="1:30" ht="25.5" customHeight="1" x14ac:dyDescent="0.25">
      <c r="A11" s="26" t="s">
        <v>50</v>
      </c>
      <c r="B11" s="145" t="s">
        <v>44</v>
      </c>
      <c r="C11" s="147" t="s">
        <v>45</v>
      </c>
      <c r="D11" s="148"/>
      <c r="E11" s="149"/>
      <c r="F11" s="150" t="s">
        <v>46</v>
      </c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1" t="s">
        <v>16</v>
      </c>
    </row>
    <row r="12" spans="1:30" ht="13.8" thickBot="1" x14ac:dyDescent="0.3">
      <c r="B12" s="146"/>
      <c r="C12" s="27">
        <v>2020</v>
      </c>
      <c r="D12" s="28">
        <v>2021</v>
      </c>
      <c r="E12" s="68">
        <v>2022</v>
      </c>
      <c r="F12" s="140">
        <v>43891</v>
      </c>
      <c r="G12" s="140">
        <v>43922</v>
      </c>
      <c r="H12" s="140">
        <v>43952</v>
      </c>
      <c r="I12" s="140">
        <v>43983</v>
      </c>
      <c r="J12" s="140">
        <v>44013</v>
      </c>
      <c r="K12" s="140">
        <v>44044</v>
      </c>
      <c r="L12" s="140">
        <v>44075</v>
      </c>
      <c r="M12" s="140">
        <v>44105</v>
      </c>
      <c r="N12" s="140">
        <v>44136</v>
      </c>
      <c r="O12" s="140">
        <v>44166</v>
      </c>
      <c r="P12" s="140">
        <v>44197</v>
      </c>
      <c r="Q12" s="140">
        <v>44228</v>
      </c>
      <c r="R12" s="140">
        <v>44256</v>
      </c>
      <c r="S12" s="140">
        <v>44287</v>
      </c>
      <c r="T12" s="140">
        <v>44317</v>
      </c>
      <c r="U12" s="140">
        <v>44348</v>
      </c>
      <c r="V12" s="140">
        <v>44378</v>
      </c>
      <c r="W12" s="140">
        <v>44409</v>
      </c>
      <c r="X12" s="140">
        <v>44440</v>
      </c>
      <c r="Y12" s="140">
        <v>44470</v>
      </c>
      <c r="Z12" s="140">
        <v>44501</v>
      </c>
      <c r="AA12" s="140">
        <v>44531</v>
      </c>
      <c r="AB12" s="140">
        <v>44562</v>
      </c>
      <c r="AC12" s="140">
        <v>44593</v>
      </c>
      <c r="AD12" s="152"/>
    </row>
    <row r="13" spans="1:30" x14ac:dyDescent="0.25">
      <c r="A13" s="29" t="s">
        <v>64</v>
      </c>
      <c r="B13" s="69">
        <f>SUM(C13:E13)</f>
        <v>0</v>
      </c>
      <c r="C13" s="32">
        <f>'Resumen Lote 2'!C3</f>
        <v>0</v>
      </c>
      <c r="D13" s="32">
        <f>'Resumen Lote 2'!D3</f>
        <v>0</v>
      </c>
      <c r="E13" s="32">
        <f>'Resumen Lote 2'!E3</f>
        <v>0</v>
      </c>
      <c r="F13" s="31">
        <f>'Resumen Lote 2'!F3</f>
        <v>0</v>
      </c>
      <c r="G13" s="31">
        <f>'Resumen Lote 2'!G3</f>
        <v>0</v>
      </c>
      <c r="H13" s="31">
        <f>'Resumen Lote 2'!H3</f>
        <v>0</v>
      </c>
      <c r="I13" s="31">
        <f>'Resumen Lote 2'!I3</f>
        <v>0</v>
      </c>
      <c r="J13" s="31">
        <f>'Resumen Lote 2'!J3</f>
        <v>0</v>
      </c>
      <c r="K13" s="31">
        <f>'Resumen Lote 2'!K3</f>
        <v>0</v>
      </c>
      <c r="L13" s="31">
        <f>'Resumen Lote 2'!L3</f>
        <v>0</v>
      </c>
      <c r="M13" s="31">
        <f>'Resumen Lote 2'!M3</f>
        <v>0</v>
      </c>
      <c r="N13" s="31">
        <f>'Resumen Lote 2'!N3</f>
        <v>0</v>
      </c>
      <c r="O13" s="31">
        <f>'Resumen Lote 2'!O3</f>
        <v>0</v>
      </c>
      <c r="P13" s="31">
        <f>'Resumen Lote 2'!P3</f>
        <v>0</v>
      </c>
      <c r="Q13" s="31">
        <f>'Resumen Lote 2'!Q3</f>
        <v>0</v>
      </c>
      <c r="R13" s="31">
        <f>'Resumen Lote 2'!R3</f>
        <v>0</v>
      </c>
      <c r="S13" s="31">
        <f>'Resumen Lote 2'!S3</f>
        <v>0</v>
      </c>
      <c r="T13" s="31">
        <f>'Resumen Lote 2'!T3</f>
        <v>0</v>
      </c>
      <c r="U13" s="31">
        <f>'Resumen Lote 2'!U3</f>
        <v>0</v>
      </c>
      <c r="V13" s="31">
        <f>'Resumen Lote 2'!V3</f>
        <v>0</v>
      </c>
      <c r="W13" s="31">
        <f>'Resumen Lote 2'!W3</f>
        <v>0</v>
      </c>
      <c r="X13" s="31">
        <f>'Resumen Lote 2'!X3</f>
        <v>0</v>
      </c>
      <c r="Y13" s="31">
        <f>'Resumen Lote 2'!Y3</f>
        <v>0</v>
      </c>
      <c r="Z13" s="31">
        <f>'Resumen Lote 2'!Z3</f>
        <v>0</v>
      </c>
      <c r="AA13" s="31">
        <f>'Resumen Lote 2'!AA3</f>
        <v>0</v>
      </c>
      <c r="AB13" s="31">
        <f>'Resumen Lote 2'!AB3</f>
        <v>0</v>
      </c>
      <c r="AC13" s="31">
        <f>'Resumen Lote 2'!AC3</f>
        <v>0</v>
      </c>
      <c r="AD13" s="30">
        <f>SUM(F13:AC13)-B13</f>
        <v>0</v>
      </c>
    </row>
    <row r="14" spans="1:30" ht="13.8" thickBot="1" x14ac:dyDescent="0.3">
      <c r="A14" s="34" t="s">
        <v>40</v>
      </c>
      <c r="B14" s="70">
        <f>SUM(C14:E14)</f>
        <v>0</v>
      </c>
      <c r="C14" s="32">
        <f>'Resumen Lote 2'!C4</f>
        <v>0</v>
      </c>
      <c r="D14" s="32">
        <f>'Resumen Lote 2'!D4</f>
        <v>0</v>
      </c>
      <c r="E14" s="32">
        <f>'Resumen Lote 2'!E4</f>
        <v>0</v>
      </c>
      <c r="F14" s="31">
        <f>'Resumen Lote 2'!F4</f>
        <v>0</v>
      </c>
      <c r="G14" s="31">
        <f>'Resumen Lote 2'!G4</f>
        <v>0</v>
      </c>
      <c r="H14" s="31">
        <f>'Resumen Lote 2'!H4</f>
        <v>0</v>
      </c>
      <c r="I14" s="31">
        <f>'Resumen Lote 2'!I4</f>
        <v>0</v>
      </c>
      <c r="J14" s="31">
        <f>'Resumen Lote 2'!J4</f>
        <v>0</v>
      </c>
      <c r="K14" s="31">
        <f>'Resumen Lote 2'!K4</f>
        <v>0</v>
      </c>
      <c r="L14" s="31">
        <f>'Resumen Lote 2'!L4</f>
        <v>0</v>
      </c>
      <c r="M14" s="31">
        <f>'Resumen Lote 2'!M4</f>
        <v>0</v>
      </c>
      <c r="N14" s="31">
        <f>'Resumen Lote 2'!N4</f>
        <v>0</v>
      </c>
      <c r="O14" s="31">
        <f>'Resumen Lote 2'!O4</f>
        <v>0</v>
      </c>
      <c r="P14" s="31">
        <f>'Resumen Lote 2'!P4</f>
        <v>0</v>
      </c>
      <c r="Q14" s="31">
        <f>'Resumen Lote 2'!Q4</f>
        <v>0</v>
      </c>
      <c r="R14" s="31">
        <f>'Resumen Lote 2'!R4</f>
        <v>0</v>
      </c>
      <c r="S14" s="31">
        <f>'Resumen Lote 2'!S4</f>
        <v>0</v>
      </c>
      <c r="T14" s="31">
        <f>'Resumen Lote 2'!T4</f>
        <v>0</v>
      </c>
      <c r="U14" s="31">
        <f>'Resumen Lote 2'!U4</f>
        <v>0</v>
      </c>
      <c r="V14" s="31">
        <f>'Resumen Lote 2'!V4</f>
        <v>0</v>
      </c>
      <c r="W14" s="31">
        <f>'Resumen Lote 2'!W4</f>
        <v>0</v>
      </c>
      <c r="X14" s="31">
        <f>'Resumen Lote 2'!X4</f>
        <v>0</v>
      </c>
      <c r="Y14" s="31">
        <f>'Resumen Lote 2'!Y4</f>
        <v>0</v>
      </c>
      <c r="Z14" s="31">
        <f>'Resumen Lote 2'!Z4</f>
        <v>0</v>
      </c>
      <c r="AA14" s="31">
        <f>'Resumen Lote 2'!AA4</f>
        <v>0</v>
      </c>
      <c r="AB14" s="31">
        <f>'Resumen Lote 2'!AB4</f>
        <v>0</v>
      </c>
      <c r="AC14" s="31">
        <f>'Resumen Lote 2'!AC4</f>
        <v>0</v>
      </c>
      <c r="AD14" s="30">
        <f>SUM(F14:AC14)-B14</f>
        <v>0</v>
      </c>
    </row>
    <row r="16" spans="1:30" ht="13.8" thickBot="1" x14ac:dyDescent="0.3"/>
    <row r="17" spans="1:30" x14ac:dyDescent="0.25">
      <c r="A17" s="26" t="s">
        <v>40</v>
      </c>
      <c r="B17" s="145" t="s">
        <v>44</v>
      </c>
      <c r="C17" s="147" t="s">
        <v>45</v>
      </c>
      <c r="D17" s="148"/>
      <c r="E17" s="149"/>
      <c r="F17" s="150" t="s">
        <v>46</v>
      </c>
      <c r="G17" s="150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1" t="s">
        <v>16</v>
      </c>
    </row>
    <row r="18" spans="1:30" x14ac:dyDescent="0.25">
      <c r="B18" s="146"/>
      <c r="C18" s="27">
        <v>2020</v>
      </c>
      <c r="D18" s="28">
        <v>2021</v>
      </c>
      <c r="E18" s="68">
        <v>2022</v>
      </c>
      <c r="F18" s="140">
        <v>43891</v>
      </c>
      <c r="G18" s="140">
        <v>43922</v>
      </c>
      <c r="H18" s="140">
        <v>43952</v>
      </c>
      <c r="I18" s="140">
        <v>43983</v>
      </c>
      <c r="J18" s="140">
        <v>44013</v>
      </c>
      <c r="K18" s="140">
        <v>44044</v>
      </c>
      <c r="L18" s="140">
        <v>44075</v>
      </c>
      <c r="M18" s="140">
        <v>44105</v>
      </c>
      <c r="N18" s="140">
        <v>44136</v>
      </c>
      <c r="O18" s="140">
        <v>44166</v>
      </c>
      <c r="P18" s="140">
        <v>44197</v>
      </c>
      <c r="Q18" s="140">
        <v>44228</v>
      </c>
      <c r="R18" s="140">
        <v>44256</v>
      </c>
      <c r="S18" s="140">
        <v>44287</v>
      </c>
      <c r="T18" s="140">
        <v>44317</v>
      </c>
      <c r="U18" s="140">
        <v>44348</v>
      </c>
      <c r="V18" s="140">
        <v>44378</v>
      </c>
      <c r="W18" s="140">
        <v>44409</v>
      </c>
      <c r="X18" s="140">
        <v>44440</v>
      </c>
      <c r="Y18" s="140">
        <v>44470</v>
      </c>
      <c r="Z18" s="140">
        <v>44501</v>
      </c>
      <c r="AA18" s="140">
        <v>44531</v>
      </c>
      <c r="AB18" s="140">
        <v>44562</v>
      </c>
      <c r="AC18" s="140">
        <v>44593</v>
      </c>
      <c r="AD18" s="152"/>
    </row>
    <row r="19" spans="1:30" ht="13.8" thickBot="1" x14ac:dyDescent="0.3">
      <c r="A19" s="34" t="s">
        <v>40</v>
      </c>
      <c r="B19" s="70">
        <f>SUM(B8,B14)</f>
        <v>0</v>
      </c>
      <c r="C19" s="32">
        <f t="shared" ref="C19:AC19" si="0">SUM(C8,C14)</f>
        <v>0</v>
      </c>
      <c r="D19" s="32">
        <f t="shared" si="0"/>
        <v>0</v>
      </c>
      <c r="E19" s="32">
        <f t="shared" si="0"/>
        <v>0</v>
      </c>
      <c r="F19" s="31">
        <f t="shared" si="0"/>
        <v>0</v>
      </c>
      <c r="G19" s="31">
        <f t="shared" si="0"/>
        <v>0</v>
      </c>
      <c r="H19" s="31">
        <f t="shared" si="0"/>
        <v>0</v>
      </c>
      <c r="I19" s="31">
        <f t="shared" si="0"/>
        <v>0</v>
      </c>
      <c r="J19" s="31">
        <f t="shared" si="0"/>
        <v>0</v>
      </c>
      <c r="K19" s="31">
        <f t="shared" si="0"/>
        <v>0</v>
      </c>
      <c r="L19" s="31">
        <f t="shared" si="0"/>
        <v>0</v>
      </c>
      <c r="M19" s="31">
        <f t="shared" si="0"/>
        <v>0</v>
      </c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  <c r="S19" s="31">
        <f t="shared" si="0"/>
        <v>0</v>
      </c>
      <c r="T19" s="31">
        <f t="shared" si="0"/>
        <v>0</v>
      </c>
      <c r="U19" s="31">
        <f t="shared" si="0"/>
        <v>0</v>
      </c>
      <c r="V19" s="31">
        <f t="shared" si="0"/>
        <v>0</v>
      </c>
      <c r="W19" s="31">
        <f t="shared" si="0"/>
        <v>0</v>
      </c>
      <c r="X19" s="31">
        <f t="shared" si="0"/>
        <v>0</v>
      </c>
      <c r="Y19" s="31">
        <f t="shared" si="0"/>
        <v>0</v>
      </c>
      <c r="Z19" s="31">
        <f t="shared" si="0"/>
        <v>0</v>
      </c>
      <c r="AA19" s="31">
        <f t="shared" si="0"/>
        <v>0</v>
      </c>
      <c r="AB19" s="31">
        <f t="shared" si="0"/>
        <v>0</v>
      </c>
      <c r="AC19" s="31">
        <f t="shared" si="0"/>
        <v>0</v>
      </c>
      <c r="AD19" s="30"/>
    </row>
    <row r="20" spans="1:30" x14ac:dyDescent="0.25">
      <c r="AD20" s="30">
        <f>SUM(F20:AC20)-B20</f>
        <v>0</v>
      </c>
    </row>
    <row r="24" spans="1:30" x14ac:dyDescent="0.25">
      <c r="B24" s="71"/>
      <c r="C24" s="71"/>
      <c r="D24" s="71"/>
      <c r="E24" s="71"/>
      <c r="F24" s="71"/>
    </row>
    <row r="25" spans="1:30" x14ac:dyDescent="0.25">
      <c r="B25" s="71"/>
      <c r="C25" s="71"/>
      <c r="D25" s="71"/>
      <c r="E25" s="71"/>
      <c r="F25" s="71"/>
    </row>
    <row r="28" spans="1:30" ht="13.8" x14ac:dyDescent="0.25">
      <c r="B28" s="71"/>
      <c r="C28" s="72"/>
      <c r="D28" s="71"/>
      <c r="E28" s="71"/>
      <c r="F28" s="71"/>
    </row>
    <row r="29" spans="1:30" x14ac:dyDescent="0.25">
      <c r="B29" s="71"/>
      <c r="C29" s="73"/>
      <c r="D29" s="71"/>
      <c r="E29" s="71"/>
      <c r="F29" s="71"/>
    </row>
    <row r="30" spans="1:30" x14ac:dyDescent="0.25">
      <c r="B30" s="71"/>
      <c r="C30" s="71"/>
      <c r="D30" s="71"/>
      <c r="E30" s="71"/>
      <c r="F30" s="71"/>
    </row>
    <row r="31" spans="1:30" x14ac:dyDescent="0.25">
      <c r="B31" s="71"/>
      <c r="C31" s="71"/>
      <c r="D31" s="71"/>
      <c r="E31" s="71"/>
      <c r="F31" s="71"/>
    </row>
    <row r="32" spans="1:30" x14ac:dyDescent="0.25">
      <c r="B32" s="71"/>
      <c r="C32" s="71"/>
      <c r="D32" s="71"/>
      <c r="E32" s="71"/>
      <c r="F32" s="71"/>
    </row>
  </sheetData>
  <sheetProtection algorithmName="SHA-512" hashValue="tbHQMfg1CYZMN39DHpE8RHQprxXZosE8Et9TzQySrwCf7eXKQm8Vc7f5j7W/Ho6Z3SlxrRzzIt7hhUvOXXGD8Q==" saltValue="GHcb2tOb1O7TxCNwAu1Hug==" spinCount="100000" sheet="1" objects="1" scenarios="1"/>
  <mergeCells count="12">
    <mergeCell ref="B17:B18"/>
    <mergeCell ref="C17:E17"/>
    <mergeCell ref="F17:AC17"/>
    <mergeCell ref="AD17:AD18"/>
    <mergeCell ref="B4:B5"/>
    <mergeCell ref="C4:E4"/>
    <mergeCell ref="AD4:AD5"/>
    <mergeCell ref="B11:B12"/>
    <mergeCell ref="C11:E11"/>
    <mergeCell ref="AD11:AD12"/>
    <mergeCell ref="F4:AC4"/>
    <mergeCell ref="F11:AC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5"/>
  <sheetViews>
    <sheetView workbookViewId="0">
      <pane xSplit="1" topLeftCell="B1" activePane="topRight" state="frozen"/>
      <selection pane="topRight" activeCell="F2" sqref="F2:AC2"/>
    </sheetView>
  </sheetViews>
  <sheetFormatPr baseColWidth="10" defaultRowHeight="13.2" x14ac:dyDescent="0.25"/>
  <cols>
    <col min="1" max="1" width="11.5546875" customWidth="1"/>
    <col min="2" max="5" width="17.77734375" customWidth="1"/>
    <col min="6" max="30" width="13.33203125" customWidth="1"/>
  </cols>
  <sheetData>
    <row r="1" spans="1:40" ht="25.5" customHeight="1" x14ac:dyDescent="0.25">
      <c r="A1" s="26" t="s">
        <v>49</v>
      </c>
      <c r="B1" s="145" t="s">
        <v>44</v>
      </c>
      <c r="C1" s="147" t="s">
        <v>45</v>
      </c>
      <c r="D1" s="148"/>
      <c r="E1" s="149"/>
      <c r="F1" s="150" t="s">
        <v>46</v>
      </c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1" t="s">
        <v>16</v>
      </c>
    </row>
    <row r="2" spans="1:40" ht="13.8" thickBot="1" x14ac:dyDescent="0.3">
      <c r="B2" s="146"/>
      <c r="C2" s="27">
        <v>2020</v>
      </c>
      <c r="D2" s="28">
        <v>2021</v>
      </c>
      <c r="E2" s="68">
        <v>2022</v>
      </c>
      <c r="F2" s="140">
        <v>43891</v>
      </c>
      <c r="G2" s="140">
        <v>43922</v>
      </c>
      <c r="H2" s="140">
        <v>43952</v>
      </c>
      <c r="I2" s="140">
        <v>43983</v>
      </c>
      <c r="J2" s="140">
        <v>44013</v>
      </c>
      <c r="K2" s="140">
        <v>44044</v>
      </c>
      <c r="L2" s="140">
        <v>44075</v>
      </c>
      <c r="M2" s="140">
        <v>44105</v>
      </c>
      <c r="N2" s="140">
        <v>44136</v>
      </c>
      <c r="O2" s="140">
        <v>44166</v>
      </c>
      <c r="P2" s="140">
        <v>44197</v>
      </c>
      <c r="Q2" s="140">
        <v>44228</v>
      </c>
      <c r="R2" s="140">
        <v>44256</v>
      </c>
      <c r="S2" s="140">
        <v>44287</v>
      </c>
      <c r="T2" s="140">
        <v>44317</v>
      </c>
      <c r="U2" s="140">
        <v>44348</v>
      </c>
      <c r="V2" s="140">
        <v>44378</v>
      </c>
      <c r="W2" s="140">
        <v>44409</v>
      </c>
      <c r="X2" s="140">
        <v>44440</v>
      </c>
      <c r="Y2" s="140">
        <v>44470</v>
      </c>
      <c r="Z2" s="140">
        <v>44501</v>
      </c>
      <c r="AA2" s="140">
        <v>44531</v>
      </c>
      <c r="AB2" s="140">
        <v>44562</v>
      </c>
      <c r="AC2" s="140">
        <v>44593</v>
      </c>
      <c r="AD2" s="152"/>
    </row>
    <row r="3" spans="1:40" x14ac:dyDescent="0.25">
      <c r="A3" s="29" t="s">
        <v>47</v>
      </c>
      <c r="B3" s="31">
        <f>SUM(C3:E3)</f>
        <v>0</v>
      </c>
      <c r="C3" s="100">
        <f>SUM(F3:O3)</f>
        <v>0</v>
      </c>
      <c r="D3" s="101">
        <f>SUM(P3:AA3)</f>
        <v>0</v>
      </c>
      <c r="E3" s="107">
        <f>SUM(AB3:AC3)</f>
        <v>0</v>
      </c>
      <c r="F3" s="31">
        <f>'Lote 1 - HARD'!P14</f>
        <v>0</v>
      </c>
      <c r="G3" s="31">
        <f>'Lote 1 - HARD'!Q14</f>
        <v>0</v>
      </c>
      <c r="H3" s="31">
        <f>'Lote 1 - HARD'!R14</f>
        <v>0</v>
      </c>
      <c r="I3" s="31">
        <f>'Lote 1 - HARD'!S14</f>
        <v>0</v>
      </c>
      <c r="J3" s="31">
        <f>'Lote 1 - HARD'!T14</f>
        <v>0</v>
      </c>
      <c r="K3" s="31">
        <f>'Lote 1 - HARD'!U14</f>
        <v>0</v>
      </c>
      <c r="L3" s="31">
        <f>'Lote 1 - HARD'!V14</f>
        <v>0</v>
      </c>
      <c r="M3" s="31">
        <f>'Lote 1 - HARD'!W14</f>
        <v>0</v>
      </c>
      <c r="N3" s="31">
        <f>'Lote 1 - HARD'!X14</f>
        <v>0</v>
      </c>
      <c r="O3" s="31">
        <f>'Lote 1 - HARD'!Y14</f>
        <v>0</v>
      </c>
      <c r="P3" s="31">
        <f>'Lote 1 - HARD'!Z14</f>
        <v>0</v>
      </c>
      <c r="Q3" s="31">
        <f>'Lote 1 - HARD'!AA14</f>
        <v>0</v>
      </c>
      <c r="R3" s="31">
        <f>'Lote 1 - HARD'!AB14</f>
        <v>0</v>
      </c>
      <c r="S3" s="31">
        <f>'Lote 1 - HARD'!AC14</f>
        <v>0</v>
      </c>
      <c r="T3" s="31">
        <f>'Lote 1 - HARD'!AD14</f>
        <v>0</v>
      </c>
      <c r="U3" s="31">
        <f>'Lote 1 - HARD'!AE14</f>
        <v>0</v>
      </c>
      <c r="V3" s="31">
        <f>'Lote 1 - HARD'!AF14</f>
        <v>0</v>
      </c>
      <c r="W3" s="31">
        <f>'Lote 1 - HARD'!AG14</f>
        <v>0</v>
      </c>
      <c r="X3" s="31">
        <f>'Lote 1 - HARD'!AH14</f>
        <v>0</v>
      </c>
      <c r="Y3" s="31">
        <f>'Lote 1 - HARD'!AI14</f>
        <v>0</v>
      </c>
      <c r="Z3" s="31">
        <f>'Lote 1 - HARD'!AJ14</f>
        <v>0</v>
      </c>
      <c r="AA3" s="31">
        <f>'Lote 1 - HARD'!AK14</f>
        <v>0</v>
      </c>
      <c r="AB3" s="31">
        <f>'Lote 1 - HARD'!AL14</f>
        <v>0</v>
      </c>
      <c r="AC3" s="31">
        <f>'Lote 1 - HARD'!AM14</f>
        <v>0</v>
      </c>
      <c r="AD3" s="30">
        <f>SUM(F3:AC3)-B3</f>
        <v>0</v>
      </c>
    </row>
    <row r="4" spans="1:40" x14ac:dyDescent="0.25">
      <c r="A4" s="33" t="s">
        <v>48</v>
      </c>
      <c r="B4" s="31">
        <f>SUM(C4:E4)</f>
        <v>0</v>
      </c>
      <c r="C4" s="100">
        <f>SUM(F4:O4)</f>
        <v>0</v>
      </c>
      <c r="D4" s="101">
        <f>SUM(P4:AA4)</f>
        <v>0</v>
      </c>
      <c r="E4" s="107">
        <f>SUM(AB4:AC4)</f>
        <v>0</v>
      </c>
      <c r="F4" s="31">
        <f>'Lote 1 - Soft'!P5</f>
        <v>0</v>
      </c>
      <c r="G4" s="31">
        <f>'Lote 1 - Soft'!Q5</f>
        <v>0</v>
      </c>
      <c r="H4" s="31">
        <f>'Lote 1 - Soft'!R5</f>
        <v>0</v>
      </c>
      <c r="I4" s="31">
        <f>'Lote 1 - Soft'!S5</f>
        <v>0</v>
      </c>
      <c r="J4" s="31">
        <f>'Lote 1 - Soft'!T5</f>
        <v>0</v>
      </c>
      <c r="K4" s="31">
        <f>'Lote 1 - Soft'!U5</f>
        <v>0</v>
      </c>
      <c r="L4" s="31">
        <f>'Lote 1 - Soft'!V5</f>
        <v>0</v>
      </c>
      <c r="M4" s="31">
        <f>'Lote 1 - Soft'!W5</f>
        <v>0</v>
      </c>
      <c r="N4" s="31">
        <f>'Lote 1 - Soft'!X5</f>
        <v>0</v>
      </c>
      <c r="O4" s="31">
        <f>'Lote 1 - Soft'!Y5</f>
        <v>0</v>
      </c>
      <c r="P4" s="31">
        <f>'Lote 1 - Soft'!Z5</f>
        <v>0</v>
      </c>
      <c r="Q4" s="31">
        <f>'Lote 1 - Soft'!AA5</f>
        <v>0</v>
      </c>
      <c r="R4" s="31">
        <f>'Lote 1 - Soft'!AB5</f>
        <v>0</v>
      </c>
      <c r="S4" s="31">
        <f>'Lote 1 - Soft'!AC5</f>
        <v>0</v>
      </c>
      <c r="T4" s="31">
        <f>'Lote 1 - Soft'!AD5</f>
        <v>0</v>
      </c>
      <c r="U4" s="31">
        <f>'Lote 1 - Soft'!AE5</f>
        <v>0</v>
      </c>
      <c r="V4" s="31">
        <f>'Lote 1 - Soft'!AF5</f>
        <v>0</v>
      </c>
      <c r="W4" s="31">
        <f>'Lote 1 - Soft'!AG5</f>
        <v>0</v>
      </c>
      <c r="X4" s="31">
        <f>'Lote 1 - Soft'!AH5</f>
        <v>0</v>
      </c>
      <c r="Y4" s="31">
        <f>'Lote 1 - Soft'!AI5</f>
        <v>0</v>
      </c>
      <c r="Z4" s="31">
        <f>'Lote 1 - Soft'!AJ5</f>
        <v>0</v>
      </c>
      <c r="AA4" s="31">
        <f>'Lote 1 - Soft'!AK5</f>
        <v>0</v>
      </c>
      <c r="AB4" s="31">
        <f>'Lote 1 - Soft'!AL5</f>
        <v>0</v>
      </c>
      <c r="AC4" s="31">
        <f>'Lote 1 - Soft'!AM5</f>
        <v>0</v>
      </c>
      <c r="AD4" s="30">
        <f>SUM(F4:AC4)-B4</f>
        <v>0</v>
      </c>
    </row>
    <row r="5" spans="1:40" ht="13.8" thickBot="1" x14ac:dyDescent="0.3">
      <c r="A5" s="34" t="s">
        <v>40</v>
      </c>
      <c r="B5" s="31">
        <f>SUM(C5:E5)</f>
        <v>0</v>
      </c>
      <c r="C5" s="102">
        <f t="shared" ref="C5:F5" si="0">SUM(C3:C4)</f>
        <v>0</v>
      </c>
      <c r="D5" s="103">
        <f t="shared" si="0"/>
        <v>0</v>
      </c>
      <c r="E5" s="103">
        <f t="shared" si="0"/>
        <v>0</v>
      </c>
      <c r="F5" s="67">
        <f t="shared" si="0"/>
        <v>0</v>
      </c>
      <c r="G5" s="35">
        <f t="shared" ref="G5:AC5" si="1">SUM(G3:G4)</f>
        <v>0</v>
      </c>
      <c r="H5" s="35">
        <f t="shared" si="1"/>
        <v>0</v>
      </c>
      <c r="I5" s="35">
        <f t="shared" si="1"/>
        <v>0</v>
      </c>
      <c r="J5" s="35">
        <f t="shared" si="1"/>
        <v>0</v>
      </c>
      <c r="K5" s="35">
        <f t="shared" si="1"/>
        <v>0</v>
      </c>
      <c r="L5" s="35">
        <f t="shared" si="1"/>
        <v>0</v>
      </c>
      <c r="M5" s="35">
        <f t="shared" si="1"/>
        <v>0</v>
      </c>
      <c r="N5" s="35">
        <f t="shared" si="1"/>
        <v>0</v>
      </c>
      <c r="O5" s="35">
        <f t="shared" si="1"/>
        <v>0</v>
      </c>
      <c r="P5" s="35">
        <f t="shared" si="1"/>
        <v>0</v>
      </c>
      <c r="Q5" s="35">
        <f t="shared" si="1"/>
        <v>0</v>
      </c>
      <c r="R5" s="35">
        <f t="shared" si="1"/>
        <v>0</v>
      </c>
      <c r="S5" s="35">
        <f t="shared" si="1"/>
        <v>0</v>
      </c>
      <c r="T5" s="35">
        <f t="shared" si="1"/>
        <v>0</v>
      </c>
      <c r="U5" s="35">
        <f t="shared" si="1"/>
        <v>0</v>
      </c>
      <c r="V5" s="35">
        <f t="shared" si="1"/>
        <v>0</v>
      </c>
      <c r="W5" s="35">
        <f t="shared" si="1"/>
        <v>0</v>
      </c>
      <c r="X5" s="35">
        <f t="shared" si="1"/>
        <v>0</v>
      </c>
      <c r="Y5" s="35">
        <f t="shared" si="1"/>
        <v>0</v>
      </c>
      <c r="Z5" s="35">
        <f t="shared" si="1"/>
        <v>0</v>
      </c>
      <c r="AA5" s="35">
        <f t="shared" si="1"/>
        <v>0</v>
      </c>
      <c r="AB5" s="35">
        <f t="shared" si="1"/>
        <v>0</v>
      </c>
      <c r="AC5" s="35">
        <f t="shared" si="1"/>
        <v>0</v>
      </c>
      <c r="AD5" s="30">
        <f>SUM(F5:AC5)-B5</f>
        <v>0</v>
      </c>
    </row>
    <row r="6" spans="1:40" x14ac:dyDescent="0.25">
      <c r="G6" s="37"/>
      <c r="L6" s="37"/>
      <c r="N6" s="37"/>
      <c r="AD6" s="36"/>
    </row>
    <row r="7" spans="1:40" s="1" customFormat="1" x14ac:dyDescent="0.25">
      <c r="F7" s="5">
        <v>43891</v>
      </c>
      <c r="G7" s="5">
        <v>43922</v>
      </c>
      <c r="H7" s="5">
        <v>43952</v>
      </c>
      <c r="I7" s="5">
        <v>43983</v>
      </c>
      <c r="J7" s="5">
        <v>44013</v>
      </c>
      <c r="K7" s="5">
        <v>44044</v>
      </c>
      <c r="L7" s="5">
        <v>44075</v>
      </c>
      <c r="M7" s="5">
        <v>44105</v>
      </c>
      <c r="N7" s="5">
        <v>44136</v>
      </c>
      <c r="O7" s="5">
        <v>44166</v>
      </c>
      <c r="P7" s="5">
        <v>44197</v>
      </c>
      <c r="Q7" s="5">
        <v>44228</v>
      </c>
      <c r="R7" s="5">
        <v>44256</v>
      </c>
      <c r="S7" s="5">
        <v>44287</v>
      </c>
      <c r="T7" s="5">
        <v>44317</v>
      </c>
      <c r="U7" s="5">
        <v>44348</v>
      </c>
      <c r="V7" s="5">
        <v>44378</v>
      </c>
      <c r="W7" s="5">
        <v>44409</v>
      </c>
      <c r="X7" s="5">
        <v>44440</v>
      </c>
      <c r="Y7" s="5">
        <v>44470</v>
      </c>
      <c r="Z7" s="5">
        <v>44501</v>
      </c>
      <c r="AA7" s="5">
        <v>44531</v>
      </c>
      <c r="AB7" s="5">
        <v>44562</v>
      </c>
      <c r="AC7" s="5">
        <v>44593</v>
      </c>
      <c r="AD7" s="95" t="s">
        <v>40</v>
      </c>
    </row>
    <row r="8" spans="1:40" s="1" customFormat="1" x14ac:dyDescent="0.25"/>
    <row r="9" spans="1:40" s="74" customFormat="1" ht="14.4" x14ac:dyDescent="0.3">
      <c r="A9" s="75" t="s">
        <v>56</v>
      </c>
      <c r="B9" s="75"/>
      <c r="C9" s="75"/>
      <c r="D9" s="75"/>
      <c r="E9" s="75"/>
      <c r="F9" s="77">
        <f>F5</f>
        <v>0</v>
      </c>
      <c r="G9" s="77">
        <f t="shared" ref="G9:AC9" si="2">G5</f>
        <v>0</v>
      </c>
      <c r="H9" s="77">
        <f t="shared" si="2"/>
        <v>0</v>
      </c>
      <c r="I9" s="77">
        <f t="shared" si="2"/>
        <v>0</v>
      </c>
      <c r="J9" s="77">
        <f t="shared" si="2"/>
        <v>0</v>
      </c>
      <c r="K9" s="77">
        <f t="shared" si="2"/>
        <v>0</v>
      </c>
      <c r="L9" s="77">
        <f t="shared" si="2"/>
        <v>0</v>
      </c>
      <c r="M9" s="77">
        <f t="shared" si="2"/>
        <v>0</v>
      </c>
      <c r="N9" s="77">
        <f t="shared" si="2"/>
        <v>0</v>
      </c>
      <c r="O9" s="77">
        <f t="shared" si="2"/>
        <v>0</v>
      </c>
      <c r="P9" s="77">
        <f t="shared" si="2"/>
        <v>0</v>
      </c>
      <c r="Q9" s="77">
        <f t="shared" si="2"/>
        <v>0</v>
      </c>
      <c r="R9" s="77">
        <f t="shared" si="2"/>
        <v>0</v>
      </c>
      <c r="S9" s="77">
        <f t="shared" si="2"/>
        <v>0</v>
      </c>
      <c r="T9" s="77">
        <f t="shared" si="2"/>
        <v>0</v>
      </c>
      <c r="U9" s="77">
        <f t="shared" si="2"/>
        <v>0</v>
      </c>
      <c r="V9" s="77">
        <f t="shared" si="2"/>
        <v>0</v>
      </c>
      <c r="W9" s="77">
        <f t="shared" si="2"/>
        <v>0</v>
      </c>
      <c r="X9" s="77">
        <f t="shared" si="2"/>
        <v>0</v>
      </c>
      <c r="Y9" s="77">
        <f t="shared" si="2"/>
        <v>0</v>
      </c>
      <c r="Z9" s="77">
        <f t="shared" si="2"/>
        <v>0</v>
      </c>
      <c r="AA9" s="77">
        <f t="shared" si="2"/>
        <v>0</v>
      </c>
      <c r="AB9" s="77">
        <f t="shared" si="2"/>
        <v>0</v>
      </c>
      <c r="AC9" s="77">
        <f t="shared" si="2"/>
        <v>0</v>
      </c>
      <c r="AD9" s="77">
        <f>SUM(F9:AC9)</f>
        <v>0</v>
      </c>
    </row>
    <row r="10" spans="1:40" s="74" customFormat="1" ht="13.8" x14ac:dyDescent="0.25">
      <c r="A10" s="78"/>
      <c r="B10" s="78"/>
      <c r="C10" s="78"/>
      <c r="D10" s="78"/>
      <c r="E10" s="7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40" s="74" customFormat="1" ht="14.4" x14ac:dyDescent="0.3">
      <c r="A11" s="75" t="s">
        <v>57</v>
      </c>
      <c r="B11" s="75"/>
      <c r="C11" s="75"/>
      <c r="D11" s="75"/>
      <c r="E11" s="75"/>
      <c r="F11" s="77">
        <f>F9*0.21</f>
        <v>0</v>
      </c>
      <c r="G11" s="77">
        <f t="shared" ref="G11:AC11" si="3">G9*0.21</f>
        <v>0</v>
      </c>
      <c r="H11" s="77">
        <f t="shared" si="3"/>
        <v>0</v>
      </c>
      <c r="I11" s="77">
        <f t="shared" si="3"/>
        <v>0</v>
      </c>
      <c r="J11" s="77">
        <f t="shared" si="3"/>
        <v>0</v>
      </c>
      <c r="K11" s="77">
        <f t="shared" si="3"/>
        <v>0</v>
      </c>
      <c r="L11" s="77">
        <f t="shared" si="3"/>
        <v>0</v>
      </c>
      <c r="M11" s="77">
        <f t="shared" si="3"/>
        <v>0</v>
      </c>
      <c r="N11" s="77">
        <f t="shared" si="3"/>
        <v>0</v>
      </c>
      <c r="O11" s="77">
        <f t="shared" si="3"/>
        <v>0</v>
      </c>
      <c r="P11" s="77">
        <f t="shared" si="3"/>
        <v>0</v>
      </c>
      <c r="Q11" s="77">
        <f t="shared" si="3"/>
        <v>0</v>
      </c>
      <c r="R11" s="77">
        <f t="shared" si="3"/>
        <v>0</v>
      </c>
      <c r="S11" s="77">
        <f t="shared" si="3"/>
        <v>0</v>
      </c>
      <c r="T11" s="77">
        <f t="shared" si="3"/>
        <v>0</v>
      </c>
      <c r="U11" s="77">
        <f t="shared" si="3"/>
        <v>0</v>
      </c>
      <c r="V11" s="77">
        <f t="shared" si="3"/>
        <v>0</v>
      </c>
      <c r="W11" s="77">
        <f t="shared" si="3"/>
        <v>0</v>
      </c>
      <c r="X11" s="77">
        <f t="shared" si="3"/>
        <v>0</v>
      </c>
      <c r="Y11" s="77">
        <f t="shared" si="3"/>
        <v>0</v>
      </c>
      <c r="Z11" s="77">
        <f t="shared" si="3"/>
        <v>0</v>
      </c>
      <c r="AA11" s="77">
        <f t="shared" si="3"/>
        <v>0</v>
      </c>
      <c r="AB11" s="77">
        <f t="shared" si="3"/>
        <v>0</v>
      </c>
      <c r="AC11" s="77">
        <f t="shared" si="3"/>
        <v>0</v>
      </c>
      <c r="AD11" s="77">
        <f>SUM(F11:AC11)</f>
        <v>0</v>
      </c>
    </row>
    <row r="12" spans="1:40" s="74" customFormat="1" ht="15.6" x14ac:dyDescent="0.3">
      <c r="A12" s="81"/>
      <c r="B12" s="81"/>
      <c r="C12" s="81"/>
      <c r="D12" s="81"/>
      <c r="E12" s="81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</row>
    <row r="13" spans="1:40" s="74" customFormat="1" ht="14.4" x14ac:dyDescent="0.3">
      <c r="A13" s="75" t="s">
        <v>58</v>
      </c>
      <c r="B13" s="75"/>
      <c r="C13" s="75"/>
      <c r="D13" s="75"/>
      <c r="E13" s="75"/>
      <c r="F13" s="77">
        <f>ROUND(F9+F11,2)</f>
        <v>0</v>
      </c>
      <c r="G13" s="77">
        <f t="shared" ref="G13:AC13" si="4">ROUND(G9+G11,2)</f>
        <v>0</v>
      </c>
      <c r="H13" s="77">
        <f t="shared" si="4"/>
        <v>0</v>
      </c>
      <c r="I13" s="77">
        <f t="shared" si="4"/>
        <v>0</v>
      </c>
      <c r="J13" s="77">
        <f t="shared" si="4"/>
        <v>0</v>
      </c>
      <c r="K13" s="77">
        <f t="shared" si="4"/>
        <v>0</v>
      </c>
      <c r="L13" s="77">
        <f t="shared" si="4"/>
        <v>0</v>
      </c>
      <c r="M13" s="77">
        <f t="shared" si="4"/>
        <v>0</v>
      </c>
      <c r="N13" s="77">
        <f t="shared" si="4"/>
        <v>0</v>
      </c>
      <c r="O13" s="77">
        <f t="shared" si="4"/>
        <v>0</v>
      </c>
      <c r="P13" s="77">
        <f t="shared" si="4"/>
        <v>0</v>
      </c>
      <c r="Q13" s="77">
        <f t="shared" si="4"/>
        <v>0</v>
      </c>
      <c r="R13" s="77">
        <f t="shared" si="4"/>
        <v>0</v>
      </c>
      <c r="S13" s="77">
        <f t="shared" si="4"/>
        <v>0</v>
      </c>
      <c r="T13" s="77">
        <f t="shared" si="4"/>
        <v>0</v>
      </c>
      <c r="U13" s="77">
        <f t="shared" si="4"/>
        <v>0</v>
      </c>
      <c r="V13" s="77">
        <f t="shared" si="4"/>
        <v>0</v>
      </c>
      <c r="W13" s="77">
        <f t="shared" si="4"/>
        <v>0</v>
      </c>
      <c r="X13" s="77">
        <f t="shared" si="4"/>
        <v>0</v>
      </c>
      <c r="Y13" s="77">
        <f t="shared" si="4"/>
        <v>0</v>
      </c>
      <c r="Z13" s="77">
        <f t="shared" si="4"/>
        <v>0</v>
      </c>
      <c r="AA13" s="77">
        <f t="shared" si="4"/>
        <v>0</v>
      </c>
      <c r="AB13" s="77">
        <f t="shared" si="4"/>
        <v>0</v>
      </c>
      <c r="AC13" s="77">
        <f t="shared" si="4"/>
        <v>0</v>
      </c>
      <c r="AD13" s="77">
        <f>SUM(F13:AC13)</f>
        <v>0</v>
      </c>
    </row>
    <row r="14" spans="1:40" s="74" customFormat="1" ht="13.8" x14ac:dyDescent="0.25"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6"/>
      <c r="P14" s="76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</row>
    <row r="15" spans="1:40" s="74" customFormat="1" ht="13.8" x14ac:dyDescent="0.25"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6"/>
      <c r="P15" s="76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</row>
    <row r="16" spans="1:40" s="74" customFormat="1" ht="13.8" x14ac:dyDescent="0.25"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6"/>
      <c r="P16" s="76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</row>
    <row r="17" spans="1:40" s="74" customFormat="1" ht="13.8" x14ac:dyDescent="0.25"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6"/>
      <c r="P17" s="76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</row>
    <row r="18" spans="1:40" s="74" customFormat="1" ht="13.8" x14ac:dyDescent="0.25"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6"/>
      <c r="P18" s="76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</row>
    <row r="19" spans="1:40" s="74" customFormat="1" ht="13.8" x14ac:dyDescent="0.25"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6"/>
      <c r="P19" s="76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</row>
    <row r="20" spans="1:40" s="74" customFormat="1" ht="17.399999999999999" x14ac:dyDescent="0.3">
      <c r="A20" s="83" t="s">
        <v>59</v>
      </c>
      <c r="B20" s="84"/>
      <c r="C20" s="153">
        <f>SUM(C5:E5)</f>
        <v>0</v>
      </c>
      <c r="D20" s="153"/>
      <c r="E20" s="99"/>
      <c r="F20" s="99"/>
      <c r="G20" s="99"/>
      <c r="H20" s="99"/>
      <c r="I20" s="99"/>
      <c r="J20" s="99"/>
      <c r="K20" s="99"/>
      <c r="L20" s="99"/>
      <c r="M20" s="99"/>
      <c r="N20" s="99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</row>
    <row r="21" spans="1:40" s="74" customFormat="1" ht="17.399999999999999" x14ac:dyDescent="0.3">
      <c r="B21" s="76"/>
      <c r="C21" s="76"/>
      <c r="D21" s="96"/>
      <c r="E21" s="80"/>
      <c r="F21" s="99"/>
      <c r="G21" s="80"/>
      <c r="H21" s="80"/>
      <c r="I21" s="80"/>
      <c r="J21" s="80"/>
      <c r="K21" s="80"/>
      <c r="L21" s="80"/>
      <c r="M21" s="80"/>
      <c r="N21" s="80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</row>
    <row r="22" spans="1:40" s="74" customFormat="1" ht="14.4" x14ac:dyDescent="0.3">
      <c r="A22" s="85" t="s">
        <v>60</v>
      </c>
      <c r="B22" s="85"/>
      <c r="C22" s="85">
        <v>2020</v>
      </c>
      <c r="D22" s="106">
        <f>SUM(F9:O9)</f>
        <v>0</v>
      </c>
      <c r="E22" s="38" t="str">
        <f>IF(ROUND(D22-C5,2)  =  0,"","Error")</f>
        <v/>
      </c>
      <c r="F22" s="80"/>
      <c r="H22" s="78"/>
      <c r="I22" s="78"/>
      <c r="J22" s="78"/>
      <c r="K22" s="78"/>
      <c r="L22" s="78"/>
      <c r="M22" s="78"/>
      <c r="N22" s="78"/>
      <c r="Q22" s="80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</row>
    <row r="23" spans="1:40" s="74" customFormat="1" ht="14.4" x14ac:dyDescent="0.3">
      <c r="C23" s="85">
        <v>2021</v>
      </c>
      <c r="D23" s="106">
        <f>SUM(P9:AA9)</f>
        <v>0</v>
      </c>
      <c r="E23" s="38" t="str">
        <f>IF(ROUND(D23-D5,2)  =  0,"","Error")</f>
        <v/>
      </c>
      <c r="F23" s="78"/>
      <c r="I23" s="76"/>
      <c r="J23" s="76"/>
      <c r="Q23" s="80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</row>
    <row r="24" spans="1:40" s="74" customFormat="1" ht="14.4" x14ac:dyDescent="0.3">
      <c r="C24" s="85">
        <v>2022</v>
      </c>
      <c r="D24" s="106">
        <f>SUM(AB9:AC9)</f>
        <v>0</v>
      </c>
      <c r="E24" s="38" t="str">
        <f>IF(ROUND(D24-E5,2)  =  0,"","Error")</f>
        <v/>
      </c>
      <c r="F24" s="76"/>
      <c r="I24" s="76"/>
      <c r="J24" s="76"/>
      <c r="Q24" s="80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</row>
    <row r="25" spans="1:40" x14ac:dyDescent="0.25">
      <c r="D25" s="38" t="str">
        <f>IF(ROUND(SUM(D22:D24)-C20,2)  = 0,"","Error")</f>
        <v/>
      </c>
      <c r="F25" s="76"/>
    </row>
  </sheetData>
  <sheetProtection algorithmName="SHA-512" hashValue="aSBFpXMY+CPRjj3Px51r63HzEZlXLuV44JpBnMIzvw6/XHSV/d2euBwKaNXgyJKSs/uV06eE+Q7B7a/eX2lkJA==" saltValue="ENgkEu8tHk5bpLXqZqwR1w==" spinCount="100000" sheet="1" objects="1" scenarios="1"/>
  <mergeCells count="5">
    <mergeCell ref="B1:B2"/>
    <mergeCell ref="AD1:AD2"/>
    <mergeCell ref="C1:E1"/>
    <mergeCell ref="F1:AC1"/>
    <mergeCell ref="C20:D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N55"/>
  <sheetViews>
    <sheetView topLeftCell="A2" zoomScale="80" zoomScaleNormal="80" workbookViewId="0">
      <selection activeCell="L5" sqref="L5"/>
    </sheetView>
  </sheetViews>
  <sheetFormatPr baseColWidth="10" defaultColWidth="11" defaultRowHeight="13.2" x14ac:dyDescent="0.25"/>
  <cols>
    <col min="1" max="1" width="3.5546875" style="1" customWidth="1"/>
    <col min="2" max="2" width="31.88671875" style="1" customWidth="1"/>
    <col min="3" max="3" width="15.5546875" style="1" customWidth="1"/>
    <col min="4" max="4" width="41" style="1" customWidth="1"/>
    <col min="5" max="5" width="11" style="1" customWidth="1"/>
    <col min="6" max="6" width="15" style="1" customWidth="1"/>
    <col min="7" max="8" width="12" style="1" customWidth="1"/>
    <col min="9" max="9" width="11.5546875" style="1" customWidth="1"/>
    <col min="10" max="10" width="11.33203125" style="12" bestFit="1" customWidth="1"/>
    <col min="11" max="11" width="11" style="1"/>
    <col min="12" max="12" width="14.5546875" style="1" bestFit="1" customWidth="1"/>
    <col min="13" max="13" width="11" style="1"/>
    <col min="14" max="14" width="12.33203125" style="1" bestFit="1" customWidth="1"/>
    <col min="15" max="15" width="11" style="1"/>
    <col min="16" max="16" width="21" style="1" bestFit="1" customWidth="1"/>
    <col min="17" max="40" width="12.77734375" style="1" customWidth="1"/>
    <col min="41" max="16384" width="11" style="1"/>
  </cols>
  <sheetData>
    <row r="1" spans="2:40" ht="19.5" hidden="1" customHeight="1" x14ac:dyDescent="0.3">
      <c r="B1" s="154" t="s">
        <v>0</v>
      </c>
      <c r="C1" s="154"/>
      <c r="D1" s="154"/>
      <c r="E1" s="154"/>
      <c r="F1" s="154"/>
      <c r="G1" s="2"/>
      <c r="H1" s="2"/>
      <c r="I1" s="2"/>
      <c r="J1" s="3"/>
      <c r="K1" s="155" t="s">
        <v>1</v>
      </c>
      <c r="L1" s="156"/>
      <c r="M1" s="156"/>
      <c r="N1" s="156"/>
      <c r="O1" s="157"/>
    </row>
    <row r="2" spans="2:40" s="4" customFormat="1" ht="46.8" x14ac:dyDescent="0.25">
      <c r="B2" s="119" t="s">
        <v>2</v>
      </c>
      <c r="C2" s="120" t="s">
        <v>3</v>
      </c>
      <c r="D2" s="120" t="s">
        <v>4</v>
      </c>
      <c r="E2" s="120" t="s">
        <v>5</v>
      </c>
      <c r="F2" s="120" t="s">
        <v>6</v>
      </c>
      <c r="G2" s="121" t="s">
        <v>7</v>
      </c>
      <c r="H2" s="121" t="s">
        <v>8</v>
      </c>
      <c r="I2" s="121" t="s">
        <v>9</v>
      </c>
      <c r="J2" s="135" t="s">
        <v>10</v>
      </c>
      <c r="K2" s="123" t="s">
        <v>11</v>
      </c>
      <c r="L2" s="124" t="s">
        <v>12</v>
      </c>
      <c r="M2" s="124" t="s">
        <v>13</v>
      </c>
      <c r="N2" s="124" t="s">
        <v>14</v>
      </c>
      <c r="O2" s="136" t="s">
        <v>15</v>
      </c>
      <c r="P2" s="140">
        <v>43891</v>
      </c>
      <c r="Q2" s="140">
        <v>43922</v>
      </c>
      <c r="R2" s="140">
        <v>43952</v>
      </c>
      <c r="S2" s="140">
        <v>43983</v>
      </c>
      <c r="T2" s="140">
        <v>44013</v>
      </c>
      <c r="U2" s="140">
        <v>44044</v>
      </c>
      <c r="V2" s="140">
        <v>44075</v>
      </c>
      <c r="W2" s="140">
        <v>44105</v>
      </c>
      <c r="X2" s="140">
        <v>44136</v>
      </c>
      <c r="Y2" s="140">
        <v>44166</v>
      </c>
      <c r="Z2" s="140">
        <v>44197</v>
      </c>
      <c r="AA2" s="140">
        <v>44228</v>
      </c>
      <c r="AB2" s="140">
        <v>44256</v>
      </c>
      <c r="AC2" s="140">
        <v>44287</v>
      </c>
      <c r="AD2" s="140">
        <v>44317</v>
      </c>
      <c r="AE2" s="140">
        <v>44348</v>
      </c>
      <c r="AF2" s="140">
        <v>44378</v>
      </c>
      <c r="AG2" s="140">
        <v>44409</v>
      </c>
      <c r="AH2" s="140">
        <v>44440</v>
      </c>
      <c r="AI2" s="140">
        <v>44470</v>
      </c>
      <c r="AJ2" s="140">
        <v>44501</v>
      </c>
      <c r="AK2" s="140">
        <v>44531</v>
      </c>
      <c r="AL2" s="140">
        <v>44562</v>
      </c>
      <c r="AM2" s="140">
        <v>44593</v>
      </c>
      <c r="AN2" s="4" t="s">
        <v>16</v>
      </c>
    </row>
    <row r="3" spans="2:40" s="11" customFormat="1" ht="15" customHeight="1" x14ac:dyDescent="0.25">
      <c r="B3" s="128" t="s">
        <v>17</v>
      </c>
      <c r="C3" s="128" t="s">
        <v>18</v>
      </c>
      <c r="D3" s="128" t="s">
        <v>19</v>
      </c>
      <c r="E3" s="128"/>
      <c r="F3" s="129" t="s">
        <v>20</v>
      </c>
      <c r="G3" s="138"/>
      <c r="H3" s="131">
        <f t="shared" ref="H3:H13" si="0">IF(G3&lt;&gt;"",G3,G$37)</f>
        <v>43891</v>
      </c>
      <c r="I3" s="132" t="str">
        <f t="shared" ref="I3:I13" si="1">I$37</f>
        <v>28/02/2022</v>
      </c>
      <c r="J3" s="138">
        <v>1</v>
      </c>
      <c r="K3" s="7">
        <f t="shared" ref="K3:K13" si="2">TRUNC(DAYS360(H3,I3+1)/30,1)</f>
        <v>24</v>
      </c>
      <c r="L3" s="141"/>
      <c r="M3" s="113">
        <f>J3*L3</f>
        <v>0</v>
      </c>
      <c r="N3" s="8">
        <f>K3*M3</f>
        <v>0</v>
      </c>
      <c r="O3" s="8">
        <f t="shared" ref="O3:O13" si="3">N3/J$37</f>
        <v>0</v>
      </c>
      <c r="P3" s="6">
        <f>IF(($H3)&gt;P$2,0,IF($I3&gt;P$2,$M3,0))</f>
        <v>0</v>
      </c>
      <c r="Q3" s="6">
        <f t="shared" ref="Q3:AM13" si="4">IF(($H3)&gt;Q$2,0,IF($I3&gt;Q$2,$M3,0))</f>
        <v>0</v>
      </c>
      <c r="R3" s="6">
        <f t="shared" si="4"/>
        <v>0</v>
      </c>
      <c r="S3" s="6">
        <f t="shared" si="4"/>
        <v>0</v>
      </c>
      <c r="T3" s="6">
        <f t="shared" si="4"/>
        <v>0</v>
      </c>
      <c r="U3" s="6">
        <f t="shared" si="4"/>
        <v>0</v>
      </c>
      <c r="V3" s="6">
        <f t="shared" si="4"/>
        <v>0</v>
      </c>
      <c r="W3" s="6">
        <f t="shared" si="4"/>
        <v>0</v>
      </c>
      <c r="X3" s="6">
        <f t="shared" si="4"/>
        <v>0</v>
      </c>
      <c r="Y3" s="6">
        <f t="shared" si="4"/>
        <v>0</v>
      </c>
      <c r="Z3" s="6">
        <f t="shared" si="4"/>
        <v>0</v>
      </c>
      <c r="AA3" s="6">
        <f t="shared" si="4"/>
        <v>0</v>
      </c>
      <c r="AB3" s="6">
        <f t="shared" si="4"/>
        <v>0</v>
      </c>
      <c r="AC3" s="6">
        <f t="shared" si="4"/>
        <v>0</v>
      </c>
      <c r="AD3" s="6">
        <f t="shared" si="4"/>
        <v>0</v>
      </c>
      <c r="AE3" s="6">
        <f t="shared" si="4"/>
        <v>0</v>
      </c>
      <c r="AF3" s="6">
        <f t="shared" si="4"/>
        <v>0</v>
      </c>
      <c r="AG3" s="6">
        <f t="shared" si="4"/>
        <v>0</v>
      </c>
      <c r="AH3" s="6">
        <f t="shared" si="4"/>
        <v>0</v>
      </c>
      <c r="AI3" s="6">
        <f t="shared" si="4"/>
        <v>0</v>
      </c>
      <c r="AJ3" s="6">
        <f t="shared" si="4"/>
        <v>0</v>
      </c>
      <c r="AK3" s="6">
        <f t="shared" si="4"/>
        <v>0</v>
      </c>
      <c r="AL3" s="6">
        <f t="shared" si="4"/>
        <v>0</v>
      </c>
      <c r="AM3" s="6">
        <f t="shared" si="4"/>
        <v>0</v>
      </c>
      <c r="AN3" s="9">
        <f t="shared" ref="AN3:AN10" si="5">SUM(P3:AM3)-N3</f>
        <v>0</v>
      </c>
    </row>
    <row r="4" spans="2:40" s="11" customFormat="1" ht="15" customHeight="1" x14ac:dyDescent="0.25">
      <c r="B4" s="128" t="s">
        <v>21</v>
      </c>
      <c r="C4" s="128" t="s">
        <v>22</v>
      </c>
      <c r="D4" s="128" t="s">
        <v>23</v>
      </c>
      <c r="E4" s="128"/>
      <c r="F4" s="129" t="s">
        <v>20</v>
      </c>
      <c r="G4" s="138"/>
      <c r="H4" s="131">
        <f t="shared" si="0"/>
        <v>43891</v>
      </c>
      <c r="I4" s="132" t="str">
        <f t="shared" si="1"/>
        <v>28/02/2022</v>
      </c>
      <c r="J4" s="138">
        <v>1</v>
      </c>
      <c r="K4" s="7">
        <f t="shared" si="2"/>
        <v>24</v>
      </c>
      <c r="L4" s="141"/>
      <c r="M4" s="113">
        <f t="shared" ref="M4:N4" si="6">J4*L4</f>
        <v>0</v>
      </c>
      <c r="N4" s="8">
        <f t="shared" si="6"/>
        <v>0</v>
      </c>
      <c r="O4" s="8">
        <f t="shared" si="3"/>
        <v>0</v>
      </c>
      <c r="P4" s="6">
        <f t="shared" ref="P4:AE13" si="7">IF(($H4)&gt;P$2,0,IF($I4&gt;P$2,$M4,0))</f>
        <v>0</v>
      </c>
      <c r="Q4" s="6">
        <f t="shared" si="7"/>
        <v>0</v>
      </c>
      <c r="R4" s="6">
        <f t="shared" si="7"/>
        <v>0</v>
      </c>
      <c r="S4" s="6">
        <f t="shared" si="7"/>
        <v>0</v>
      </c>
      <c r="T4" s="6">
        <f t="shared" si="7"/>
        <v>0</v>
      </c>
      <c r="U4" s="6">
        <f t="shared" si="7"/>
        <v>0</v>
      </c>
      <c r="V4" s="6">
        <f t="shared" si="7"/>
        <v>0</v>
      </c>
      <c r="W4" s="6">
        <f t="shared" si="7"/>
        <v>0</v>
      </c>
      <c r="X4" s="6">
        <f t="shared" si="7"/>
        <v>0</v>
      </c>
      <c r="Y4" s="6">
        <f t="shared" si="7"/>
        <v>0</v>
      </c>
      <c r="Z4" s="6">
        <f t="shared" si="7"/>
        <v>0</v>
      </c>
      <c r="AA4" s="6">
        <f t="shared" si="7"/>
        <v>0</v>
      </c>
      <c r="AB4" s="6">
        <f t="shared" si="7"/>
        <v>0</v>
      </c>
      <c r="AC4" s="6">
        <f t="shared" si="7"/>
        <v>0</v>
      </c>
      <c r="AD4" s="6">
        <f t="shared" si="7"/>
        <v>0</v>
      </c>
      <c r="AE4" s="6">
        <f t="shared" si="7"/>
        <v>0</v>
      </c>
      <c r="AF4" s="6">
        <f t="shared" si="4"/>
        <v>0</v>
      </c>
      <c r="AG4" s="6">
        <f t="shared" si="4"/>
        <v>0</v>
      </c>
      <c r="AH4" s="6">
        <f t="shared" si="4"/>
        <v>0</v>
      </c>
      <c r="AI4" s="6">
        <f t="shared" si="4"/>
        <v>0</v>
      </c>
      <c r="AJ4" s="6">
        <f t="shared" si="4"/>
        <v>0</v>
      </c>
      <c r="AK4" s="6">
        <f t="shared" si="4"/>
        <v>0</v>
      </c>
      <c r="AL4" s="6">
        <f t="shared" si="4"/>
        <v>0</v>
      </c>
      <c r="AM4" s="6">
        <f t="shared" si="4"/>
        <v>0</v>
      </c>
      <c r="AN4" s="9">
        <f t="shared" si="5"/>
        <v>0</v>
      </c>
    </row>
    <row r="5" spans="2:40" s="11" customFormat="1" ht="15" customHeight="1" x14ac:dyDescent="0.25">
      <c r="B5" s="128" t="s">
        <v>21</v>
      </c>
      <c r="C5" s="128" t="s">
        <v>24</v>
      </c>
      <c r="D5" s="128" t="s">
        <v>23</v>
      </c>
      <c r="E5" s="128"/>
      <c r="F5" s="129" t="s">
        <v>20</v>
      </c>
      <c r="G5" s="138"/>
      <c r="H5" s="131">
        <f t="shared" si="0"/>
        <v>43891</v>
      </c>
      <c r="I5" s="132" t="str">
        <f t="shared" si="1"/>
        <v>28/02/2022</v>
      </c>
      <c r="J5" s="138">
        <v>1</v>
      </c>
      <c r="K5" s="7">
        <f t="shared" si="2"/>
        <v>24</v>
      </c>
      <c r="L5" s="141"/>
      <c r="M5" s="113">
        <f t="shared" ref="M5:N5" si="8">J5*L5</f>
        <v>0</v>
      </c>
      <c r="N5" s="8">
        <f t="shared" si="8"/>
        <v>0</v>
      </c>
      <c r="O5" s="8">
        <f t="shared" si="3"/>
        <v>0</v>
      </c>
      <c r="P5" s="6">
        <f t="shared" si="7"/>
        <v>0</v>
      </c>
      <c r="Q5" s="6">
        <f t="shared" si="4"/>
        <v>0</v>
      </c>
      <c r="R5" s="6">
        <f t="shared" si="4"/>
        <v>0</v>
      </c>
      <c r="S5" s="6">
        <f t="shared" si="4"/>
        <v>0</v>
      </c>
      <c r="T5" s="6">
        <f t="shared" si="4"/>
        <v>0</v>
      </c>
      <c r="U5" s="6">
        <f t="shared" si="4"/>
        <v>0</v>
      </c>
      <c r="V5" s="6">
        <f t="shared" si="4"/>
        <v>0</v>
      </c>
      <c r="W5" s="6">
        <f t="shared" si="4"/>
        <v>0</v>
      </c>
      <c r="X5" s="6">
        <f t="shared" si="4"/>
        <v>0</v>
      </c>
      <c r="Y5" s="6">
        <f t="shared" si="4"/>
        <v>0</v>
      </c>
      <c r="Z5" s="6">
        <f t="shared" si="4"/>
        <v>0</v>
      </c>
      <c r="AA5" s="6">
        <f t="shared" si="4"/>
        <v>0</v>
      </c>
      <c r="AB5" s="6">
        <f t="shared" si="4"/>
        <v>0</v>
      </c>
      <c r="AC5" s="6">
        <f t="shared" si="4"/>
        <v>0</v>
      </c>
      <c r="AD5" s="6">
        <f t="shared" si="4"/>
        <v>0</v>
      </c>
      <c r="AE5" s="6">
        <f t="shared" si="4"/>
        <v>0</v>
      </c>
      <c r="AF5" s="6">
        <f t="shared" si="4"/>
        <v>0</v>
      </c>
      <c r="AG5" s="6">
        <f t="shared" si="4"/>
        <v>0</v>
      </c>
      <c r="AH5" s="6">
        <f t="shared" si="4"/>
        <v>0</v>
      </c>
      <c r="AI5" s="6">
        <f t="shared" si="4"/>
        <v>0</v>
      </c>
      <c r="AJ5" s="6">
        <f t="shared" si="4"/>
        <v>0</v>
      </c>
      <c r="AK5" s="6">
        <f t="shared" si="4"/>
        <v>0</v>
      </c>
      <c r="AL5" s="6">
        <f t="shared" si="4"/>
        <v>0</v>
      </c>
      <c r="AM5" s="6">
        <f t="shared" si="4"/>
        <v>0</v>
      </c>
      <c r="AN5" s="9">
        <f t="shared" si="5"/>
        <v>0</v>
      </c>
    </row>
    <row r="6" spans="2:40" s="6" customFormat="1" ht="15" customHeight="1" x14ac:dyDescent="0.25">
      <c r="B6" s="128" t="s">
        <v>25</v>
      </c>
      <c r="C6" s="127" t="s">
        <v>26</v>
      </c>
      <c r="D6" s="128" t="s">
        <v>27</v>
      </c>
      <c r="E6" s="128">
        <v>1024</v>
      </c>
      <c r="F6" s="129" t="s">
        <v>20</v>
      </c>
      <c r="G6" s="138"/>
      <c r="H6" s="131">
        <f t="shared" si="0"/>
        <v>43891</v>
      </c>
      <c r="I6" s="132" t="str">
        <f t="shared" si="1"/>
        <v>28/02/2022</v>
      </c>
      <c r="J6" s="138">
        <v>1</v>
      </c>
      <c r="K6" s="7">
        <f t="shared" si="2"/>
        <v>24</v>
      </c>
      <c r="L6" s="141"/>
      <c r="M6" s="113">
        <f t="shared" ref="M6:N6" si="9">J6*L6</f>
        <v>0</v>
      </c>
      <c r="N6" s="8">
        <f t="shared" si="9"/>
        <v>0</v>
      </c>
      <c r="O6" s="8">
        <f t="shared" si="3"/>
        <v>0</v>
      </c>
      <c r="P6" s="6">
        <f t="shared" si="7"/>
        <v>0</v>
      </c>
      <c r="Q6" s="6">
        <f t="shared" si="4"/>
        <v>0</v>
      </c>
      <c r="R6" s="6">
        <f t="shared" si="4"/>
        <v>0</v>
      </c>
      <c r="S6" s="6">
        <f t="shared" si="4"/>
        <v>0</v>
      </c>
      <c r="T6" s="6">
        <f t="shared" si="4"/>
        <v>0</v>
      </c>
      <c r="U6" s="6">
        <f t="shared" si="4"/>
        <v>0</v>
      </c>
      <c r="V6" s="6">
        <f t="shared" si="4"/>
        <v>0</v>
      </c>
      <c r="W6" s="6">
        <f t="shared" si="4"/>
        <v>0</v>
      </c>
      <c r="X6" s="6">
        <f t="shared" si="4"/>
        <v>0</v>
      </c>
      <c r="Y6" s="6">
        <f t="shared" si="4"/>
        <v>0</v>
      </c>
      <c r="Z6" s="6">
        <f t="shared" si="4"/>
        <v>0</v>
      </c>
      <c r="AA6" s="6">
        <f t="shared" si="4"/>
        <v>0</v>
      </c>
      <c r="AB6" s="6">
        <f t="shared" si="4"/>
        <v>0</v>
      </c>
      <c r="AC6" s="6">
        <f t="shared" si="4"/>
        <v>0</v>
      </c>
      <c r="AD6" s="6">
        <f t="shared" si="4"/>
        <v>0</v>
      </c>
      <c r="AE6" s="6">
        <f t="shared" si="4"/>
        <v>0</v>
      </c>
      <c r="AF6" s="6">
        <f t="shared" si="4"/>
        <v>0</v>
      </c>
      <c r="AG6" s="6">
        <f t="shared" si="4"/>
        <v>0</v>
      </c>
      <c r="AH6" s="6">
        <f t="shared" si="4"/>
        <v>0</v>
      </c>
      <c r="AI6" s="6">
        <f t="shared" si="4"/>
        <v>0</v>
      </c>
      <c r="AJ6" s="6">
        <f t="shared" si="4"/>
        <v>0</v>
      </c>
      <c r="AK6" s="6">
        <f t="shared" si="4"/>
        <v>0</v>
      </c>
      <c r="AL6" s="6">
        <f t="shared" si="4"/>
        <v>0</v>
      </c>
      <c r="AM6" s="6">
        <f t="shared" si="4"/>
        <v>0</v>
      </c>
      <c r="AN6" s="9">
        <f t="shared" si="5"/>
        <v>0</v>
      </c>
    </row>
    <row r="7" spans="2:40" s="6" customFormat="1" ht="15" customHeight="1" x14ac:dyDescent="0.25">
      <c r="B7" s="128" t="s">
        <v>25</v>
      </c>
      <c r="C7" s="127" t="s">
        <v>28</v>
      </c>
      <c r="D7" s="128" t="s">
        <v>27</v>
      </c>
      <c r="E7" s="128">
        <v>1024</v>
      </c>
      <c r="F7" s="129" t="s">
        <v>20</v>
      </c>
      <c r="G7" s="138"/>
      <c r="H7" s="131">
        <f t="shared" si="0"/>
        <v>43891</v>
      </c>
      <c r="I7" s="132" t="str">
        <f t="shared" si="1"/>
        <v>28/02/2022</v>
      </c>
      <c r="J7" s="138">
        <v>1</v>
      </c>
      <c r="K7" s="7">
        <f t="shared" si="2"/>
        <v>24</v>
      </c>
      <c r="L7" s="141"/>
      <c r="M7" s="113">
        <f t="shared" ref="M7:N7" si="10">J7*L7</f>
        <v>0</v>
      </c>
      <c r="N7" s="8">
        <f t="shared" si="10"/>
        <v>0</v>
      </c>
      <c r="O7" s="8">
        <f t="shared" si="3"/>
        <v>0</v>
      </c>
      <c r="P7" s="6">
        <f t="shared" si="7"/>
        <v>0</v>
      </c>
      <c r="Q7" s="6">
        <f t="shared" si="4"/>
        <v>0</v>
      </c>
      <c r="R7" s="6">
        <f t="shared" si="4"/>
        <v>0</v>
      </c>
      <c r="S7" s="6">
        <f t="shared" si="4"/>
        <v>0</v>
      </c>
      <c r="T7" s="6">
        <f t="shared" si="4"/>
        <v>0</v>
      </c>
      <c r="U7" s="6">
        <f t="shared" si="4"/>
        <v>0</v>
      </c>
      <c r="V7" s="6">
        <f t="shared" si="4"/>
        <v>0</v>
      </c>
      <c r="W7" s="6">
        <f t="shared" si="4"/>
        <v>0</v>
      </c>
      <c r="X7" s="6">
        <f t="shared" si="4"/>
        <v>0</v>
      </c>
      <c r="Y7" s="6">
        <f t="shared" si="4"/>
        <v>0</v>
      </c>
      <c r="Z7" s="6">
        <f t="shared" si="4"/>
        <v>0</v>
      </c>
      <c r="AA7" s="6">
        <f t="shared" si="4"/>
        <v>0</v>
      </c>
      <c r="AB7" s="6">
        <f t="shared" si="4"/>
        <v>0</v>
      </c>
      <c r="AC7" s="6">
        <f t="shared" si="4"/>
        <v>0</v>
      </c>
      <c r="AD7" s="6">
        <f t="shared" si="4"/>
        <v>0</v>
      </c>
      <c r="AE7" s="6">
        <f t="shared" si="4"/>
        <v>0</v>
      </c>
      <c r="AF7" s="6">
        <f t="shared" si="4"/>
        <v>0</v>
      </c>
      <c r="AG7" s="6">
        <f t="shared" si="4"/>
        <v>0</v>
      </c>
      <c r="AH7" s="6">
        <f t="shared" si="4"/>
        <v>0</v>
      </c>
      <c r="AI7" s="6">
        <f t="shared" si="4"/>
        <v>0</v>
      </c>
      <c r="AJ7" s="6">
        <f t="shared" si="4"/>
        <v>0</v>
      </c>
      <c r="AK7" s="6">
        <f t="shared" si="4"/>
        <v>0</v>
      </c>
      <c r="AL7" s="6">
        <f t="shared" si="4"/>
        <v>0</v>
      </c>
      <c r="AM7" s="6">
        <f t="shared" si="4"/>
        <v>0</v>
      </c>
      <c r="AN7" s="9">
        <f t="shared" si="5"/>
        <v>0</v>
      </c>
    </row>
    <row r="8" spans="2:40" s="6" customFormat="1" ht="15" customHeight="1" x14ac:dyDescent="0.25">
      <c r="B8" s="128" t="s">
        <v>29</v>
      </c>
      <c r="C8" s="127" t="s">
        <v>30</v>
      </c>
      <c r="D8" s="128" t="s">
        <v>31</v>
      </c>
      <c r="E8" s="128">
        <v>512</v>
      </c>
      <c r="F8" s="129" t="s">
        <v>20</v>
      </c>
      <c r="G8" s="138"/>
      <c r="H8" s="131">
        <f t="shared" si="0"/>
        <v>43891</v>
      </c>
      <c r="I8" s="132" t="str">
        <f t="shared" si="1"/>
        <v>28/02/2022</v>
      </c>
      <c r="J8" s="138">
        <v>1</v>
      </c>
      <c r="K8" s="7">
        <f t="shared" si="2"/>
        <v>24</v>
      </c>
      <c r="L8" s="141"/>
      <c r="M8" s="113">
        <f t="shared" ref="M8:N8" si="11">J8*L8</f>
        <v>0</v>
      </c>
      <c r="N8" s="8">
        <f t="shared" si="11"/>
        <v>0</v>
      </c>
      <c r="O8" s="8">
        <f t="shared" si="3"/>
        <v>0</v>
      </c>
      <c r="P8" s="6">
        <f t="shared" si="7"/>
        <v>0</v>
      </c>
      <c r="Q8" s="6">
        <f t="shared" si="4"/>
        <v>0</v>
      </c>
      <c r="R8" s="6">
        <f t="shared" si="4"/>
        <v>0</v>
      </c>
      <c r="S8" s="6">
        <f t="shared" si="4"/>
        <v>0</v>
      </c>
      <c r="T8" s="6">
        <f t="shared" si="4"/>
        <v>0</v>
      </c>
      <c r="U8" s="6">
        <f t="shared" si="4"/>
        <v>0</v>
      </c>
      <c r="V8" s="6">
        <f t="shared" si="4"/>
        <v>0</v>
      </c>
      <c r="W8" s="6">
        <f t="shared" si="4"/>
        <v>0</v>
      </c>
      <c r="X8" s="6">
        <f t="shared" si="4"/>
        <v>0</v>
      </c>
      <c r="Y8" s="6">
        <f t="shared" si="4"/>
        <v>0</v>
      </c>
      <c r="Z8" s="6">
        <f t="shared" si="4"/>
        <v>0</v>
      </c>
      <c r="AA8" s="6">
        <f t="shared" si="4"/>
        <v>0</v>
      </c>
      <c r="AB8" s="6">
        <f t="shared" si="4"/>
        <v>0</v>
      </c>
      <c r="AC8" s="6">
        <f t="shared" si="4"/>
        <v>0</v>
      </c>
      <c r="AD8" s="6">
        <f t="shared" si="4"/>
        <v>0</v>
      </c>
      <c r="AE8" s="6">
        <f t="shared" si="4"/>
        <v>0</v>
      </c>
      <c r="AF8" s="6">
        <f t="shared" si="4"/>
        <v>0</v>
      </c>
      <c r="AG8" s="6">
        <f t="shared" si="4"/>
        <v>0</v>
      </c>
      <c r="AH8" s="6">
        <f t="shared" si="4"/>
        <v>0</v>
      </c>
      <c r="AI8" s="6">
        <f t="shared" si="4"/>
        <v>0</v>
      </c>
      <c r="AJ8" s="6">
        <f t="shared" si="4"/>
        <v>0</v>
      </c>
      <c r="AK8" s="6">
        <f t="shared" si="4"/>
        <v>0</v>
      </c>
      <c r="AL8" s="6">
        <f t="shared" si="4"/>
        <v>0</v>
      </c>
      <c r="AM8" s="6">
        <f t="shared" si="4"/>
        <v>0</v>
      </c>
      <c r="AN8" s="9">
        <f t="shared" si="5"/>
        <v>0</v>
      </c>
    </row>
    <row r="9" spans="2:40" s="6" customFormat="1" ht="15" customHeight="1" x14ac:dyDescent="0.25">
      <c r="B9" s="128" t="s">
        <v>29</v>
      </c>
      <c r="C9" s="127" t="s">
        <v>32</v>
      </c>
      <c r="D9" s="128" t="s">
        <v>31</v>
      </c>
      <c r="E9" s="128">
        <v>512</v>
      </c>
      <c r="F9" s="129" t="s">
        <v>20</v>
      </c>
      <c r="G9" s="138"/>
      <c r="H9" s="131">
        <f t="shared" si="0"/>
        <v>43891</v>
      </c>
      <c r="I9" s="132" t="str">
        <f t="shared" si="1"/>
        <v>28/02/2022</v>
      </c>
      <c r="J9" s="138">
        <v>1</v>
      </c>
      <c r="K9" s="7">
        <f t="shared" si="2"/>
        <v>24</v>
      </c>
      <c r="L9" s="141"/>
      <c r="M9" s="113">
        <f t="shared" ref="M9:N9" si="12">J9*L9</f>
        <v>0</v>
      </c>
      <c r="N9" s="8">
        <f t="shared" si="12"/>
        <v>0</v>
      </c>
      <c r="O9" s="8">
        <f t="shared" si="3"/>
        <v>0</v>
      </c>
      <c r="P9" s="6">
        <f t="shared" si="7"/>
        <v>0</v>
      </c>
      <c r="Q9" s="6">
        <f t="shared" si="4"/>
        <v>0</v>
      </c>
      <c r="R9" s="6">
        <f t="shared" si="4"/>
        <v>0</v>
      </c>
      <c r="S9" s="6">
        <f t="shared" si="4"/>
        <v>0</v>
      </c>
      <c r="T9" s="6">
        <f t="shared" si="4"/>
        <v>0</v>
      </c>
      <c r="U9" s="6">
        <f t="shared" si="4"/>
        <v>0</v>
      </c>
      <c r="V9" s="6">
        <f t="shared" si="4"/>
        <v>0</v>
      </c>
      <c r="W9" s="6">
        <f t="shared" si="4"/>
        <v>0</v>
      </c>
      <c r="X9" s="6">
        <f t="shared" si="4"/>
        <v>0</v>
      </c>
      <c r="Y9" s="6">
        <f t="shared" si="4"/>
        <v>0</v>
      </c>
      <c r="Z9" s="6">
        <f t="shared" si="4"/>
        <v>0</v>
      </c>
      <c r="AA9" s="6">
        <f t="shared" si="4"/>
        <v>0</v>
      </c>
      <c r="AB9" s="6">
        <f t="shared" si="4"/>
        <v>0</v>
      </c>
      <c r="AC9" s="6">
        <f t="shared" si="4"/>
        <v>0</v>
      </c>
      <c r="AD9" s="6">
        <f t="shared" si="4"/>
        <v>0</v>
      </c>
      <c r="AE9" s="6">
        <f t="shared" si="4"/>
        <v>0</v>
      </c>
      <c r="AF9" s="6">
        <f t="shared" si="4"/>
        <v>0</v>
      </c>
      <c r="AG9" s="6">
        <f t="shared" si="4"/>
        <v>0</v>
      </c>
      <c r="AH9" s="6">
        <f t="shared" si="4"/>
        <v>0</v>
      </c>
      <c r="AI9" s="6">
        <f t="shared" si="4"/>
        <v>0</v>
      </c>
      <c r="AJ9" s="6">
        <f t="shared" si="4"/>
        <v>0</v>
      </c>
      <c r="AK9" s="6">
        <f t="shared" si="4"/>
        <v>0</v>
      </c>
      <c r="AL9" s="6">
        <f t="shared" si="4"/>
        <v>0</v>
      </c>
      <c r="AM9" s="6">
        <f t="shared" si="4"/>
        <v>0</v>
      </c>
      <c r="AN9" s="9">
        <f t="shared" si="5"/>
        <v>0</v>
      </c>
    </row>
    <row r="10" spans="2:40" s="6" customFormat="1" ht="15" customHeight="1" x14ac:dyDescent="0.25">
      <c r="B10" s="128" t="s">
        <v>29</v>
      </c>
      <c r="C10" s="127" t="s">
        <v>33</v>
      </c>
      <c r="D10" s="128" t="s">
        <v>31</v>
      </c>
      <c r="E10" s="128">
        <v>512</v>
      </c>
      <c r="F10" s="129" t="s">
        <v>20</v>
      </c>
      <c r="G10" s="138"/>
      <c r="H10" s="131">
        <f t="shared" si="0"/>
        <v>43891</v>
      </c>
      <c r="I10" s="132" t="str">
        <f t="shared" si="1"/>
        <v>28/02/2022</v>
      </c>
      <c r="J10" s="138">
        <v>1</v>
      </c>
      <c r="K10" s="7">
        <f t="shared" si="2"/>
        <v>24</v>
      </c>
      <c r="L10" s="141"/>
      <c r="M10" s="113">
        <f t="shared" ref="M10:N10" si="13">J10*L10</f>
        <v>0</v>
      </c>
      <c r="N10" s="8">
        <f t="shared" si="13"/>
        <v>0</v>
      </c>
      <c r="O10" s="8">
        <f t="shared" si="3"/>
        <v>0</v>
      </c>
      <c r="P10" s="6">
        <f t="shared" si="7"/>
        <v>0</v>
      </c>
      <c r="Q10" s="6">
        <f t="shared" si="4"/>
        <v>0</v>
      </c>
      <c r="R10" s="6">
        <f t="shared" si="4"/>
        <v>0</v>
      </c>
      <c r="S10" s="6">
        <f t="shared" si="4"/>
        <v>0</v>
      </c>
      <c r="T10" s="6">
        <f t="shared" si="4"/>
        <v>0</v>
      </c>
      <c r="U10" s="6">
        <f t="shared" si="4"/>
        <v>0</v>
      </c>
      <c r="V10" s="6">
        <f t="shared" si="4"/>
        <v>0</v>
      </c>
      <c r="W10" s="6">
        <f t="shared" si="4"/>
        <v>0</v>
      </c>
      <c r="X10" s="6">
        <f t="shared" si="4"/>
        <v>0</v>
      </c>
      <c r="Y10" s="6">
        <f t="shared" si="4"/>
        <v>0</v>
      </c>
      <c r="Z10" s="6">
        <f t="shared" si="4"/>
        <v>0</v>
      </c>
      <c r="AA10" s="6">
        <f t="shared" si="4"/>
        <v>0</v>
      </c>
      <c r="AB10" s="6">
        <f t="shared" si="4"/>
        <v>0</v>
      </c>
      <c r="AC10" s="6">
        <f t="shared" si="4"/>
        <v>0</v>
      </c>
      <c r="AD10" s="6">
        <f t="shared" si="4"/>
        <v>0</v>
      </c>
      <c r="AE10" s="6">
        <f t="shared" si="4"/>
        <v>0</v>
      </c>
      <c r="AF10" s="6">
        <f t="shared" si="4"/>
        <v>0</v>
      </c>
      <c r="AG10" s="6">
        <f t="shared" si="4"/>
        <v>0</v>
      </c>
      <c r="AH10" s="6">
        <f t="shared" si="4"/>
        <v>0</v>
      </c>
      <c r="AI10" s="6">
        <f t="shared" si="4"/>
        <v>0</v>
      </c>
      <c r="AJ10" s="6">
        <f t="shared" si="4"/>
        <v>0</v>
      </c>
      <c r="AK10" s="6">
        <f t="shared" si="4"/>
        <v>0</v>
      </c>
      <c r="AL10" s="6">
        <f t="shared" si="4"/>
        <v>0</v>
      </c>
      <c r="AM10" s="6">
        <f t="shared" si="4"/>
        <v>0</v>
      </c>
      <c r="AN10" s="9">
        <f t="shared" si="5"/>
        <v>0</v>
      </c>
    </row>
    <row r="11" spans="2:40" s="6" customFormat="1" ht="15" customHeight="1" x14ac:dyDescent="0.25">
      <c r="B11" s="128" t="s">
        <v>29</v>
      </c>
      <c r="C11" s="127" t="s">
        <v>34</v>
      </c>
      <c r="D11" s="128" t="s">
        <v>31</v>
      </c>
      <c r="E11" s="128">
        <v>512</v>
      </c>
      <c r="F11" s="129" t="s">
        <v>20</v>
      </c>
      <c r="G11" s="138"/>
      <c r="H11" s="131">
        <f t="shared" si="0"/>
        <v>43891</v>
      </c>
      <c r="I11" s="132" t="str">
        <f t="shared" si="1"/>
        <v>28/02/2022</v>
      </c>
      <c r="J11" s="138">
        <v>1</v>
      </c>
      <c r="K11" s="7">
        <f t="shared" si="2"/>
        <v>24</v>
      </c>
      <c r="L11" s="141"/>
      <c r="M11" s="113">
        <f t="shared" ref="M11:N11" si="14">J11*L11</f>
        <v>0</v>
      </c>
      <c r="N11" s="8">
        <f t="shared" si="14"/>
        <v>0</v>
      </c>
      <c r="O11" s="8">
        <f t="shared" si="3"/>
        <v>0</v>
      </c>
      <c r="P11" s="6">
        <f t="shared" si="7"/>
        <v>0</v>
      </c>
      <c r="Q11" s="6">
        <f t="shared" si="4"/>
        <v>0</v>
      </c>
      <c r="R11" s="6">
        <f t="shared" si="4"/>
        <v>0</v>
      </c>
      <c r="S11" s="6">
        <f t="shared" si="4"/>
        <v>0</v>
      </c>
      <c r="T11" s="6">
        <f t="shared" si="4"/>
        <v>0</v>
      </c>
      <c r="U11" s="6">
        <f t="shared" si="4"/>
        <v>0</v>
      </c>
      <c r="V11" s="6">
        <f t="shared" si="4"/>
        <v>0</v>
      </c>
      <c r="W11" s="6">
        <f t="shared" si="4"/>
        <v>0</v>
      </c>
      <c r="X11" s="6">
        <f t="shared" si="4"/>
        <v>0</v>
      </c>
      <c r="Y11" s="6">
        <f t="shared" si="4"/>
        <v>0</v>
      </c>
      <c r="Z11" s="6">
        <f t="shared" si="4"/>
        <v>0</v>
      </c>
      <c r="AA11" s="6">
        <f t="shared" si="4"/>
        <v>0</v>
      </c>
      <c r="AB11" s="6">
        <f t="shared" si="4"/>
        <v>0</v>
      </c>
      <c r="AC11" s="6">
        <f t="shared" si="4"/>
        <v>0</v>
      </c>
      <c r="AD11" s="6">
        <f t="shared" si="4"/>
        <v>0</v>
      </c>
      <c r="AE11" s="6">
        <f t="shared" si="4"/>
        <v>0</v>
      </c>
      <c r="AF11" s="6">
        <f t="shared" si="4"/>
        <v>0</v>
      </c>
      <c r="AG11" s="6">
        <f t="shared" si="4"/>
        <v>0</v>
      </c>
      <c r="AH11" s="6">
        <f t="shared" si="4"/>
        <v>0</v>
      </c>
      <c r="AI11" s="6">
        <f t="shared" si="4"/>
        <v>0</v>
      </c>
      <c r="AJ11" s="6">
        <f t="shared" si="4"/>
        <v>0</v>
      </c>
      <c r="AK11" s="6">
        <f t="shared" si="4"/>
        <v>0</v>
      </c>
      <c r="AL11" s="6">
        <f t="shared" si="4"/>
        <v>0</v>
      </c>
      <c r="AM11" s="6">
        <f t="shared" si="4"/>
        <v>0</v>
      </c>
      <c r="AN11" s="9">
        <f t="shared" ref="AN11:AN13" si="15">SUM(P11:AM11)-N11</f>
        <v>0</v>
      </c>
    </row>
    <row r="12" spans="2:40" s="6" customFormat="1" ht="15" customHeight="1" x14ac:dyDescent="0.25">
      <c r="B12" s="128" t="s">
        <v>35</v>
      </c>
      <c r="C12" s="127" t="s">
        <v>36</v>
      </c>
      <c r="D12" s="128" t="s">
        <v>37</v>
      </c>
      <c r="E12" s="128">
        <v>64</v>
      </c>
      <c r="F12" s="129" t="s">
        <v>20</v>
      </c>
      <c r="G12" s="138"/>
      <c r="H12" s="131">
        <f t="shared" si="0"/>
        <v>43891</v>
      </c>
      <c r="I12" s="132" t="str">
        <f t="shared" si="1"/>
        <v>28/02/2022</v>
      </c>
      <c r="J12" s="138">
        <v>1</v>
      </c>
      <c r="K12" s="7">
        <f t="shared" si="2"/>
        <v>24</v>
      </c>
      <c r="L12" s="141"/>
      <c r="M12" s="113">
        <f t="shared" ref="M12:N12" si="16">J12*L12</f>
        <v>0</v>
      </c>
      <c r="N12" s="8">
        <f t="shared" si="16"/>
        <v>0</v>
      </c>
      <c r="O12" s="8">
        <f t="shared" si="3"/>
        <v>0</v>
      </c>
      <c r="P12" s="6">
        <f t="shared" si="7"/>
        <v>0</v>
      </c>
      <c r="Q12" s="6">
        <f t="shared" si="4"/>
        <v>0</v>
      </c>
      <c r="R12" s="6">
        <f t="shared" si="4"/>
        <v>0</v>
      </c>
      <c r="S12" s="6">
        <f t="shared" si="4"/>
        <v>0</v>
      </c>
      <c r="T12" s="6">
        <f t="shared" si="4"/>
        <v>0</v>
      </c>
      <c r="U12" s="6">
        <f t="shared" si="4"/>
        <v>0</v>
      </c>
      <c r="V12" s="6">
        <f t="shared" si="4"/>
        <v>0</v>
      </c>
      <c r="W12" s="6">
        <f t="shared" si="4"/>
        <v>0</v>
      </c>
      <c r="X12" s="6">
        <f t="shared" si="4"/>
        <v>0</v>
      </c>
      <c r="Y12" s="6">
        <f t="shared" si="4"/>
        <v>0</v>
      </c>
      <c r="Z12" s="6">
        <f t="shared" si="4"/>
        <v>0</v>
      </c>
      <c r="AA12" s="6">
        <f t="shared" si="4"/>
        <v>0</v>
      </c>
      <c r="AB12" s="6">
        <f t="shared" si="4"/>
        <v>0</v>
      </c>
      <c r="AC12" s="6">
        <f t="shared" si="4"/>
        <v>0</v>
      </c>
      <c r="AD12" s="6">
        <f t="shared" si="4"/>
        <v>0</v>
      </c>
      <c r="AE12" s="6">
        <f t="shared" si="4"/>
        <v>0</v>
      </c>
      <c r="AF12" s="6">
        <f t="shared" si="4"/>
        <v>0</v>
      </c>
      <c r="AG12" s="6">
        <f t="shared" si="4"/>
        <v>0</v>
      </c>
      <c r="AH12" s="6">
        <f t="shared" si="4"/>
        <v>0</v>
      </c>
      <c r="AI12" s="6">
        <f t="shared" si="4"/>
        <v>0</v>
      </c>
      <c r="AJ12" s="6">
        <f t="shared" si="4"/>
        <v>0</v>
      </c>
      <c r="AK12" s="6">
        <f t="shared" si="4"/>
        <v>0</v>
      </c>
      <c r="AL12" s="6">
        <f t="shared" si="4"/>
        <v>0</v>
      </c>
      <c r="AM12" s="6">
        <f t="shared" si="4"/>
        <v>0</v>
      </c>
      <c r="AN12" s="9">
        <f t="shared" si="15"/>
        <v>0</v>
      </c>
    </row>
    <row r="13" spans="2:40" s="6" customFormat="1" ht="15" customHeight="1" x14ac:dyDescent="0.25">
      <c r="B13" s="128" t="s">
        <v>38</v>
      </c>
      <c r="C13" s="127" t="s">
        <v>39</v>
      </c>
      <c r="D13" s="128" t="s">
        <v>37</v>
      </c>
      <c r="E13" s="128">
        <v>64</v>
      </c>
      <c r="F13" s="129" t="s">
        <v>20</v>
      </c>
      <c r="G13" s="138"/>
      <c r="H13" s="131">
        <f t="shared" si="0"/>
        <v>43891</v>
      </c>
      <c r="I13" s="132" t="str">
        <f t="shared" si="1"/>
        <v>28/02/2022</v>
      </c>
      <c r="J13" s="138">
        <v>1</v>
      </c>
      <c r="K13" s="7">
        <f t="shared" si="2"/>
        <v>24</v>
      </c>
      <c r="L13" s="141"/>
      <c r="M13" s="113">
        <f t="shared" ref="M13:N13" si="17">J13*L13</f>
        <v>0</v>
      </c>
      <c r="N13" s="8">
        <f t="shared" si="17"/>
        <v>0</v>
      </c>
      <c r="O13" s="8">
        <f t="shared" si="3"/>
        <v>0</v>
      </c>
      <c r="P13" s="6">
        <f t="shared" si="7"/>
        <v>0</v>
      </c>
      <c r="Q13" s="6">
        <f t="shared" si="4"/>
        <v>0</v>
      </c>
      <c r="R13" s="6">
        <f t="shared" si="4"/>
        <v>0</v>
      </c>
      <c r="S13" s="6">
        <f t="shared" si="4"/>
        <v>0</v>
      </c>
      <c r="T13" s="6">
        <f t="shared" si="4"/>
        <v>0</v>
      </c>
      <c r="U13" s="6">
        <f t="shared" si="4"/>
        <v>0</v>
      </c>
      <c r="V13" s="6">
        <f t="shared" si="4"/>
        <v>0</v>
      </c>
      <c r="W13" s="6">
        <f t="shared" si="4"/>
        <v>0</v>
      </c>
      <c r="X13" s="6">
        <f t="shared" si="4"/>
        <v>0</v>
      </c>
      <c r="Y13" s="6">
        <f t="shared" si="4"/>
        <v>0</v>
      </c>
      <c r="Z13" s="6">
        <f t="shared" si="4"/>
        <v>0</v>
      </c>
      <c r="AA13" s="6">
        <f t="shared" si="4"/>
        <v>0</v>
      </c>
      <c r="AB13" s="6">
        <f t="shared" si="4"/>
        <v>0</v>
      </c>
      <c r="AC13" s="6">
        <f t="shared" si="4"/>
        <v>0</v>
      </c>
      <c r="AD13" s="6">
        <f t="shared" si="4"/>
        <v>0</v>
      </c>
      <c r="AE13" s="6">
        <f t="shared" si="4"/>
        <v>0</v>
      </c>
      <c r="AF13" s="6">
        <f t="shared" si="4"/>
        <v>0</v>
      </c>
      <c r="AG13" s="6">
        <f t="shared" si="4"/>
        <v>0</v>
      </c>
      <c r="AH13" s="6">
        <f t="shared" ref="AH13:AM13" si="18">IF(($H13)&gt;AH$2,0,IF($I13&gt;AH$2,$M13,0))</f>
        <v>0</v>
      </c>
      <c r="AI13" s="6">
        <f t="shared" si="18"/>
        <v>0</v>
      </c>
      <c r="AJ13" s="6">
        <f t="shared" si="18"/>
        <v>0</v>
      </c>
      <c r="AK13" s="6">
        <f t="shared" si="18"/>
        <v>0</v>
      </c>
      <c r="AL13" s="6">
        <f t="shared" si="18"/>
        <v>0</v>
      </c>
      <c r="AM13" s="6">
        <f t="shared" si="18"/>
        <v>0</v>
      </c>
      <c r="AN13" s="9">
        <f t="shared" si="15"/>
        <v>0</v>
      </c>
    </row>
    <row r="14" spans="2:40" ht="18.899999999999999" customHeight="1" x14ac:dyDescent="0.25">
      <c r="B14" s="114" t="s">
        <v>40</v>
      </c>
      <c r="C14" s="114"/>
      <c r="D14" s="114"/>
      <c r="E14" s="114"/>
      <c r="F14" s="114"/>
      <c r="G14" s="114"/>
      <c r="H14" s="114"/>
      <c r="I14" s="114"/>
      <c r="J14" s="1"/>
      <c r="K14" s="10"/>
      <c r="L14" s="10"/>
      <c r="M14" s="10"/>
      <c r="N14" s="137">
        <f t="shared" ref="N14:AM14" si="19">SUM(N3:N13)</f>
        <v>0</v>
      </c>
      <c r="O14" s="137">
        <f t="shared" si="19"/>
        <v>0</v>
      </c>
      <c r="P14" s="115">
        <f t="shared" si="19"/>
        <v>0</v>
      </c>
      <c r="Q14" s="115">
        <f t="shared" si="19"/>
        <v>0</v>
      </c>
      <c r="R14" s="115">
        <f t="shared" si="19"/>
        <v>0</v>
      </c>
      <c r="S14" s="115">
        <f t="shared" si="19"/>
        <v>0</v>
      </c>
      <c r="T14" s="115">
        <f t="shared" si="19"/>
        <v>0</v>
      </c>
      <c r="U14" s="115">
        <f t="shared" si="19"/>
        <v>0</v>
      </c>
      <c r="V14" s="115">
        <f t="shared" si="19"/>
        <v>0</v>
      </c>
      <c r="W14" s="115">
        <f t="shared" si="19"/>
        <v>0</v>
      </c>
      <c r="X14" s="115">
        <f t="shared" si="19"/>
        <v>0</v>
      </c>
      <c r="Y14" s="115">
        <f t="shared" si="19"/>
        <v>0</v>
      </c>
      <c r="Z14" s="115">
        <f t="shared" si="19"/>
        <v>0</v>
      </c>
      <c r="AA14" s="115">
        <f t="shared" si="19"/>
        <v>0</v>
      </c>
      <c r="AB14" s="115">
        <f t="shared" si="19"/>
        <v>0</v>
      </c>
      <c r="AC14" s="115">
        <f t="shared" si="19"/>
        <v>0</v>
      </c>
      <c r="AD14" s="115">
        <f t="shared" si="19"/>
        <v>0</v>
      </c>
      <c r="AE14" s="115">
        <f t="shared" si="19"/>
        <v>0</v>
      </c>
      <c r="AF14" s="115">
        <f t="shared" si="19"/>
        <v>0</v>
      </c>
      <c r="AG14" s="115">
        <f t="shared" si="19"/>
        <v>0</v>
      </c>
      <c r="AH14" s="115">
        <f t="shared" si="19"/>
        <v>0</v>
      </c>
      <c r="AI14" s="115">
        <f t="shared" si="19"/>
        <v>0</v>
      </c>
      <c r="AJ14" s="115">
        <f t="shared" si="19"/>
        <v>0</v>
      </c>
      <c r="AK14" s="115">
        <f t="shared" si="19"/>
        <v>0</v>
      </c>
      <c r="AL14" s="115">
        <f t="shared" si="19"/>
        <v>0</v>
      </c>
      <c r="AM14" s="115">
        <f t="shared" si="19"/>
        <v>0</v>
      </c>
      <c r="AN14" s="9">
        <f>SUM(P14:AM14)-N14</f>
        <v>0</v>
      </c>
    </row>
    <row r="15" spans="2:40" ht="15" customHeight="1" x14ac:dyDescent="0.25"/>
    <row r="16" spans="2:40" x14ac:dyDescent="0.25">
      <c r="J16" s="24"/>
      <c r="K16" s="10"/>
      <c r="L16" s="10"/>
      <c r="M16" s="10"/>
      <c r="N16" s="10"/>
      <c r="O16" s="10"/>
    </row>
    <row r="17" spans="2:40" x14ac:dyDescent="0.25">
      <c r="J17" s="24"/>
      <c r="K17" s="10"/>
      <c r="L17" s="10"/>
      <c r="M17" s="10"/>
      <c r="N17" s="10"/>
      <c r="O17" s="10"/>
      <c r="P17" s="5">
        <v>43891</v>
      </c>
      <c r="Q17" s="5">
        <v>43922</v>
      </c>
      <c r="R17" s="5">
        <v>43952</v>
      </c>
      <c r="S17" s="5">
        <v>43983</v>
      </c>
      <c r="T17" s="5">
        <v>44013</v>
      </c>
      <c r="U17" s="5">
        <v>44044</v>
      </c>
      <c r="V17" s="5">
        <v>44075</v>
      </c>
      <c r="W17" s="5">
        <v>44105</v>
      </c>
      <c r="X17" s="5">
        <v>44136</v>
      </c>
      <c r="Y17" s="5">
        <v>44166</v>
      </c>
      <c r="Z17" s="5">
        <v>44197</v>
      </c>
      <c r="AA17" s="5">
        <v>44228</v>
      </c>
      <c r="AB17" s="5">
        <v>44256</v>
      </c>
      <c r="AC17" s="5">
        <v>44287</v>
      </c>
      <c r="AD17" s="5">
        <v>44317</v>
      </c>
      <c r="AE17" s="5">
        <v>44348</v>
      </c>
      <c r="AF17" s="5">
        <v>44378</v>
      </c>
      <c r="AG17" s="5">
        <v>44409</v>
      </c>
      <c r="AH17" s="5">
        <v>44440</v>
      </c>
      <c r="AI17" s="5">
        <v>44470</v>
      </c>
      <c r="AJ17" s="5">
        <v>44501</v>
      </c>
      <c r="AK17" s="5">
        <v>44531</v>
      </c>
      <c r="AL17" s="5">
        <v>44562</v>
      </c>
      <c r="AM17" s="5">
        <v>44593</v>
      </c>
      <c r="AN17" s="95" t="s">
        <v>40</v>
      </c>
    </row>
    <row r="18" spans="2:40" ht="16.2" x14ac:dyDescent="0.4">
      <c r="J18" s="24"/>
      <c r="K18" s="25"/>
      <c r="L18" s="25"/>
      <c r="M18" s="25"/>
      <c r="N18" s="25"/>
      <c r="O18" s="25"/>
    </row>
    <row r="19" spans="2:40" s="74" customFormat="1" ht="14.4" x14ac:dyDescent="0.3">
      <c r="B19" s="75" t="s">
        <v>56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7">
        <f t="shared" ref="P19:AM19" si="20">SUM(P3:P13)</f>
        <v>0</v>
      </c>
      <c r="Q19" s="77">
        <f t="shared" si="20"/>
        <v>0</v>
      </c>
      <c r="R19" s="77">
        <f t="shared" si="20"/>
        <v>0</v>
      </c>
      <c r="S19" s="77">
        <f t="shared" si="20"/>
        <v>0</v>
      </c>
      <c r="T19" s="77">
        <f t="shared" si="20"/>
        <v>0</v>
      </c>
      <c r="U19" s="77">
        <f t="shared" si="20"/>
        <v>0</v>
      </c>
      <c r="V19" s="77">
        <f t="shared" si="20"/>
        <v>0</v>
      </c>
      <c r="W19" s="77">
        <f t="shared" si="20"/>
        <v>0</v>
      </c>
      <c r="X19" s="77">
        <f t="shared" si="20"/>
        <v>0</v>
      </c>
      <c r="Y19" s="77">
        <f t="shared" si="20"/>
        <v>0</v>
      </c>
      <c r="Z19" s="77">
        <f t="shared" si="20"/>
        <v>0</v>
      </c>
      <c r="AA19" s="77">
        <f t="shared" si="20"/>
        <v>0</v>
      </c>
      <c r="AB19" s="77">
        <f t="shared" si="20"/>
        <v>0</v>
      </c>
      <c r="AC19" s="77">
        <f t="shared" si="20"/>
        <v>0</v>
      </c>
      <c r="AD19" s="77">
        <f t="shared" si="20"/>
        <v>0</v>
      </c>
      <c r="AE19" s="77">
        <f t="shared" si="20"/>
        <v>0</v>
      </c>
      <c r="AF19" s="77">
        <f t="shared" si="20"/>
        <v>0</v>
      </c>
      <c r="AG19" s="77">
        <f t="shared" si="20"/>
        <v>0</v>
      </c>
      <c r="AH19" s="77">
        <f t="shared" si="20"/>
        <v>0</v>
      </c>
      <c r="AI19" s="77">
        <f t="shared" si="20"/>
        <v>0</v>
      </c>
      <c r="AJ19" s="77">
        <f t="shared" si="20"/>
        <v>0</v>
      </c>
      <c r="AK19" s="77">
        <f t="shared" si="20"/>
        <v>0</v>
      </c>
      <c r="AL19" s="77">
        <f t="shared" si="20"/>
        <v>0</v>
      </c>
      <c r="AM19" s="77">
        <f t="shared" si="20"/>
        <v>0</v>
      </c>
      <c r="AN19" s="77">
        <f>SUM(P19:AM19)</f>
        <v>0</v>
      </c>
    </row>
    <row r="20" spans="2:40" s="74" customFormat="1" ht="13.8" x14ac:dyDescent="0.25"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</row>
    <row r="21" spans="2:40" s="74" customFormat="1" ht="14.4" x14ac:dyDescent="0.3">
      <c r="B21" s="75" t="s">
        <v>57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7">
        <f>P19*0.21</f>
        <v>0</v>
      </c>
      <c r="Q21" s="77">
        <f t="shared" ref="Q21:AM21" si="21">Q19*0.21</f>
        <v>0</v>
      </c>
      <c r="R21" s="77">
        <f t="shared" si="21"/>
        <v>0</v>
      </c>
      <c r="S21" s="77">
        <f t="shared" si="21"/>
        <v>0</v>
      </c>
      <c r="T21" s="77">
        <f t="shared" si="21"/>
        <v>0</v>
      </c>
      <c r="U21" s="77">
        <f t="shared" si="21"/>
        <v>0</v>
      </c>
      <c r="V21" s="77">
        <f t="shared" si="21"/>
        <v>0</v>
      </c>
      <c r="W21" s="77">
        <f t="shared" si="21"/>
        <v>0</v>
      </c>
      <c r="X21" s="77">
        <f t="shared" si="21"/>
        <v>0</v>
      </c>
      <c r="Y21" s="77">
        <f t="shared" si="21"/>
        <v>0</v>
      </c>
      <c r="Z21" s="77">
        <f t="shared" si="21"/>
        <v>0</v>
      </c>
      <c r="AA21" s="77">
        <f t="shared" si="21"/>
        <v>0</v>
      </c>
      <c r="AB21" s="77">
        <f t="shared" si="21"/>
        <v>0</v>
      </c>
      <c r="AC21" s="77">
        <f t="shared" si="21"/>
        <v>0</v>
      </c>
      <c r="AD21" s="77">
        <f t="shared" si="21"/>
        <v>0</v>
      </c>
      <c r="AE21" s="77">
        <f t="shared" si="21"/>
        <v>0</v>
      </c>
      <c r="AF21" s="77">
        <f t="shared" si="21"/>
        <v>0</v>
      </c>
      <c r="AG21" s="77">
        <f t="shared" si="21"/>
        <v>0</v>
      </c>
      <c r="AH21" s="77">
        <f t="shared" si="21"/>
        <v>0</v>
      </c>
      <c r="AI21" s="77">
        <f t="shared" si="21"/>
        <v>0</v>
      </c>
      <c r="AJ21" s="77">
        <f t="shared" si="21"/>
        <v>0</v>
      </c>
      <c r="AK21" s="77">
        <f t="shared" si="21"/>
        <v>0</v>
      </c>
      <c r="AL21" s="77">
        <f t="shared" si="21"/>
        <v>0</v>
      </c>
      <c r="AM21" s="77">
        <f t="shared" si="21"/>
        <v>0</v>
      </c>
      <c r="AN21" s="77">
        <f>SUM(P21:AM21)</f>
        <v>0</v>
      </c>
    </row>
    <row r="22" spans="2:40" s="74" customFormat="1" ht="15.6" x14ac:dyDescent="0.3"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</row>
    <row r="23" spans="2:40" s="74" customFormat="1" ht="14.4" x14ac:dyDescent="0.3">
      <c r="B23" s="75" t="s">
        <v>58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7">
        <f>ROUND(P19+P21,2)</f>
        <v>0</v>
      </c>
      <c r="Q23" s="77">
        <f t="shared" ref="Q23:AM23" si="22">ROUND(Q19+Q21,2)</f>
        <v>0</v>
      </c>
      <c r="R23" s="77">
        <f t="shared" si="22"/>
        <v>0</v>
      </c>
      <c r="S23" s="77">
        <f t="shared" si="22"/>
        <v>0</v>
      </c>
      <c r="T23" s="77">
        <f t="shared" si="22"/>
        <v>0</v>
      </c>
      <c r="U23" s="77">
        <f t="shared" si="22"/>
        <v>0</v>
      </c>
      <c r="V23" s="77">
        <f t="shared" si="22"/>
        <v>0</v>
      </c>
      <c r="W23" s="77">
        <f t="shared" si="22"/>
        <v>0</v>
      </c>
      <c r="X23" s="77">
        <f t="shared" si="22"/>
        <v>0</v>
      </c>
      <c r="Y23" s="77">
        <f t="shared" si="22"/>
        <v>0</v>
      </c>
      <c r="Z23" s="77">
        <f t="shared" si="22"/>
        <v>0</v>
      </c>
      <c r="AA23" s="77">
        <f t="shared" si="22"/>
        <v>0</v>
      </c>
      <c r="AB23" s="77">
        <f t="shared" si="22"/>
        <v>0</v>
      </c>
      <c r="AC23" s="77">
        <f t="shared" si="22"/>
        <v>0</v>
      </c>
      <c r="AD23" s="77">
        <f t="shared" si="22"/>
        <v>0</v>
      </c>
      <c r="AE23" s="77">
        <f t="shared" si="22"/>
        <v>0</v>
      </c>
      <c r="AF23" s="77">
        <f t="shared" si="22"/>
        <v>0</v>
      </c>
      <c r="AG23" s="77">
        <f t="shared" si="22"/>
        <v>0</v>
      </c>
      <c r="AH23" s="77">
        <f t="shared" si="22"/>
        <v>0</v>
      </c>
      <c r="AI23" s="77">
        <f t="shared" si="22"/>
        <v>0</v>
      </c>
      <c r="AJ23" s="77">
        <f t="shared" si="22"/>
        <v>0</v>
      </c>
      <c r="AK23" s="77">
        <f t="shared" si="22"/>
        <v>0</v>
      </c>
      <c r="AL23" s="77">
        <f t="shared" si="22"/>
        <v>0</v>
      </c>
      <c r="AM23" s="77">
        <f t="shared" si="22"/>
        <v>0</v>
      </c>
      <c r="AN23" s="77">
        <f>SUM(P23:AM23)</f>
        <v>0</v>
      </c>
    </row>
    <row r="24" spans="2:40" s="74" customFormat="1" ht="13.8" x14ac:dyDescent="0.25"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6"/>
      <c r="P24" s="76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</row>
    <row r="25" spans="2:40" s="74" customFormat="1" ht="13.8" x14ac:dyDescent="0.25"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6"/>
      <c r="P25" s="76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</row>
    <row r="26" spans="2:40" s="74" customFormat="1" ht="13.8" x14ac:dyDescent="0.25"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6"/>
      <c r="P26" s="76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</row>
    <row r="27" spans="2:40" s="74" customFormat="1" ht="13.8" x14ac:dyDescent="0.25"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6"/>
      <c r="P27" s="76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</row>
    <row r="28" spans="2:40" s="74" customFormat="1" ht="13.8" x14ac:dyDescent="0.25"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6"/>
      <c r="P28" s="76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</row>
    <row r="29" spans="2:40" s="74" customFormat="1" ht="13.8" x14ac:dyDescent="0.25"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6"/>
      <c r="P29" s="76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</row>
    <row r="30" spans="2:40" s="74" customFormat="1" ht="17.399999999999999" x14ac:dyDescent="0.3">
      <c r="B30" s="83" t="s">
        <v>59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158">
        <f>SUM(N3:N13)</f>
        <v>0</v>
      </c>
      <c r="P30" s="158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</row>
    <row r="31" spans="2:40" s="74" customFormat="1" x14ac:dyDescent="0.25">
      <c r="O31" s="76"/>
      <c r="P31" s="76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</row>
    <row r="32" spans="2:40" s="74" customFormat="1" ht="14.4" x14ac:dyDescent="0.3">
      <c r="B32" s="85" t="s">
        <v>60</v>
      </c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>
        <v>2020</v>
      </c>
      <c r="P32" s="86">
        <f>SUM(P19:Y19)</f>
        <v>0</v>
      </c>
      <c r="Q32" s="80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</row>
    <row r="33" spans="2:40" s="74" customFormat="1" ht="14.4" x14ac:dyDescent="0.3">
      <c r="I33" s="76"/>
      <c r="J33" s="76"/>
      <c r="O33" s="85">
        <v>2021</v>
      </c>
      <c r="P33" s="86">
        <f>SUM(Z19:AK19)</f>
        <v>0</v>
      </c>
      <c r="Q33" s="80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</row>
    <row r="34" spans="2:40" s="74" customFormat="1" ht="14.4" x14ac:dyDescent="0.3">
      <c r="I34" s="76"/>
      <c r="J34" s="76"/>
      <c r="O34" s="85">
        <v>2022</v>
      </c>
      <c r="P34" s="86">
        <f>SUM(AL19:AM19)</f>
        <v>0</v>
      </c>
      <c r="Q34" s="80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</row>
    <row r="35" spans="2:40" s="74" customFormat="1" x14ac:dyDescent="0.25">
      <c r="I35" s="76"/>
      <c r="J35" s="76"/>
      <c r="O35" s="76"/>
      <c r="P35" s="38" t="str">
        <f>IF(ROUND(SUM(P32:P34)-O30  =0,2), "","Error")</f>
        <v/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</row>
    <row r="36" spans="2:40" s="74" customFormat="1" x14ac:dyDescent="0.25">
      <c r="I36" s="76"/>
      <c r="J36" s="76"/>
      <c r="K36" s="76"/>
      <c r="L36" s="76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79"/>
      <c r="AL36" s="80"/>
      <c r="AM36" s="80"/>
      <c r="AN36" s="80"/>
    </row>
    <row r="37" spans="2:40" ht="24.75" customHeight="1" x14ac:dyDescent="0.25">
      <c r="B37" s="14" t="s">
        <v>41</v>
      </c>
      <c r="C37" s="15"/>
      <c r="D37" s="16" t="s">
        <v>42</v>
      </c>
      <c r="E37" s="17"/>
      <c r="F37" s="17"/>
      <c r="G37" s="18">
        <v>43891</v>
      </c>
      <c r="H37" s="19" t="s">
        <v>43</v>
      </c>
      <c r="I37" s="20" t="s">
        <v>53</v>
      </c>
      <c r="J37" s="21">
        <f>TRUNC(DAYS360(G$37,I$37+1)/30,1)</f>
        <v>24</v>
      </c>
    </row>
    <row r="38" spans="2:40" ht="15" customHeight="1" x14ac:dyDescent="0.25">
      <c r="F38" s="22"/>
    </row>
    <row r="40" spans="2:40" x14ac:dyDescent="0.25">
      <c r="B40" s="142" t="s">
        <v>65</v>
      </c>
      <c r="C40" s="143"/>
      <c r="D40" s="10"/>
      <c r="E40" s="10"/>
      <c r="F40" s="10"/>
      <c r="G40" s="10"/>
      <c r="H40" s="10"/>
      <c r="I40" s="10"/>
      <c r="J40" s="24"/>
      <c r="K40" s="10"/>
      <c r="L40" s="10"/>
      <c r="M40" s="10"/>
      <c r="N40" s="10"/>
      <c r="O40" s="10"/>
      <c r="P40" s="10"/>
    </row>
    <row r="41" spans="2:40" x14ac:dyDescent="0.25">
      <c r="D41" s="10"/>
      <c r="E41" s="10"/>
      <c r="F41" s="10"/>
      <c r="G41" s="10"/>
      <c r="H41" s="10"/>
      <c r="I41" s="10"/>
      <c r="J41" s="24"/>
      <c r="K41" s="10"/>
      <c r="L41" s="10"/>
      <c r="M41" s="10"/>
      <c r="N41" s="10"/>
      <c r="O41" s="10"/>
      <c r="P41" s="10"/>
    </row>
    <row r="42" spans="2:40" s="74" customFormat="1" x14ac:dyDescent="0.25">
      <c r="B42" s="80"/>
      <c r="C42" s="80"/>
      <c r="D42" s="80"/>
      <c r="E42" s="80"/>
      <c r="F42" s="80"/>
      <c r="G42" s="144"/>
      <c r="H42" s="80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80"/>
      <c r="AM42" s="80"/>
      <c r="AN42" s="80"/>
    </row>
    <row r="43" spans="2:40" s="74" customFormat="1" x14ac:dyDescent="0.25">
      <c r="B43" s="80"/>
      <c r="C43" s="80"/>
      <c r="D43" s="80"/>
      <c r="G43" s="87"/>
      <c r="I43" s="76"/>
      <c r="J43" s="76"/>
      <c r="K43" s="76"/>
      <c r="L43" s="76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80"/>
      <c r="AM43" s="80"/>
      <c r="AN43" s="80"/>
    </row>
    <row r="44" spans="2:40" s="74" customFormat="1" x14ac:dyDescent="0.25">
      <c r="B44" s="80"/>
      <c r="C44" s="88"/>
      <c r="D44" s="80"/>
      <c r="I44" s="76"/>
      <c r="J44" s="76"/>
      <c r="K44" s="76"/>
      <c r="L44" s="76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80"/>
      <c r="AM44" s="80"/>
      <c r="AN44" s="80"/>
    </row>
    <row r="45" spans="2:40" s="74" customFormat="1" x14ac:dyDescent="0.25">
      <c r="B45" s="80"/>
      <c r="C45" s="88"/>
      <c r="D45" s="80"/>
      <c r="I45" s="89"/>
      <c r="J45" s="90"/>
      <c r="K45" s="90"/>
      <c r="L45" s="91"/>
      <c r="M45" s="92"/>
      <c r="N45" s="92"/>
      <c r="O45" s="92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</row>
    <row r="46" spans="2:40" s="74" customFormat="1" x14ac:dyDescent="0.25">
      <c r="B46" s="80"/>
      <c r="C46" s="80"/>
      <c r="D46" s="80"/>
      <c r="I46" s="90"/>
      <c r="J46" s="90"/>
      <c r="K46" s="90"/>
      <c r="L46" s="93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</row>
    <row r="47" spans="2:40" s="74" customFormat="1" x14ac:dyDescent="0.25">
      <c r="B47" s="80"/>
      <c r="C47" s="80"/>
      <c r="D47" s="80"/>
      <c r="I47" s="94"/>
      <c r="J47" s="94"/>
      <c r="K47" s="94"/>
      <c r="L47" s="94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</row>
    <row r="48" spans="2:40" s="74" customFormat="1" x14ac:dyDescent="0.25">
      <c r="B48" s="80"/>
      <c r="C48" s="80"/>
      <c r="D48" s="80"/>
      <c r="I48" s="76"/>
      <c r="J48" s="76"/>
      <c r="K48" s="76"/>
      <c r="L48" s="76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</row>
    <row r="49" spans="2:36" s="74" customFormat="1" x14ac:dyDescent="0.25">
      <c r="B49" s="80"/>
      <c r="C49" s="80"/>
      <c r="D49" s="80"/>
      <c r="I49" s="76"/>
      <c r="J49" s="76"/>
      <c r="K49" s="76"/>
      <c r="L49" s="76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</row>
    <row r="50" spans="2:36" s="74" customFormat="1" x14ac:dyDescent="0.25">
      <c r="B50" s="80"/>
      <c r="C50" s="88"/>
      <c r="D50" s="80"/>
      <c r="I50" s="76"/>
      <c r="J50" s="76"/>
      <c r="K50" s="76"/>
      <c r="L50" s="76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</row>
    <row r="51" spans="2:36" ht="16.2" x14ac:dyDescent="0.4">
      <c r="J51" s="24"/>
      <c r="K51" s="25"/>
      <c r="L51" s="25"/>
      <c r="M51" s="25"/>
      <c r="N51" s="25"/>
      <c r="O51" s="25"/>
    </row>
    <row r="52" spans="2:36" x14ac:dyDescent="0.25">
      <c r="J52" s="24"/>
      <c r="K52" s="10"/>
      <c r="L52" s="10"/>
      <c r="M52" s="10"/>
      <c r="N52" s="10"/>
      <c r="O52" s="10"/>
    </row>
    <row r="53" spans="2:36" x14ac:dyDescent="0.25">
      <c r="J53" s="24"/>
      <c r="K53" s="10"/>
      <c r="L53" s="10"/>
      <c r="M53" s="10"/>
      <c r="N53" s="10"/>
      <c r="O53" s="10"/>
    </row>
    <row r="54" spans="2:36" x14ac:dyDescent="0.25">
      <c r="J54" s="24"/>
      <c r="K54" s="10"/>
      <c r="L54" s="10"/>
      <c r="M54" s="10"/>
      <c r="N54" s="10"/>
      <c r="O54" s="10"/>
    </row>
    <row r="55" spans="2:36" x14ac:dyDescent="0.25">
      <c r="J55" s="24"/>
      <c r="K55" s="10"/>
      <c r="L55" s="10"/>
      <c r="M55" s="10"/>
      <c r="N55" s="10"/>
      <c r="O55" s="10"/>
    </row>
  </sheetData>
  <sheetProtection algorithmName="SHA-512" hashValue="n7sybE5dUHh2jpc6EXeWznvy2Syv6WJPGYqMLiisB8CEvrzOzD2+8kk/UBT/j69F6v0wB4AYaybS4gHjYZr0Fw==" saltValue="dKa+DVhSYuCKLrquR3V27A==" spinCount="100000" sheet="1" objects="1" scenarios="1"/>
  <mergeCells count="3">
    <mergeCell ref="B1:F1"/>
    <mergeCell ref="K1:O1"/>
    <mergeCell ref="O30:P30"/>
  </mergeCells>
  <pageMargins left="0.25" right="0.25" top="0.75" bottom="0.75" header="0.3" footer="0.3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N46"/>
  <sheetViews>
    <sheetView topLeftCell="B2" zoomScale="80" zoomScaleNormal="80" workbookViewId="0">
      <selection activeCell="B31" sqref="A31:XFD33"/>
    </sheetView>
  </sheetViews>
  <sheetFormatPr baseColWidth="10" defaultColWidth="11" defaultRowHeight="13.2" x14ac:dyDescent="0.25"/>
  <cols>
    <col min="1" max="1" width="3.5546875" style="1" customWidth="1"/>
    <col min="2" max="2" width="31.88671875" style="1" customWidth="1"/>
    <col min="3" max="3" width="15.5546875" style="1" customWidth="1"/>
    <col min="4" max="4" width="41" style="1" customWidth="1"/>
    <col min="5" max="5" width="11" style="1" customWidth="1"/>
    <col min="6" max="6" width="15" style="1" customWidth="1"/>
    <col min="7" max="8" width="12" style="1" customWidth="1"/>
    <col min="9" max="9" width="11.5546875" style="1" customWidth="1"/>
    <col min="10" max="10" width="11.33203125" style="12" bestFit="1" customWidth="1"/>
    <col min="11" max="11" width="11" style="1"/>
    <col min="12" max="12" width="13.33203125" style="1" bestFit="1" customWidth="1"/>
    <col min="13" max="13" width="11" style="1"/>
    <col min="14" max="14" width="12.109375" style="1" bestFit="1" customWidth="1"/>
    <col min="15" max="15" width="11" style="1"/>
    <col min="16" max="16" width="20.109375" style="1" customWidth="1"/>
    <col min="17" max="40" width="12.77734375" style="1" customWidth="1"/>
    <col min="41" max="16384" width="11" style="1"/>
  </cols>
  <sheetData>
    <row r="1" spans="2:40" ht="19.5" hidden="1" customHeight="1" x14ac:dyDescent="0.3">
      <c r="B1" s="154" t="s">
        <v>0</v>
      </c>
      <c r="C1" s="154"/>
      <c r="D1" s="154"/>
      <c r="E1" s="154"/>
      <c r="F1" s="154"/>
      <c r="G1" s="2"/>
      <c r="H1" s="2"/>
      <c r="I1" s="2"/>
      <c r="J1" s="3"/>
      <c r="K1" s="155" t="s">
        <v>1</v>
      </c>
      <c r="L1" s="156"/>
      <c r="M1" s="156"/>
      <c r="N1" s="156"/>
      <c r="O1" s="157"/>
    </row>
    <row r="2" spans="2:40" s="110" customFormat="1" ht="46.8" x14ac:dyDescent="0.25">
      <c r="B2" s="119" t="s">
        <v>2</v>
      </c>
      <c r="C2" s="120" t="s">
        <v>61</v>
      </c>
      <c r="D2" s="120" t="s">
        <v>4</v>
      </c>
      <c r="E2" s="120" t="s">
        <v>5</v>
      </c>
      <c r="F2" s="120" t="s">
        <v>6</v>
      </c>
      <c r="G2" s="121" t="s">
        <v>62</v>
      </c>
      <c r="H2" s="121" t="s">
        <v>8</v>
      </c>
      <c r="I2" s="121" t="s">
        <v>9</v>
      </c>
      <c r="J2" s="122" t="s">
        <v>10</v>
      </c>
      <c r="K2" s="123" t="s">
        <v>11</v>
      </c>
      <c r="L2" s="124" t="s">
        <v>12</v>
      </c>
      <c r="M2" s="124" t="s">
        <v>13</v>
      </c>
      <c r="N2" s="124" t="s">
        <v>14</v>
      </c>
      <c r="O2" s="125" t="s">
        <v>63</v>
      </c>
      <c r="P2" s="140">
        <v>43891</v>
      </c>
      <c r="Q2" s="140">
        <v>43922</v>
      </c>
      <c r="R2" s="140">
        <v>43952</v>
      </c>
      <c r="S2" s="140">
        <v>43983</v>
      </c>
      <c r="T2" s="140">
        <v>44013</v>
      </c>
      <c r="U2" s="140">
        <v>44044</v>
      </c>
      <c r="V2" s="140">
        <v>44075</v>
      </c>
      <c r="W2" s="140">
        <v>44105</v>
      </c>
      <c r="X2" s="140">
        <v>44136</v>
      </c>
      <c r="Y2" s="140">
        <v>44166</v>
      </c>
      <c r="Z2" s="140">
        <v>44197</v>
      </c>
      <c r="AA2" s="140">
        <v>44228</v>
      </c>
      <c r="AB2" s="140">
        <v>44256</v>
      </c>
      <c r="AC2" s="140">
        <v>44287</v>
      </c>
      <c r="AD2" s="140">
        <v>44317</v>
      </c>
      <c r="AE2" s="140">
        <v>44348</v>
      </c>
      <c r="AF2" s="140">
        <v>44378</v>
      </c>
      <c r="AG2" s="140">
        <v>44409</v>
      </c>
      <c r="AH2" s="140">
        <v>44440</v>
      </c>
      <c r="AI2" s="140">
        <v>44470</v>
      </c>
      <c r="AJ2" s="140">
        <v>44501</v>
      </c>
      <c r="AK2" s="140">
        <v>44531</v>
      </c>
      <c r="AL2" s="140">
        <v>44562</v>
      </c>
      <c r="AM2" s="140">
        <v>44593</v>
      </c>
      <c r="AN2" s="111" t="s">
        <v>16</v>
      </c>
    </row>
    <row r="3" spans="2:40" s="6" customFormat="1" ht="15" customHeight="1" x14ac:dyDescent="0.25">
      <c r="B3" s="126" t="s">
        <v>54</v>
      </c>
      <c r="C3" s="127" t="s">
        <v>36</v>
      </c>
      <c r="D3" s="128" t="s">
        <v>37</v>
      </c>
      <c r="E3" s="128">
        <v>64</v>
      </c>
      <c r="F3" s="129" t="s">
        <v>20</v>
      </c>
      <c r="G3" s="130"/>
      <c r="H3" s="131">
        <f>IF(G3&lt;&gt;"",G3,G$28)</f>
        <v>43891</v>
      </c>
      <c r="I3" s="132" t="str">
        <f>I$28</f>
        <v>28/02/2022</v>
      </c>
      <c r="J3" s="133">
        <v>1</v>
      </c>
      <c r="K3" s="7">
        <f t="shared" ref="K3:K4" si="0">TRUNC(DAYS360(H3,I3+1)/30,1)</f>
        <v>24</v>
      </c>
      <c r="L3" s="141"/>
      <c r="M3" s="113">
        <f t="shared" ref="M3:N4" si="1">J3*L3</f>
        <v>0</v>
      </c>
      <c r="N3" s="8">
        <f t="shared" si="1"/>
        <v>0</v>
      </c>
      <c r="O3" s="8">
        <f>N3/J$28</f>
        <v>0</v>
      </c>
      <c r="P3" s="108">
        <f t="shared" ref="P3:AE4" si="2">IF(($H3)&gt;P$2,0,IF($I3&gt;P$2,$M3,0))</f>
        <v>0</v>
      </c>
      <c r="Q3" s="108">
        <f t="shared" si="2"/>
        <v>0</v>
      </c>
      <c r="R3" s="108">
        <f t="shared" si="2"/>
        <v>0</v>
      </c>
      <c r="S3" s="108">
        <f t="shared" si="2"/>
        <v>0</v>
      </c>
      <c r="T3" s="108">
        <f t="shared" si="2"/>
        <v>0</v>
      </c>
      <c r="U3" s="108">
        <f t="shared" si="2"/>
        <v>0</v>
      </c>
      <c r="V3" s="108">
        <f t="shared" si="2"/>
        <v>0</v>
      </c>
      <c r="W3" s="108">
        <f t="shared" si="2"/>
        <v>0</v>
      </c>
      <c r="X3" s="108">
        <f t="shared" si="2"/>
        <v>0</v>
      </c>
      <c r="Y3" s="108">
        <f t="shared" si="2"/>
        <v>0</v>
      </c>
      <c r="Z3" s="108">
        <f t="shared" si="2"/>
        <v>0</v>
      </c>
      <c r="AA3" s="108">
        <f t="shared" si="2"/>
        <v>0</v>
      </c>
      <c r="AB3" s="108">
        <f t="shared" si="2"/>
        <v>0</v>
      </c>
      <c r="AC3" s="108">
        <f t="shared" si="2"/>
        <v>0</v>
      </c>
      <c r="AD3" s="108">
        <f t="shared" si="2"/>
        <v>0</v>
      </c>
      <c r="AE3" s="108">
        <f t="shared" si="2"/>
        <v>0</v>
      </c>
      <c r="AF3" s="108">
        <f t="shared" ref="Q3:AM4" si="3">IF(($H3)&gt;AF$2,0,IF($I3&gt;AF$2,$M3,0))</f>
        <v>0</v>
      </c>
      <c r="AG3" s="108">
        <f t="shared" si="3"/>
        <v>0</v>
      </c>
      <c r="AH3" s="108">
        <f t="shared" si="3"/>
        <v>0</v>
      </c>
      <c r="AI3" s="108">
        <f t="shared" si="3"/>
        <v>0</v>
      </c>
      <c r="AJ3" s="108">
        <f t="shared" si="3"/>
        <v>0</v>
      </c>
      <c r="AK3" s="108">
        <f t="shared" si="3"/>
        <v>0</v>
      </c>
      <c r="AL3" s="108">
        <f t="shared" si="3"/>
        <v>0</v>
      </c>
      <c r="AM3" s="108">
        <f t="shared" si="3"/>
        <v>0</v>
      </c>
      <c r="AN3" s="109">
        <f>SUM(P3:AM3)-N3</f>
        <v>0</v>
      </c>
    </row>
    <row r="4" spans="2:40" s="6" customFormat="1" ht="15" customHeight="1" x14ac:dyDescent="0.25">
      <c r="B4" s="126" t="s">
        <v>55</v>
      </c>
      <c r="C4" s="127" t="s">
        <v>39</v>
      </c>
      <c r="D4" s="128" t="s">
        <v>37</v>
      </c>
      <c r="E4" s="128">
        <v>64</v>
      </c>
      <c r="F4" s="129" t="s">
        <v>20</v>
      </c>
      <c r="G4" s="130"/>
      <c r="H4" s="131">
        <f>IF(G4&lt;&gt;"",G4,G$28)</f>
        <v>43891</v>
      </c>
      <c r="I4" s="132" t="str">
        <f>I$28</f>
        <v>28/02/2022</v>
      </c>
      <c r="J4" s="133">
        <v>1</v>
      </c>
      <c r="K4" s="7">
        <f t="shared" si="0"/>
        <v>24</v>
      </c>
      <c r="L4" s="141"/>
      <c r="M4" s="113">
        <f t="shared" si="1"/>
        <v>0</v>
      </c>
      <c r="N4" s="8">
        <f t="shared" si="1"/>
        <v>0</v>
      </c>
      <c r="O4" s="8">
        <f>N4/J$28</f>
        <v>0</v>
      </c>
      <c r="P4" s="108">
        <f t="shared" si="2"/>
        <v>0</v>
      </c>
      <c r="Q4" s="108">
        <f t="shared" si="3"/>
        <v>0</v>
      </c>
      <c r="R4" s="108">
        <f t="shared" si="3"/>
        <v>0</v>
      </c>
      <c r="S4" s="108">
        <f t="shared" si="3"/>
        <v>0</v>
      </c>
      <c r="T4" s="108">
        <f t="shared" si="3"/>
        <v>0</v>
      </c>
      <c r="U4" s="108">
        <f t="shared" si="3"/>
        <v>0</v>
      </c>
      <c r="V4" s="108">
        <f t="shared" si="3"/>
        <v>0</v>
      </c>
      <c r="W4" s="108">
        <f t="shared" si="3"/>
        <v>0</v>
      </c>
      <c r="X4" s="108">
        <f t="shared" si="3"/>
        <v>0</v>
      </c>
      <c r="Y4" s="108">
        <f t="shared" si="3"/>
        <v>0</v>
      </c>
      <c r="Z4" s="108">
        <f t="shared" si="3"/>
        <v>0</v>
      </c>
      <c r="AA4" s="108">
        <f t="shared" si="3"/>
        <v>0</v>
      </c>
      <c r="AB4" s="108">
        <f t="shared" si="3"/>
        <v>0</v>
      </c>
      <c r="AC4" s="108">
        <f t="shared" si="3"/>
        <v>0</v>
      </c>
      <c r="AD4" s="108">
        <f t="shared" si="3"/>
        <v>0</v>
      </c>
      <c r="AE4" s="108">
        <f t="shared" si="3"/>
        <v>0</v>
      </c>
      <c r="AF4" s="108">
        <f t="shared" si="3"/>
        <v>0</v>
      </c>
      <c r="AG4" s="108">
        <f t="shared" si="3"/>
        <v>0</v>
      </c>
      <c r="AH4" s="108">
        <f t="shared" si="3"/>
        <v>0</v>
      </c>
      <c r="AI4" s="108">
        <f t="shared" si="3"/>
        <v>0</v>
      </c>
      <c r="AJ4" s="108">
        <f t="shared" si="3"/>
        <v>0</v>
      </c>
      <c r="AK4" s="108">
        <f t="shared" si="3"/>
        <v>0</v>
      </c>
      <c r="AL4" s="108">
        <f t="shared" si="3"/>
        <v>0</v>
      </c>
      <c r="AM4" s="108">
        <f t="shared" si="3"/>
        <v>0</v>
      </c>
      <c r="AN4" s="109">
        <f>SUM(P4:AM4)-N4</f>
        <v>0</v>
      </c>
    </row>
    <row r="5" spans="2:40" ht="18.899999999999999" customHeight="1" x14ac:dyDescent="0.3">
      <c r="B5" s="13" t="s">
        <v>40</v>
      </c>
      <c r="C5" s="13"/>
      <c r="D5" s="13"/>
      <c r="E5" s="13"/>
      <c r="F5" s="13"/>
      <c r="G5" s="13"/>
      <c r="H5" s="13"/>
      <c r="I5" s="13"/>
      <c r="K5" s="10"/>
      <c r="L5" s="72"/>
      <c r="M5" s="72"/>
      <c r="N5" s="116">
        <f t="shared" ref="N5:AM5" si="4">SUM(N3:N4)</f>
        <v>0</v>
      </c>
      <c r="O5" s="134">
        <f t="shared" si="4"/>
        <v>0</v>
      </c>
      <c r="P5" s="116">
        <f t="shared" si="4"/>
        <v>0</v>
      </c>
      <c r="Q5" s="116">
        <f t="shared" si="4"/>
        <v>0</v>
      </c>
      <c r="R5" s="116">
        <f t="shared" si="4"/>
        <v>0</v>
      </c>
      <c r="S5" s="116">
        <f t="shared" si="4"/>
        <v>0</v>
      </c>
      <c r="T5" s="116">
        <f t="shared" si="4"/>
        <v>0</v>
      </c>
      <c r="U5" s="116">
        <f t="shared" si="4"/>
        <v>0</v>
      </c>
      <c r="V5" s="116">
        <f t="shared" si="4"/>
        <v>0</v>
      </c>
      <c r="W5" s="116">
        <f t="shared" si="4"/>
        <v>0</v>
      </c>
      <c r="X5" s="116">
        <f t="shared" si="4"/>
        <v>0</v>
      </c>
      <c r="Y5" s="116">
        <f t="shared" si="4"/>
        <v>0</v>
      </c>
      <c r="Z5" s="116">
        <f t="shared" si="4"/>
        <v>0</v>
      </c>
      <c r="AA5" s="116">
        <f t="shared" si="4"/>
        <v>0</v>
      </c>
      <c r="AB5" s="116">
        <f t="shared" si="4"/>
        <v>0</v>
      </c>
      <c r="AC5" s="116">
        <f t="shared" si="4"/>
        <v>0</v>
      </c>
      <c r="AD5" s="116">
        <f t="shared" si="4"/>
        <v>0</v>
      </c>
      <c r="AE5" s="116">
        <f t="shared" si="4"/>
        <v>0</v>
      </c>
      <c r="AF5" s="116">
        <f t="shared" si="4"/>
        <v>0</v>
      </c>
      <c r="AG5" s="116">
        <f t="shared" si="4"/>
        <v>0</v>
      </c>
      <c r="AH5" s="116">
        <f t="shared" si="4"/>
        <v>0</v>
      </c>
      <c r="AI5" s="116">
        <f t="shared" si="4"/>
        <v>0</v>
      </c>
      <c r="AJ5" s="116">
        <f t="shared" si="4"/>
        <v>0</v>
      </c>
      <c r="AK5" s="116">
        <f t="shared" si="4"/>
        <v>0</v>
      </c>
      <c r="AL5" s="116">
        <f t="shared" si="4"/>
        <v>0</v>
      </c>
      <c r="AM5" s="116">
        <f t="shared" si="4"/>
        <v>0</v>
      </c>
      <c r="AN5" s="109">
        <f>SUM(P5:AM5)-N5</f>
        <v>0</v>
      </c>
    </row>
    <row r="6" spans="2:40" ht="15" customHeight="1" x14ac:dyDescent="0.25"/>
    <row r="7" spans="2:40" x14ac:dyDescent="0.25">
      <c r="J7" s="24"/>
      <c r="K7" s="10"/>
      <c r="L7" s="10"/>
      <c r="M7" s="10"/>
      <c r="N7" s="10"/>
      <c r="O7" s="10"/>
    </row>
    <row r="8" spans="2:40" x14ac:dyDescent="0.25">
      <c r="J8" s="24"/>
      <c r="K8" s="10"/>
      <c r="L8" s="10"/>
      <c r="M8" s="10"/>
      <c r="N8" s="10"/>
      <c r="O8" s="10"/>
      <c r="P8" s="5">
        <v>43891</v>
      </c>
      <c r="Q8" s="5">
        <v>43922</v>
      </c>
      <c r="R8" s="5">
        <v>43952</v>
      </c>
      <c r="S8" s="5">
        <v>43983</v>
      </c>
      <c r="T8" s="5">
        <v>44013</v>
      </c>
      <c r="U8" s="5">
        <v>44044</v>
      </c>
      <c r="V8" s="5">
        <v>44075</v>
      </c>
      <c r="W8" s="5">
        <v>44105</v>
      </c>
      <c r="X8" s="5">
        <v>44136</v>
      </c>
      <c r="Y8" s="5">
        <v>44166</v>
      </c>
      <c r="Z8" s="5">
        <v>44197</v>
      </c>
      <c r="AA8" s="5">
        <v>44228</v>
      </c>
      <c r="AB8" s="5">
        <v>44256</v>
      </c>
      <c r="AC8" s="5">
        <v>44287</v>
      </c>
      <c r="AD8" s="5">
        <v>44317</v>
      </c>
      <c r="AE8" s="5">
        <v>44348</v>
      </c>
      <c r="AF8" s="5">
        <v>44378</v>
      </c>
      <c r="AG8" s="5">
        <v>44409</v>
      </c>
      <c r="AH8" s="5">
        <v>44440</v>
      </c>
      <c r="AI8" s="5">
        <v>44470</v>
      </c>
      <c r="AJ8" s="5">
        <v>44501</v>
      </c>
      <c r="AK8" s="5">
        <v>44531</v>
      </c>
      <c r="AL8" s="5">
        <v>44562</v>
      </c>
      <c r="AM8" s="5">
        <v>44593</v>
      </c>
      <c r="AN8" s="95" t="s">
        <v>40</v>
      </c>
    </row>
    <row r="9" spans="2:40" ht="16.2" x14ac:dyDescent="0.4">
      <c r="J9" s="24"/>
      <c r="K9" s="25"/>
      <c r="L9" s="25"/>
      <c r="M9" s="25"/>
      <c r="N9" s="25"/>
      <c r="O9" s="25"/>
    </row>
    <row r="10" spans="2:40" s="74" customFormat="1" ht="14.4" x14ac:dyDescent="0.3">
      <c r="B10" s="75" t="s">
        <v>56</v>
      </c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7">
        <f t="shared" ref="P10:AM10" si="5">SUM(P3:P4)</f>
        <v>0</v>
      </c>
      <c r="Q10" s="77">
        <f t="shared" si="5"/>
        <v>0</v>
      </c>
      <c r="R10" s="77">
        <f t="shared" si="5"/>
        <v>0</v>
      </c>
      <c r="S10" s="77">
        <f t="shared" si="5"/>
        <v>0</v>
      </c>
      <c r="T10" s="77">
        <f t="shared" si="5"/>
        <v>0</v>
      </c>
      <c r="U10" s="77">
        <f t="shared" si="5"/>
        <v>0</v>
      </c>
      <c r="V10" s="77">
        <f t="shared" si="5"/>
        <v>0</v>
      </c>
      <c r="W10" s="77">
        <f t="shared" si="5"/>
        <v>0</v>
      </c>
      <c r="X10" s="77">
        <f t="shared" si="5"/>
        <v>0</v>
      </c>
      <c r="Y10" s="77">
        <f t="shared" si="5"/>
        <v>0</v>
      </c>
      <c r="Z10" s="77">
        <f t="shared" si="5"/>
        <v>0</v>
      </c>
      <c r="AA10" s="77">
        <f t="shared" si="5"/>
        <v>0</v>
      </c>
      <c r="AB10" s="77">
        <f t="shared" si="5"/>
        <v>0</v>
      </c>
      <c r="AC10" s="77">
        <f t="shared" si="5"/>
        <v>0</v>
      </c>
      <c r="AD10" s="77">
        <f t="shared" si="5"/>
        <v>0</v>
      </c>
      <c r="AE10" s="77">
        <f t="shared" si="5"/>
        <v>0</v>
      </c>
      <c r="AF10" s="77">
        <f t="shared" si="5"/>
        <v>0</v>
      </c>
      <c r="AG10" s="77">
        <f t="shared" si="5"/>
        <v>0</v>
      </c>
      <c r="AH10" s="77">
        <f t="shared" si="5"/>
        <v>0</v>
      </c>
      <c r="AI10" s="77">
        <f t="shared" si="5"/>
        <v>0</v>
      </c>
      <c r="AJ10" s="77">
        <f t="shared" si="5"/>
        <v>0</v>
      </c>
      <c r="AK10" s="77">
        <f t="shared" si="5"/>
        <v>0</v>
      </c>
      <c r="AL10" s="77">
        <f t="shared" si="5"/>
        <v>0</v>
      </c>
      <c r="AM10" s="77">
        <f t="shared" si="5"/>
        <v>0</v>
      </c>
      <c r="AN10" s="77">
        <f>SUM(P10:AM10)</f>
        <v>0</v>
      </c>
    </row>
    <row r="11" spans="2:40" s="74" customFormat="1" ht="13.8" x14ac:dyDescent="0.25"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</row>
    <row r="12" spans="2:40" s="74" customFormat="1" ht="14.4" x14ac:dyDescent="0.3">
      <c r="B12" s="75" t="s">
        <v>57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7">
        <f>P10*0.21</f>
        <v>0</v>
      </c>
      <c r="Q12" s="77">
        <f t="shared" ref="Q12:AM12" si="6">Q10*0.21</f>
        <v>0</v>
      </c>
      <c r="R12" s="77">
        <f t="shared" si="6"/>
        <v>0</v>
      </c>
      <c r="S12" s="77">
        <f t="shared" si="6"/>
        <v>0</v>
      </c>
      <c r="T12" s="77">
        <f t="shared" si="6"/>
        <v>0</v>
      </c>
      <c r="U12" s="77">
        <f t="shared" si="6"/>
        <v>0</v>
      </c>
      <c r="V12" s="77">
        <f t="shared" si="6"/>
        <v>0</v>
      </c>
      <c r="W12" s="77">
        <f t="shared" si="6"/>
        <v>0</v>
      </c>
      <c r="X12" s="77">
        <f t="shared" si="6"/>
        <v>0</v>
      </c>
      <c r="Y12" s="77">
        <f t="shared" si="6"/>
        <v>0</v>
      </c>
      <c r="Z12" s="77">
        <f t="shared" si="6"/>
        <v>0</v>
      </c>
      <c r="AA12" s="77">
        <f t="shared" si="6"/>
        <v>0</v>
      </c>
      <c r="AB12" s="77">
        <f t="shared" si="6"/>
        <v>0</v>
      </c>
      <c r="AC12" s="77">
        <f t="shared" si="6"/>
        <v>0</v>
      </c>
      <c r="AD12" s="77">
        <f t="shared" si="6"/>
        <v>0</v>
      </c>
      <c r="AE12" s="77">
        <f t="shared" si="6"/>
        <v>0</v>
      </c>
      <c r="AF12" s="77">
        <f t="shared" si="6"/>
        <v>0</v>
      </c>
      <c r="AG12" s="77">
        <f t="shared" si="6"/>
        <v>0</v>
      </c>
      <c r="AH12" s="77">
        <f t="shared" si="6"/>
        <v>0</v>
      </c>
      <c r="AI12" s="77">
        <f t="shared" si="6"/>
        <v>0</v>
      </c>
      <c r="AJ12" s="77">
        <f t="shared" si="6"/>
        <v>0</v>
      </c>
      <c r="AK12" s="77">
        <f t="shared" si="6"/>
        <v>0</v>
      </c>
      <c r="AL12" s="77">
        <f t="shared" si="6"/>
        <v>0</v>
      </c>
      <c r="AM12" s="77">
        <f t="shared" si="6"/>
        <v>0</v>
      </c>
      <c r="AN12" s="77">
        <f>SUM(P12:AM12)</f>
        <v>0</v>
      </c>
    </row>
    <row r="13" spans="2:40" s="74" customFormat="1" ht="15.6" x14ac:dyDescent="0.3"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</row>
    <row r="14" spans="2:40" s="74" customFormat="1" ht="14.4" x14ac:dyDescent="0.3">
      <c r="B14" s="75" t="s">
        <v>58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7">
        <f>ROUND(P10+P12,2)</f>
        <v>0</v>
      </c>
      <c r="Q14" s="77">
        <f t="shared" ref="Q14:AM14" si="7">ROUND(Q10+Q12,2)</f>
        <v>0</v>
      </c>
      <c r="R14" s="77">
        <f t="shared" si="7"/>
        <v>0</v>
      </c>
      <c r="S14" s="77">
        <f t="shared" si="7"/>
        <v>0</v>
      </c>
      <c r="T14" s="77">
        <f t="shared" si="7"/>
        <v>0</v>
      </c>
      <c r="U14" s="77">
        <f t="shared" si="7"/>
        <v>0</v>
      </c>
      <c r="V14" s="77">
        <f t="shared" si="7"/>
        <v>0</v>
      </c>
      <c r="W14" s="77">
        <f t="shared" si="7"/>
        <v>0</v>
      </c>
      <c r="X14" s="77">
        <f t="shared" si="7"/>
        <v>0</v>
      </c>
      <c r="Y14" s="77">
        <f t="shared" si="7"/>
        <v>0</v>
      </c>
      <c r="Z14" s="77">
        <f t="shared" si="7"/>
        <v>0</v>
      </c>
      <c r="AA14" s="77">
        <f t="shared" si="7"/>
        <v>0</v>
      </c>
      <c r="AB14" s="77">
        <f t="shared" si="7"/>
        <v>0</v>
      </c>
      <c r="AC14" s="77">
        <f t="shared" si="7"/>
        <v>0</v>
      </c>
      <c r="AD14" s="77">
        <f t="shared" si="7"/>
        <v>0</v>
      </c>
      <c r="AE14" s="77">
        <f t="shared" si="7"/>
        <v>0</v>
      </c>
      <c r="AF14" s="77">
        <f t="shared" si="7"/>
        <v>0</v>
      </c>
      <c r="AG14" s="77">
        <f t="shared" si="7"/>
        <v>0</v>
      </c>
      <c r="AH14" s="77">
        <f t="shared" si="7"/>
        <v>0</v>
      </c>
      <c r="AI14" s="77">
        <f t="shared" si="7"/>
        <v>0</v>
      </c>
      <c r="AJ14" s="77">
        <f t="shared" si="7"/>
        <v>0</v>
      </c>
      <c r="AK14" s="77">
        <f t="shared" si="7"/>
        <v>0</v>
      </c>
      <c r="AL14" s="77">
        <f t="shared" si="7"/>
        <v>0</v>
      </c>
      <c r="AM14" s="77">
        <f t="shared" si="7"/>
        <v>0</v>
      </c>
      <c r="AN14" s="77">
        <f>SUM(P14:AM14)</f>
        <v>0</v>
      </c>
    </row>
    <row r="15" spans="2:40" s="74" customFormat="1" ht="13.8" x14ac:dyDescent="0.25"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6"/>
      <c r="P15" s="76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</row>
    <row r="16" spans="2:40" s="74" customFormat="1" ht="13.8" x14ac:dyDescent="0.25"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6"/>
      <c r="P16" s="76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</row>
    <row r="17" spans="2:40" s="74" customFormat="1" ht="13.8" x14ac:dyDescent="0.25"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6"/>
      <c r="P17" s="76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</row>
    <row r="18" spans="2:40" s="74" customFormat="1" ht="13.8" x14ac:dyDescent="0.25"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6"/>
      <c r="P18" s="76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</row>
    <row r="19" spans="2:40" s="74" customFormat="1" ht="13.8" x14ac:dyDescent="0.25"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6"/>
      <c r="P19" s="76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</row>
    <row r="20" spans="2:40" s="74" customFormat="1" ht="13.8" x14ac:dyDescent="0.25"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6"/>
      <c r="P20" s="76"/>
      <c r="Q20" s="38"/>
      <c r="R20" s="38"/>
      <c r="S20" s="38"/>
      <c r="T20" s="38"/>
      <c r="U20" s="38"/>
      <c r="V20" s="38"/>
      <c r="W20" s="38"/>
      <c r="X20" s="80"/>
      <c r="Y20" s="80"/>
      <c r="Z20" s="80"/>
      <c r="AA20" s="80"/>
      <c r="AB20" s="80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</row>
    <row r="21" spans="2:40" s="74" customFormat="1" ht="17.399999999999999" x14ac:dyDescent="0.3">
      <c r="B21" s="83" t="s">
        <v>59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158">
        <f>SUM(N3:N4)</f>
        <v>0</v>
      </c>
      <c r="P21" s="158"/>
      <c r="Q21" s="80"/>
      <c r="R21" s="80"/>
      <c r="S21" s="80"/>
      <c r="T21" s="97"/>
      <c r="U21" s="80"/>
      <c r="V21" s="80"/>
      <c r="W21" s="80"/>
      <c r="X21" s="38"/>
      <c r="Y21" s="38"/>
      <c r="Z21" s="38"/>
      <c r="AA21" s="38"/>
      <c r="AB21" s="38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</row>
    <row r="22" spans="2:40" s="74" customFormat="1" ht="14.4" x14ac:dyDescent="0.3">
      <c r="O22" s="76"/>
      <c r="P22" s="76"/>
      <c r="Q22" s="38"/>
      <c r="R22" s="38"/>
      <c r="S22" s="78"/>
      <c r="T22" s="104"/>
      <c r="U22" s="38"/>
      <c r="V22" s="78"/>
      <c r="W22" s="105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</row>
    <row r="23" spans="2:40" s="74" customFormat="1" ht="14.4" x14ac:dyDescent="0.3">
      <c r="B23" s="85" t="s">
        <v>60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>
        <v>2020</v>
      </c>
      <c r="P23" s="86">
        <f>SUM(P10:Y10)</f>
        <v>0</v>
      </c>
      <c r="Q23" s="38"/>
      <c r="R23" s="38"/>
      <c r="S23" s="78"/>
      <c r="T23" s="104"/>
      <c r="U23" s="38"/>
      <c r="V23" s="78"/>
      <c r="W23" s="105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</row>
    <row r="24" spans="2:40" s="74" customFormat="1" ht="14.4" x14ac:dyDescent="0.3">
      <c r="I24" s="76"/>
      <c r="J24" s="76"/>
      <c r="O24" s="85">
        <v>2021</v>
      </c>
      <c r="P24" s="86">
        <f>SUM(Z10:AK10)</f>
        <v>0</v>
      </c>
      <c r="Q24" s="38"/>
      <c r="R24" s="38"/>
      <c r="S24" s="78"/>
      <c r="T24" s="104"/>
      <c r="U24" s="38"/>
      <c r="V24" s="78"/>
      <c r="W24" s="105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</row>
    <row r="25" spans="2:40" s="74" customFormat="1" ht="14.4" x14ac:dyDescent="0.3">
      <c r="I25" s="76"/>
      <c r="J25" s="76"/>
      <c r="O25" s="85">
        <v>2022</v>
      </c>
      <c r="P25" s="86">
        <f>SUM(AL10:AM10)</f>
        <v>0</v>
      </c>
      <c r="Q25" s="38"/>
      <c r="R25" s="38"/>
      <c r="S25" s="38"/>
      <c r="T25" s="9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</row>
    <row r="26" spans="2:40" s="74" customFormat="1" x14ac:dyDescent="0.25">
      <c r="I26" s="76"/>
      <c r="J26" s="76"/>
      <c r="O26" s="76"/>
      <c r="P26" s="38" t="str">
        <f>IF(ROUND(SUM(P23:P25)-O21  =0,2), "","Error")</f>
        <v/>
      </c>
      <c r="R26" s="38"/>
      <c r="S26" s="38"/>
      <c r="T26" s="38"/>
      <c r="U26" s="38"/>
      <c r="V26" s="80"/>
      <c r="W26" s="80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</row>
    <row r="27" spans="2:40" s="74" customFormat="1" x14ac:dyDescent="0.25">
      <c r="I27" s="76"/>
      <c r="J27" s="76"/>
      <c r="K27" s="76"/>
      <c r="L27" s="76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1"/>
      <c r="Y27" s="1"/>
      <c r="Z27" s="1"/>
      <c r="AA27" s="1"/>
      <c r="AB27" s="1"/>
      <c r="AC27" s="38"/>
      <c r="AD27" s="38"/>
      <c r="AE27" s="38"/>
      <c r="AF27" s="38"/>
      <c r="AG27" s="38"/>
      <c r="AH27" s="38"/>
      <c r="AI27" s="38"/>
      <c r="AJ27" s="38"/>
      <c r="AK27" s="79"/>
      <c r="AL27" s="80"/>
      <c r="AM27" s="80"/>
      <c r="AN27" s="80"/>
    </row>
    <row r="28" spans="2:40" ht="24.75" customHeight="1" x14ac:dyDescent="0.25">
      <c r="B28" s="14" t="s">
        <v>41</v>
      </c>
      <c r="C28" s="15"/>
      <c r="D28" s="16" t="s">
        <v>42</v>
      </c>
      <c r="E28" s="17"/>
      <c r="F28" s="17"/>
      <c r="G28" s="18">
        <v>43891</v>
      </c>
      <c r="H28" s="19" t="s">
        <v>43</v>
      </c>
      <c r="I28" s="20" t="s">
        <v>53</v>
      </c>
      <c r="J28" s="21">
        <f>TRUNC(DAYS360(G$28,I$28+1)/30,1)</f>
        <v>24</v>
      </c>
    </row>
    <row r="29" spans="2:40" ht="15" customHeight="1" x14ac:dyDescent="0.25">
      <c r="F29" s="22"/>
      <c r="X29" s="23"/>
      <c r="Y29" s="23"/>
      <c r="Z29" s="23"/>
      <c r="AA29" s="23"/>
      <c r="AB29" s="23"/>
    </row>
    <row r="31" spans="2:40" x14ac:dyDescent="0.25">
      <c r="B31" s="142" t="s">
        <v>65</v>
      </c>
      <c r="C31" s="143"/>
      <c r="D31" s="10"/>
      <c r="E31" s="10"/>
      <c r="F31" s="10"/>
      <c r="G31" s="10"/>
      <c r="H31" s="10"/>
      <c r="I31" s="10"/>
      <c r="J31" s="24"/>
      <c r="K31" s="10"/>
      <c r="L31" s="10"/>
      <c r="M31" s="10"/>
      <c r="N31" s="10"/>
      <c r="O31" s="10"/>
      <c r="P31" s="10"/>
    </row>
    <row r="32" spans="2:40" x14ac:dyDescent="0.25">
      <c r="D32" s="10"/>
      <c r="E32" s="10"/>
      <c r="F32" s="10"/>
      <c r="G32" s="10"/>
      <c r="H32" s="10"/>
      <c r="I32" s="10"/>
      <c r="J32" s="24"/>
      <c r="K32" s="10"/>
      <c r="L32" s="10"/>
      <c r="M32" s="10"/>
      <c r="N32" s="10"/>
      <c r="O32" s="10"/>
      <c r="P32" s="10"/>
    </row>
    <row r="33" spans="2:40" s="74" customFormat="1" x14ac:dyDescent="0.25">
      <c r="B33" s="80"/>
      <c r="C33" s="80"/>
      <c r="D33" s="80"/>
      <c r="E33" s="80"/>
      <c r="F33" s="80"/>
      <c r="G33" s="144"/>
      <c r="H33" s="80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80"/>
      <c r="AM33" s="80"/>
      <c r="AN33" s="80"/>
    </row>
    <row r="34" spans="2:40" s="74" customFormat="1" x14ac:dyDescent="0.25">
      <c r="B34" s="80"/>
      <c r="C34" s="80"/>
      <c r="D34" s="80"/>
      <c r="G34" s="87"/>
      <c r="I34" s="76"/>
      <c r="J34" s="76"/>
      <c r="K34" s="76"/>
      <c r="L34" s="76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80"/>
      <c r="AM34" s="80"/>
      <c r="AN34" s="80"/>
    </row>
    <row r="35" spans="2:40" s="74" customFormat="1" x14ac:dyDescent="0.25">
      <c r="B35" s="80"/>
      <c r="C35" s="88"/>
      <c r="D35" s="80"/>
      <c r="I35" s="76"/>
      <c r="J35" s="76"/>
      <c r="K35" s="76"/>
      <c r="L35" s="76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80"/>
      <c r="AM35" s="80"/>
      <c r="AN35" s="80"/>
    </row>
    <row r="36" spans="2:40" s="74" customFormat="1" x14ac:dyDescent="0.25">
      <c r="B36" s="80"/>
      <c r="C36" s="88"/>
      <c r="D36" s="80"/>
      <c r="I36" s="89"/>
      <c r="J36" s="90"/>
      <c r="K36" s="90"/>
      <c r="L36" s="91"/>
      <c r="M36" s="92"/>
      <c r="N36" s="92"/>
      <c r="O36" s="92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</row>
    <row r="37" spans="2:40" s="74" customFormat="1" x14ac:dyDescent="0.25">
      <c r="B37" s="80"/>
      <c r="C37" s="80"/>
      <c r="D37" s="80"/>
      <c r="I37" s="90"/>
      <c r="J37" s="90"/>
      <c r="K37" s="90"/>
      <c r="L37" s="93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</row>
    <row r="38" spans="2:40" s="74" customFormat="1" x14ac:dyDescent="0.25">
      <c r="B38" s="80"/>
      <c r="C38" s="80"/>
      <c r="D38" s="80"/>
      <c r="I38" s="94"/>
      <c r="J38" s="94"/>
      <c r="K38" s="94"/>
      <c r="L38" s="94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</row>
    <row r="39" spans="2:40" s="74" customFormat="1" x14ac:dyDescent="0.25">
      <c r="B39" s="80"/>
      <c r="C39" s="80"/>
      <c r="D39" s="80"/>
      <c r="I39" s="76"/>
      <c r="J39" s="76"/>
      <c r="K39" s="76"/>
      <c r="L39" s="76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</row>
    <row r="40" spans="2:40" s="74" customFormat="1" x14ac:dyDescent="0.25">
      <c r="B40" s="80"/>
      <c r="C40" s="80"/>
      <c r="D40" s="80"/>
      <c r="I40" s="76"/>
      <c r="J40" s="76"/>
      <c r="K40" s="76"/>
      <c r="L40" s="76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</row>
    <row r="41" spans="2:40" s="74" customFormat="1" x14ac:dyDescent="0.25">
      <c r="B41" s="80"/>
      <c r="C41" s="88"/>
      <c r="D41" s="80"/>
      <c r="I41" s="76"/>
      <c r="J41" s="76"/>
      <c r="K41" s="76"/>
      <c r="L41" s="76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</row>
    <row r="42" spans="2:40" ht="16.2" x14ac:dyDescent="0.4">
      <c r="J42" s="24"/>
      <c r="K42" s="25"/>
      <c r="L42" s="25"/>
      <c r="M42" s="25"/>
      <c r="N42" s="25"/>
      <c r="O42" s="25"/>
    </row>
    <row r="43" spans="2:40" x14ac:dyDescent="0.25">
      <c r="J43" s="24"/>
      <c r="K43" s="10"/>
      <c r="L43" s="10"/>
      <c r="M43" s="10"/>
      <c r="N43" s="10"/>
      <c r="O43" s="10"/>
    </row>
    <row r="44" spans="2:40" x14ac:dyDescent="0.25">
      <c r="J44" s="24"/>
      <c r="K44" s="10"/>
      <c r="L44" s="10"/>
      <c r="M44" s="10"/>
      <c r="N44" s="10"/>
      <c r="O44" s="10"/>
    </row>
    <row r="45" spans="2:40" x14ac:dyDescent="0.25">
      <c r="J45" s="24"/>
      <c r="K45" s="10"/>
      <c r="L45" s="10"/>
      <c r="M45" s="10"/>
      <c r="N45" s="10"/>
      <c r="O45" s="10"/>
    </row>
    <row r="46" spans="2:40" x14ac:dyDescent="0.25">
      <c r="J46" s="24"/>
      <c r="K46" s="10"/>
      <c r="L46" s="10"/>
      <c r="M46" s="10"/>
      <c r="N46" s="10"/>
      <c r="O46" s="10"/>
    </row>
  </sheetData>
  <sheetProtection algorithmName="SHA-512" hashValue="rPBIihtpDH1DV2n5RZ8dudBavYlYTxL9KZ6j/wwZcQELwwIphl9VCL5ya8NcG9m4FkwRHIjMmeotHclZ6Uhh2Q==" saltValue="2oiXZz3kztqR/O04rWtOww==" spinCount="100000" sheet="1" objects="1" scenarios="1"/>
  <mergeCells count="3">
    <mergeCell ref="B1:F1"/>
    <mergeCell ref="K1:O1"/>
    <mergeCell ref="O21:P21"/>
  </mergeCells>
  <pageMargins left="0.25" right="0.25" top="0.75" bottom="0.75" header="0.3" footer="0.3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4"/>
  <sheetViews>
    <sheetView workbookViewId="0">
      <pane xSplit="1" topLeftCell="B1" activePane="topRight" state="frozen"/>
      <selection pane="topRight" activeCell="C2" sqref="C2:E2"/>
    </sheetView>
  </sheetViews>
  <sheetFormatPr baseColWidth="10" defaultRowHeight="13.2" x14ac:dyDescent="0.25"/>
  <cols>
    <col min="2" max="5" width="15.77734375" customWidth="1"/>
    <col min="6" max="30" width="13.33203125" customWidth="1"/>
  </cols>
  <sheetData>
    <row r="1" spans="1:40" ht="25.5" customHeight="1" x14ac:dyDescent="0.25">
      <c r="A1" s="26" t="s">
        <v>49</v>
      </c>
      <c r="B1" s="145" t="s">
        <v>44</v>
      </c>
      <c r="C1" s="147" t="s">
        <v>45</v>
      </c>
      <c r="D1" s="148"/>
      <c r="E1" s="149"/>
      <c r="F1" s="150" t="s">
        <v>46</v>
      </c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1" t="s">
        <v>16</v>
      </c>
    </row>
    <row r="2" spans="1:40" ht="13.8" thickBot="1" x14ac:dyDescent="0.3">
      <c r="B2" s="146"/>
      <c r="C2" s="27">
        <v>2020</v>
      </c>
      <c r="D2" s="28">
        <v>2021</v>
      </c>
      <c r="E2" s="68">
        <v>2022</v>
      </c>
      <c r="F2" s="140">
        <v>43891</v>
      </c>
      <c r="G2" s="140">
        <v>43922</v>
      </c>
      <c r="H2" s="140">
        <v>43952</v>
      </c>
      <c r="I2" s="140">
        <v>43983</v>
      </c>
      <c r="J2" s="140">
        <v>44013</v>
      </c>
      <c r="K2" s="140">
        <v>44044</v>
      </c>
      <c r="L2" s="140">
        <v>44075</v>
      </c>
      <c r="M2" s="140">
        <v>44105</v>
      </c>
      <c r="N2" s="140">
        <v>44136</v>
      </c>
      <c r="O2" s="140">
        <v>44166</v>
      </c>
      <c r="P2" s="140">
        <v>44197</v>
      </c>
      <c r="Q2" s="140">
        <v>44228</v>
      </c>
      <c r="R2" s="140">
        <v>44256</v>
      </c>
      <c r="S2" s="140">
        <v>44287</v>
      </c>
      <c r="T2" s="140">
        <v>44317</v>
      </c>
      <c r="U2" s="140">
        <v>44348</v>
      </c>
      <c r="V2" s="140">
        <v>44378</v>
      </c>
      <c r="W2" s="140">
        <v>44409</v>
      </c>
      <c r="X2" s="140">
        <v>44440</v>
      </c>
      <c r="Y2" s="140">
        <v>44470</v>
      </c>
      <c r="Z2" s="140">
        <v>44501</v>
      </c>
      <c r="AA2" s="140">
        <v>44531</v>
      </c>
      <c r="AB2" s="140">
        <v>44562</v>
      </c>
      <c r="AC2" s="140">
        <v>44593</v>
      </c>
      <c r="AD2" s="152"/>
    </row>
    <row r="3" spans="1:40" x14ac:dyDescent="0.25">
      <c r="A3" s="29" t="s">
        <v>47</v>
      </c>
      <c r="B3" s="31">
        <f>SUM(C3:E3)</f>
        <v>0</v>
      </c>
      <c r="C3" s="100">
        <f>SUM(F3:O3)</f>
        <v>0</v>
      </c>
      <c r="D3" s="101">
        <f>SUM(P3:AA3)</f>
        <v>0</v>
      </c>
      <c r="E3" s="107">
        <f>SUM(AB3:AC3)</f>
        <v>0</v>
      </c>
      <c r="F3" s="31">
        <f>'Lote 2 - SP '!P4</f>
        <v>0</v>
      </c>
      <c r="G3" s="31">
        <f>'Lote 2 - SP '!Q4</f>
        <v>0</v>
      </c>
      <c r="H3" s="31">
        <f>'Lote 2 - SP '!R4</f>
        <v>0</v>
      </c>
      <c r="I3" s="31">
        <f>'Lote 2 - SP '!S4</f>
        <v>0</v>
      </c>
      <c r="J3" s="31">
        <f>'Lote 2 - SP '!T4</f>
        <v>0</v>
      </c>
      <c r="K3" s="31">
        <f>'Lote 2 - SP '!U4</f>
        <v>0</v>
      </c>
      <c r="L3" s="31">
        <f>'Lote 2 - SP '!V4</f>
        <v>0</v>
      </c>
      <c r="M3" s="31">
        <f>'Lote 2 - SP '!W4</f>
        <v>0</v>
      </c>
      <c r="N3" s="31">
        <f>'Lote 2 - SP '!X4</f>
        <v>0</v>
      </c>
      <c r="O3" s="31">
        <f>'Lote 2 - SP '!Y4</f>
        <v>0</v>
      </c>
      <c r="P3" s="31">
        <f>'Lote 2 - SP '!Z4</f>
        <v>0</v>
      </c>
      <c r="Q3" s="31">
        <f>'Lote 2 - SP '!AA4</f>
        <v>0</v>
      </c>
      <c r="R3" s="31">
        <f>'Lote 2 - SP '!AB4</f>
        <v>0</v>
      </c>
      <c r="S3" s="31">
        <f>'Lote 2 - SP '!AC4</f>
        <v>0</v>
      </c>
      <c r="T3" s="31">
        <f>'Lote 2 - SP '!AD4</f>
        <v>0</v>
      </c>
      <c r="U3" s="31">
        <f>'Lote 2 - SP '!AE4</f>
        <v>0</v>
      </c>
      <c r="V3" s="31">
        <f>'Lote 2 - SP '!AF4</f>
        <v>0</v>
      </c>
      <c r="W3" s="31">
        <f>'Lote 2 - SP '!AG4</f>
        <v>0</v>
      </c>
      <c r="X3" s="31">
        <f>'Lote 2 - SP '!AH4</f>
        <v>0</v>
      </c>
      <c r="Y3" s="31">
        <f>'Lote 2 - SP '!AI4</f>
        <v>0</v>
      </c>
      <c r="Z3" s="31">
        <f>'Lote 2 - SP '!AJ4</f>
        <v>0</v>
      </c>
      <c r="AA3" s="31">
        <f>'Lote 2 - SP '!AK4</f>
        <v>0</v>
      </c>
      <c r="AB3" s="31">
        <f>'Lote 2 - SP '!AL4</f>
        <v>0</v>
      </c>
      <c r="AC3" s="31">
        <f>'Lote 2 - SP '!AM4</f>
        <v>0</v>
      </c>
      <c r="AD3" s="30">
        <f>SUM(F3:AC3)-B3</f>
        <v>0</v>
      </c>
    </row>
    <row r="4" spans="1:40" ht="13.8" thickBot="1" x14ac:dyDescent="0.3">
      <c r="A4" s="34" t="s">
        <v>40</v>
      </c>
      <c r="B4" s="31">
        <f>SUM(C4:E4)</f>
        <v>0</v>
      </c>
      <c r="C4" s="102">
        <f t="shared" ref="C4:AC4" si="0">SUM(C3:C3)</f>
        <v>0</v>
      </c>
      <c r="D4" s="103">
        <f t="shared" si="0"/>
        <v>0</v>
      </c>
      <c r="E4" s="103">
        <f t="shared" si="0"/>
        <v>0</v>
      </c>
      <c r="F4" s="67">
        <f t="shared" si="0"/>
        <v>0</v>
      </c>
      <c r="G4" s="35">
        <f t="shared" si="0"/>
        <v>0</v>
      </c>
      <c r="H4" s="35">
        <f t="shared" si="0"/>
        <v>0</v>
      </c>
      <c r="I4" s="35">
        <f t="shared" si="0"/>
        <v>0</v>
      </c>
      <c r="J4" s="35">
        <f t="shared" si="0"/>
        <v>0</v>
      </c>
      <c r="K4" s="35">
        <f t="shared" si="0"/>
        <v>0</v>
      </c>
      <c r="L4" s="35">
        <f t="shared" si="0"/>
        <v>0</v>
      </c>
      <c r="M4" s="35">
        <f t="shared" si="0"/>
        <v>0</v>
      </c>
      <c r="N4" s="35">
        <f t="shared" si="0"/>
        <v>0</v>
      </c>
      <c r="O4" s="35">
        <f t="shared" si="0"/>
        <v>0</v>
      </c>
      <c r="P4" s="35">
        <f t="shared" si="0"/>
        <v>0</v>
      </c>
      <c r="Q4" s="35">
        <f t="shared" si="0"/>
        <v>0</v>
      </c>
      <c r="R4" s="35">
        <f t="shared" si="0"/>
        <v>0</v>
      </c>
      <c r="S4" s="35">
        <f t="shared" si="0"/>
        <v>0</v>
      </c>
      <c r="T4" s="35">
        <f t="shared" si="0"/>
        <v>0</v>
      </c>
      <c r="U4" s="35">
        <f t="shared" si="0"/>
        <v>0</v>
      </c>
      <c r="V4" s="35">
        <f t="shared" si="0"/>
        <v>0</v>
      </c>
      <c r="W4" s="35">
        <f t="shared" si="0"/>
        <v>0</v>
      </c>
      <c r="X4" s="35">
        <f t="shared" si="0"/>
        <v>0</v>
      </c>
      <c r="Y4" s="35">
        <f t="shared" si="0"/>
        <v>0</v>
      </c>
      <c r="Z4" s="35">
        <f t="shared" si="0"/>
        <v>0</v>
      </c>
      <c r="AA4" s="35">
        <f t="shared" si="0"/>
        <v>0</v>
      </c>
      <c r="AB4" s="35">
        <f t="shared" si="0"/>
        <v>0</v>
      </c>
      <c r="AC4" s="35">
        <f t="shared" si="0"/>
        <v>0</v>
      </c>
      <c r="AD4" s="30">
        <f>SUM(F4:AC4)-B4</f>
        <v>0</v>
      </c>
    </row>
    <row r="5" spans="1:40" x14ac:dyDescent="0.25">
      <c r="G5" s="37"/>
      <c r="L5" s="37"/>
      <c r="N5" s="37"/>
      <c r="AD5" s="36"/>
    </row>
    <row r="6" spans="1:40" s="1" customFormat="1" x14ac:dyDescent="0.25">
      <c r="F6" s="5">
        <v>43891</v>
      </c>
      <c r="G6" s="5">
        <v>43922</v>
      </c>
      <c r="H6" s="5">
        <v>43952</v>
      </c>
      <c r="I6" s="5">
        <v>43983</v>
      </c>
      <c r="J6" s="5">
        <v>44013</v>
      </c>
      <c r="K6" s="5">
        <v>44044</v>
      </c>
      <c r="L6" s="5">
        <v>44075</v>
      </c>
      <c r="M6" s="5">
        <v>44105</v>
      </c>
      <c r="N6" s="5">
        <v>44136</v>
      </c>
      <c r="O6" s="5">
        <v>44166</v>
      </c>
      <c r="P6" s="5">
        <v>44197</v>
      </c>
      <c r="Q6" s="5">
        <v>44228</v>
      </c>
      <c r="R6" s="5">
        <v>44256</v>
      </c>
      <c r="S6" s="5">
        <v>44287</v>
      </c>
      <c r="T6" s="5">
        <v>44317</v>
      </c>
      <c r="U6" s="5">
        <v>44348</v>
      </c>
      <c r="V6" s="5">
        <v>44378</v>
      </c>
      <c r="W6" s="5">
        <v>44409</v>
      </c>
      <c r="X6" s="5">
        <v>44440</v>
      </c>
      <c r="Y6" s="5">
        <v>44470</v>
      </c>
      <c r="Z6" s="5">
        <v>44501</v>
      </c>
      <c r="AA6" s="5">
        <v>44531</v>
      </c>
      <c r="AB6" s="5">
        <v>44562</v>
      </c>
      <c r="AC6" s="5">
        <v>44593</v>
      </c>
      <c r="AD6" s="95" t="s">
        <v>40</v>
      </c>
    </row>
    <row r="7" spans="1:40" s="1" customFormat="1" x14ac:dyDescent="0.25"/>
    <row r="8" spans="1:40" s="74" customFormat="1" ht="14.4" x14ac:dyDescent="0.3">
      <c r="A8" s="75" t="s">
        <v>56</v>
      </c>
      <c r="B8" s="75"/>
      <c r="C8" s="75"/>
      <c r="D8" s="75"/>
      <c r="E8" s="75"/>
      <c r="F8" s="77">
        <f>F4</f>
        <v>0</v>
      </c>
      <c r="G8" s="77">
        <f t="shared" ref="G8:AC8" si="1">G4</f>
        <v>0</v>
      </c>
      <c r="H8" s="77">
        <f t="shared" si="1"/>
        <v>0</v>
      </c>
      <c r="I8" s="77">
        <f t="shared" si="1"/>
        <v>0</v>
      </c>
      <c r="J8" s="77">
        <f t="shared" si="1"/>
        <v>0</v>
      </c>
      <c r="K8" s="77">
        <f t="shared" si="1"/>
        <v>0</v>
      </c>
      <c r="L8" s="77">
        <f t="shared" si="1"/>
        <v>0</v>
      </c>
      <c r="M8" s="77">
        <f t="shared" si="1"/>
        <v>0</v>
      </c>
      <c r="N8" s="77">
        <f t="shared" si="1"/>
        <v>0</v>
      </c>
      <c r="O8" s="77">
        <f t="shared" si="1"/>
        <v>0</v>
      </c>
      <c r="P8" s="77">
        <f t="shared" si="1"/>
        <v>0</v>
      </c>
      <c r="Q8" s="77">
        <f t="shared" si="1"/>
        <v>0</v>
      </c>
      <c r="R8" s="77">
        <f t="shared" si="1"/>
        <v>0</v>
      </c>
      <c r="S8" s="77">
        <f t="shared" si="1"/>
        <v>0</v>
      </c>
      <c r="T8" s="77">
        <f t="shared" si="1"/>
        <v>0</v>
      </c>
      <c r="U8" s="77">
        <f t="shared" si="1"/>
        <v>0</v>
      </c>
      <c r="V8" s="77">
        <f t="shared" si="1"/>
        <v>0</v>
      </c>
      <c r="W8" s="77">
        <f t="shared" si="1"/>
        <v>0</v>
      </c>
      <c r="X8" s="77">
        <f t="shared" si="1"/>
        <v>0</v>
      </c>
      <c r="Y8" s="77">
        <f t="shared" si="1"/>
        <v>0</v>
      </c>
      <c r="Z8" s="77">
        <f t="shared" si="1"/>
        <v>0</v>
      </c>
      <c r="AA8" s="77">
        <f t="shared" si="1"/>
        <v>0</v>
      </c>
      <c r="AB8" s="77">
        <f t="shared" si="1"/>
        <v>0</v>
      </c>
      <c r="AC8" s="77">
        <f t="shared" si="1"/>
        <v>0</v>
      </c>
      <c r="AD8" s="77">
        <f>SUM(F8:AC8)</f>
        <v>0</v>
      </c>
    </row>
    <row r="9" spans="1:40" s="74" customFormat="1" ht="13.8" x14ac:dyDescent="0.25">
      <c r="A9" s="78"/>
      <c r="B9" s="78"/>
      <c r="C9" s="78"/>
      <c r="D9" s="78"/>
      <c r="E9" s="7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40" s="74" customFormat="1" ht="14.4" x14ac:dyDescent="0.3">
      <c r="A10" s="75" t="s">
        <v>57</v>
      </c>
      <c r="B10" s="75"/>
      <c r="C10" s="75"/>
      <c r="D10" s="75"/>
      <c r="E10" s="75"/>
      <c r="F10" s="77">
        <f>F8*0.21</f>
        <v>0</v>
      </c>
      <c r="G10" s="77">
        <f t="shared" ref="G10:AC10" si="2">G8*0.21</f>
        <v>0</v>
      </c>
      <c r="H10" s="77">
        <f t="shared" si="2"/>
        <v>0</v>
      </c>
      <c r="I10" s="77">
        <f t="shared" si="2"/>
        <v>0</v>
      </c>
      <c r="J10" s="77">
        <f t="shared" si="2"/>
        <v>0</v>
      </c>
      <c r="K10" s="77">
        <f t="shared" si="2"/>
        <v>0</v>
      </c>
      <c r="L10" s="77">
        <f t="shared" si="2"/>
        <v>0</v>
      </c>
      <c r="M10" s="77">
        <f t="shared" si="2"/>
        <v>0</v>
      </c>
      <c r="N10" s="77">
        <f t="shared" si="2"/>
        <v>0</v>
      </c>
      <c r="O10" s="77">
        <f t="shared" si="2"/>
        <v>0</v>
      </c>
      <c r="P10" s="77">
        <f t="shared" si="2"/>
        <v>0</v>
      </c>
      <c r="Q10" s="77">
        <f t="shared" si="2"/>
        <v>0</v>
      </c>
      <c r="R10" s="77">
        <f t="shared" si="2"/>
        <v>0</v>
      </c>
      <c r="S10" s="77">
        <f t="shared" si="2"/>
        <v>0</v>
      </c>
      <c r="T10" s="77">
        <f t="shared" si="2"/>
        <v>0</v>
      </c>
      <c r="U10" s="77">
        <f t="shared" si="2"/>
        <v>0</v>
      </c>
      <c r="V10" s="77">
        <f t="shared" si="2"/>
        <v>0</v>
      </c>
      <c r="W10" s="77">
        <f t="shared" si="2"/>
        <v>0</v>
      </c>
      <c r="X10" s="77">
        <f t="shared" si="2"/>
        <v>0</v>
      </c>
      <c r="Y10" s="77">
        <f t="shared" si="2"/>
        <v>0</v>
      </c>
      <c r="Z10" s="77">
        <f t="shared" si="2"/>
        <v>0</v>
      </c>
      <c r="AA10" s="77">
        <f t="shared" si="2"/>
        <v>0</v>
      </c>
      <c r="AB10" s="77">
        <f t="shared" si="2"/>
        <v>0</v>
      </c>
      <c r="AC10" s="77">
        <f t="shared" si="2"/>
        <v>0</v>
      </c>
      <c r="AD10" s="77">
        <f>SUM(F10:AC10)</f>
        <v>0</v>
      </c>
    </row>
    <row r="11" spans="1:40" s="74" customFormat="1" ht="15.6" x14ac:dyDescent="0.3">
      <c r="A11" s="81"/>
      <c r="B11" s="81"/>
      <c r="C11" s="81"/>
      <c r="D11" s="81"/>
      <c r="E11" s="81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</row>
    <row r="12" spans="1:40" s="74" customFormat="1" ht="14.4" x14ac:dyDescent="0.3">
      <c r="A12" s="75" t="s">
        <v>58</v>
      </c>
      <c r="B12" s="75"/>
      <c r="C12" s="75"/>
      <c r="D12" s="75"/>
      <c r="E12" s="75"/>
      <c r="F12" s="77">
        <f>ROUND(F8+F10,2)</f>
        <v>0</v>
      </c>
      <c r="G12" s="77">
        <f t="shared" ref="G12:AC12" si="3">ROUND(G8+G10,2)</f>
        <v>0</v>
      </c>
      <c r="H12" s="77">
        <f t="shared" si="3"/>
        <v>0</v>
      </c>
      <c r="I12" s="77">
        <f t="shared" si="3"/>
        <v>0</v>
      </c>
      <c r="J12" s="77">
        <f t="shared" si="3"/>
        <v>0</v>
      </c>
      <c r="K12" s="77">
        <f t="shared" si="3"/>
        <v>0</v>
      </c>
      <c r="L12" s="77">
        <f t="shared" si="3"/>
        <v>0</v>
      </c>
      <c r="M12" s="77">
        <f t="shared" si="3"/>
        <v>0</v>
      </c>
      <c r="N12" s="77">
        <f t="shared" si="3"/>
        <v>0</v>
      </c>
      <c r="O12" s="77">
        <f t="shared" si="3"/>
        <v>0</v>
      </c>
      <c r="P12" s="77">
        <f t="shared" si="3"/>
        <v>0</v>
      </c>
      <c r="Q12" s="77">
        <f t="shared" si="3"/>
        <v>0</v>
      </c>
      <c r="R12" s="77">
        <f t="shared" si="3"/>
        <v>0</v>
      </c>
      <c r="S12" s="77">
        <f t="shared" si="3"/>
        <v>0</v>
      </c>
      <c r="T12" s="77">
        <f t="shared" si="3"/>
        <v>0</v>
      </c>
      <c r="U12" s="77">
        <f t="shared" si="3"/>
        <v>0</v>
      </c>
      <c r="V12" s="77">
        <f t="shared" si="3"/>
        <v>0</v>
      </c>
      <c r="W12" s="77">
        <f t="shared" si="3"/>
        <v>0</v>
      </c>
      <c r="X12" s="77">
        <f t="shared" si="3"/>
        <v>0</v>
      </c>
      <c r="Y12" s="77">
        <f t="shared" si="3"/>
        <v>0</v>
      </c>
      <c r="Z12" s="77">
        <f t="shared" si="3"/>
        <v>0</v>
      </c>
      <c r="AA12" s="77">
        <f t="shared" si="3"/>
        <v>0</v>
      </c>
      <c r="AB12" s="77">
        <f t="shared" si="3"/>
        <v>0</v>
      </c>
      <c r="AC12" s="77">
        <f t="shared" si="3"/>
        <v>0</v>
      </c>
      <c r="AD12" s="77">
        <f>SUM(F12:AC12)</f>
        <v>0</v>
      </c>
    </row>
    <row r="13" spans="1:40" s="74" customFormat="1" ht="13.8" x14ac:dyDescent="0.25"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6"/>
      <c r="P13" s="76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</row>
    <row r="14" spans="1:40" s="74" customFormat="1" ht="13.8" x14ac:dyDescent="0.25"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6"/>
      <c r="P14" s="76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</row>
    <row r="15" spans="1:40" s="74" customFormat="1" ht="13.8" x14ac:dyDescent="0.25"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6"/>
      <c r="P15" s="76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</row>
    <row r="16" spans="1:40" s="74" customFormat="1" ht="13.8" x14ac:dyDescent="0.25"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6"/>
      <c r="P16" s="76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</row>
    <row r="17" spans="1:40" s="74" customFormat="1" ht="13.8" x14ac:dyDescent="0.25"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6"/>
      <c r="P17" s="76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</row>
    <row r="18" spans="1:40" s="74" customFormat="1" ht="13.8" x14ac:dyDescent="0.25"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6"/>
      <c r="P18" s="76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</row>
    <row r="19" spans="1:40" s="74" customFormat="1" ht="17.399999999999999" x14ac:dyDescent="0.3">
      <c r="A19" s="83" t="s">
        <v>59</v>
      </c>
      <c r="B19" s="84"/>
      <c r="C19" s="153">
        <f>SUM(C4:E4)</f>
        <v>0</v>
      </c>
      <c r="D19" s="153"/>
      <c r="E19" s="99"/>
      <c r="F19" s="99"/>
      <c r="G19" s="99"/>
      <c r="H19" s="99"/>
      <c r="I19" s="99"/>
      <c r="J19" s="99"/>
      <c r="K19" s="99"/>
      <c r="L19" s="99"/>
      <c r="M19" s="99"/>
      <c r="N19" s="99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</row>
    <row r="20" spans="1:40" s="74" customFormat="1" ht="17.399999999999999" x14ac:dyDescent="0.3">
      <c r="B20" s="76"/>
      <c r="C20" s="76"/>
      <c r="D20" s="96"/>
      <c r="E20" s="80"/>
      <c r="F20" s="99"/>
      <c r="G20" s="80"/>
      <c r="H20" s="80"/>
      <c r="I20" s="80"/>
      <c r="J20" s="80"/>
      <c r="K20" s="80"/>
      <c r="L20" s="80"/>
      <c r="M20" s="80"/>
      <c r="N20" s="80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</row>
    <row r="21" spans="1:40" s="74" customFormat="1" ht="14.4" x14ac:dyDescent="0.3">
      <c r="A21" s="85" t="s">
        <v>60</v>
      </c>
      <c r="B21" s="85"/>
      <c r="C21" s="85">
        <v>2020</v>
      </c>
      <c r="D21" s="86">
        <f>SUM(F8:O8)</f>
        <v>0</v>
      </c>
      <c r="E21" s="38" t="str">
        <f>IF(ROUND(D21-C4,2)  =  0,"","Error")</f>
        <v/>
      </c>
      <c r="F21" s="80"/>
      <c r="H21" s="78"/>
      <c r="I21" s="78"/>
      <c r="J21" s="78"/>
      <c r="K21" s="78"/>
      <c r="L21" s="78"/>
      <c r="M21" s="78"/>
      <c r="N21" s="78"/>
      <c r="Q21" s="80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</row>
    <row r="22" spans="1:40" s="74" customFormat="1" ht="14.4" x14ac:dyDescent="0.3">
      <c r="C22" s="85">
        <v>2021</v>
      </c>
      <c r="D22" s="106">
        <f>SUM(P8:AA8)</f>
        <v>0</v>
      </c>
      <c r="E22" s="38" t="str">
        <f>IF(ROUND(D22-D4,2)  =  0,"","Error")</f>
        <v/>
      </c>
      <c r="F22" s="78"/>
      <c r="I22" s="76"/>
      <c r="J22" s="76"/>
      <c r="Q22" s="80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</row>
    <row r="23" spans="1:40" s="74" customFormat="1" ht="14.4" x14ac:dyDescent="0.3">
      <c r="C23" s="85">
        <v>2022</v>
      </c>
      <c r="D23" s="106">
        <f>SUM(AB8:AC8)</f>
        <v>0</v>
      </c>
      <c r="E23" s="38" t="str">
        <f>IF(ROUND(D23-E4,2)  =  0,"","Error")</f>
        <v/>
      </c>
      <c r="F23" s="76"/>
      <c r="I23" s="76"/>
      <c r="J23" s="76"/>
      <c r="Q23" s="80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</row>
    <row r="24" spans="1:40" x14ac:dyDescent="0.25">
      <c r="D24" s="38" t="str">
        <f>IF(ROUND(SUM(D21:D23)-C19,2)  = 0,"","Error")</f>
        <v/>
      </c>
      <c r="F24" s="76"/>
    </row>
  </sheetData>
  <sheetProtection algorithmName="SHA-512" hashValue="M6IKfn825wkL+1nBIKlLb9MgGQGxVKpbl0HvevLf9pDcubKkf381G81T1R1cvnNpWKPDgs5zcuevVVmARso9UQ==" saltValue="7n5/0NIfFi8zRiQhWh8V8A==" spinCount="100000" sheet="1" objects="1" scenarios="1"/>
  <mergeCells count="5">
    <mergeCell ref="B1:B2"/>
    <mergeCell ref="C1:E1"/>
    <mergeCell ref="F1:AC1"/>
    <mergeCell ref="AD1:AD2"/>
    <mergeCell ref="C19:D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6"/>
  <sheetViews>
    <sheetView tabSelected="1" topLeftCell="A2" zoomScale="80" zoomScaleNormal="80" workbookViewId="0">
      <selection activeCell="A34" sqref="A34:XFD36"/>
    </sheetView>
  </sheetViews>
  <sheetFormatPr baseColWidth="10" defaultColWidth="11" defaultRowHeight="13.2" x14ac:dyDescent="0.25"/>
  <cols>
    <col min="1" max="1" width="3.5546875" style="39" customWidth="1"/>
    <col min="2" max="2" width="31.88671875" style="39" customWidth="1"/>
    <col min="3" max="3" width="15.5546875" style="39" customWidth="1"/>
    <col min="4" max="4" width="41" style="39" customWidth="1"/>
    <col min="5" max="5" width="11" style="39" customWidth="1"/>
    <col min="6" max="6" width="15" style="39" customWidth="1"/>
    <col min="7" max="8" width="12" style="39" customWidth="1"/>
    <col min="9" max="9" width="11.5546875" style="39" bestFit="1" customWidth="1"/>
    <col min="10" max="10" width="11.33203125" style="40" bestFit="1" customWidth="1"/>
    <col min="11" max="11" width="11" style="39"/>
    <col min="12" max="12" width="13" style="39" bestFit="1" customWidth="1"/>
    <col min="13" max="13" width="11" style="39"/>
    <col min="14" max="14" width="12.33203125" style="39" bestFit="1" customWidth="1"/>
    <col min="15" max="15" width="11" style="39"/>
    <col min="16" max="16" width="18.33203125" style="39" customWidth="1"/>
    <col min="17" max="40" width="12.77734375" style="39" customWidth="1"/>
    <col min="41" max="16384" width="11" style="39"/>
  </cols>
  <sheetData>
    <row r="1" spans="1:40" ht="19.5" hidden="1" customHeight="1" x14ac:dyDescent="0.3">
      <c r="B1" s="159" t="s">
        <v>0</v>
      </c>
      <c r="C1" s="159"/>
      <c r="D1" s="159"/>
      <c r="E1" s="159"/>
      <c r="F1" s="159"/>
      <c r="G1" s="66"/>
      <c r="H1" s="66"/>
      <c r="I1" s="66"/>
      <c r="J1" s="65"/>
      <c r="K1" s="160" t="s">
        <v>1</v>
      </c>
      <c r="L1" s="161"/>
      <c r="M1" s="161"/>
      <c r="N1" s="161"/>
      <c r="O1" s="162"/>
    </row>
    <row r="2" spans="1:40" s="57" customFormat="1" ht="47.4" thickBot="1" x14ac:dyDescent="0.3">
      <c r="B2" s="64" t="s">
        <v>2</v>
      </c>
      <c r="C2" s="63" t="s">
        <v>3</v>
      </c>
      <c r="D2" s="63" t="s">
        <v>4</v>
      </c>
      <c r="E2" s="63" t="s">
        <v>5</v>
      </c>
      <c r="F2" s="63" t="s">
        <v>6</v>
      </c>
      <c r="G2" s="62" t="s">
        <v>7</v>
      </c>
      <c r="H2" s="62" t="s">
        <v>8</v>
      </c>
      <c r="I2" s="62" t="s">
        <v>9</v>
      </c>
      <c r="J2" s="61" t="s">
        <v>10</v>
      </c>
      <c r="K2" s="60" t="s">
        <v>11</v>
      </c>
      <c r="L2" s="59" t="s">
        <v>12</v>
      </c>
      <c r="M2" s="59" t="s">
        <v>13</v>
      </c>
      <c r="N2" s="59" t="s">
        <v>14</v>
      </c>
      <c r="O2" s="58" t="s">
        <v>15</v>
      </c>
      <c r="P2" s="140">
        <v>43891</v>
      </c>
      <c r="Q2" s="140">
        <v>43922</v>
      </c>
      <c r="R2" s="140">
        <v>43952</v>
      </c>
      <c r="S2" s="140">
        <v>43983</v>
      </c>
      <c r="T2" s="140">
        <v>44013</v>
      </c>
      <c r="U2" s="140">
        <v>44044</v>
      </c>
      <c r="V2" s="140">
        <v>44075</v>
      </c>
      <c r="W2" s="140">
        <v>44105</v>
      </c>
      <c r="X2" s="140">
        <v>44136</v>
      </c>
      <c r="Y2" s="140">
        <v>44166</v>
      </c>
      <c r="Z2" s="140">
        <v>44197</v>
      </c>
      <c r="AA2" s="140">
        <v>44228</v>
      </c>
      <c r="AB2" s="140">
        <v>44256</v>
      </c>
      <c r="AC2" s="140">
        <v>44287</v>
      </c>
      <c r="AD2" s="140">
        <v>44317</v>
      </c>
      <c r="AE2" s="140">
        <v>44348</v>
      </c>
      <c r="AF2" s="140">
        <v>44378</v>
      </c>
      <c r="AG2" s="140">
        <v>44409</v>
      </c>
      <c r="AH2" s="140">
        <v>44440</v>
      </c>
      <c r="AI2" s="140">
        <v>44470</v>
      </c>
      <c r="AJ2" s="140">
        <v>44501</v>
      </c>
      <c r="AK2" s="140">
        <v>44531</v>
      </c>
      <c r="AL2" s="140">
        <v>44562</v>
      </c>
      <c r="AM2" s="140">
        <v>44593</v>
      </c>
      <c r="AN2" s="57" t="s">
        <v>16</v>
      </c>
    </row>
    <row r="3" spans="1:40" ht="15" customHeight="1" x14ac:dyDescent="0.25"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56"/>
    </row>
    <row r="4" spans="1:40" ht="15" customHeight="1" x14ac:dyDescent="0.25">
      <c r="A4" s="39" t="s">
        <v>52</v>
      </c>
      <c r="B4" s="39" t="s">
        <v>51</v>
      </c>
      <c r="G4" s="55"/>
      <c r="H4" s="112">
        <f>IF(G4&lt;&gt;"",G4,G$8)</f>
        <v>43891</v>
      </c>
      <c r="I4" s="54" t="str">
        <f>I$8</f>
        <v>28/02/2022</v>
      </c>
      <c r="J4" s="53">
        <v>1</v>
      </c>
      <c r="K4" s="52">
        <f>TRUNC(DAYS360(H4,I4+1)/30,1)</f>
        <v>24</v>
      </c>
      <c r="L4" s="141"/>
      <c r="M4" s="139">
        <f>+L4*J4</f>
        <v>0</v>
      </c>
      <c r="N4" s="51">
        <f>+K4*M4</f>
        <v>0</v>
      </c>
      <c r="O4" s="50">
        <f>+N4/$J$8</f>
        <v>0</v>
      </c>
      <c r="P4" s="6">
        <f t="shared" ref="P4:AM4" si="0">IF(($H4)&gt;P$2,0,IF($I4&gt;P$2,$M4,0))</f>
        <v>0</v>
      </c>
      <c r="Q4" s="6">
        <f t="shared" si="0"/>
        <v>0</v>
      </c>
      <c r="R4" s="6">
        <f t="shared" si="0"/>
        <v>0</v>
      </c>
      <c r="S4" s="6">
        <f t="shared" si="0"/>
        <v>0</v>
      </c>
      <c r="T4" s="6">
        <f t="shared" si="0"/>
        <v>0</v>
      </c>
      <c r="U4" s="6">
        <f t="shared" si="0"/>
        <v>0</v>
      </c>
      <c r="V4" s="6">
        <f t="shared" si="0"/>
        <v>0</v>
      </c>
      <c r="W4" s="6">
        <f t="shared" si="0"/>
        <v>0</v>
      </c>
      <c r="X4" s="6">
        <f t="shared" si="0"/>
        <v>0</v>
      </c>
      <c r="Y4" s="6">
        <f t="shared" si="0"/>
        <v>0</v>
      </c>
      <c r="Z4" s="6">
        <f t="shared" si="0"/>
        <v>0</v>
      </c>
      <c r="AA4" s="6">
        <f t="shared" si="0"/>
        <v>0</v>
      </c>
      <c r="AB4" s="6">
        <f t="shared" si="0"/>
        <v>0</v>
      </c>
      <c r="AC4" s="6">
        <f t="shared" si="0"/>
        <v>0</v>
      </c>
      <c r="AD4" s="6">
        <f t="shared" si="0"/>
        <v>0</v>
      </c>
      <c r="AE4" s="6">
        <f t="shared" si="0"/>
        <v>0</v>
      </c>
      <c r="AF4" s="6">
        <f t="shared" si="0"/>
        <v>0</v>
      </c>
      <c r="AG4" s="6">
        <f t="shared" si="0"/>
        <v>0</v>
      </c>
      <c r="AH4" s="6">
        <f t="shared" si="0"/>
        <v>0</v>
      </c>
      <c r="AI4" s="6">
        <f t="shared" si="0"/>
        <v>0</v>
      </c>
      <c r="AJ4" s="6">
        <f t="shared" si="0"/>
        <v>0</v>
      </c>
      <c r="AK4" s="6">
        <f t="shared" si="0"/>
        <v>0</v>
      </c>
      <c r="AL4" s="6">
        <f t="shared" si="0"/>
        <v>0</v>
      </c>
      <c r="AM4" s="6">
        <f t="shared" si="0"/>
        <v>0</v>
      </c>
      <c r="AN4" s="48">
        <f>SUM(P4:AM4)-N4</f>
        <v>0</v>
      </c>
    </row>
    <row r="5" spans="1:40" ht="15" customHeight="1" x14ac:dyDescent="0.25"/>
    <row r="6" spans="1:40" ht="18.899999999999999" customHeight="1" x14ac:dyDescent="0.4">
      <c r="B6" s="49" t="s">
        <v>40</v>
      </c>
      <c r="C6" s="49"/>
      <c r="D6" s="49"/>
      <c r="E6" s="49"/>
      <c r="F6" s="49"/>
      <c r="G6" s="49"/>
      <c r="H6" s="49"/>
      <c r="I6" s="49"/>
      <c r="K6" s="41"/>
      <c r="L6" s="41"/>
      <c r="M6" s="41"/>
      <c r="N6" s="117">
        <f t="shared" ref="N6:AM6" si="1">SUM(N3:N4)</f>
        <v>0</v>
      </c>
      <c r="O6" s="118">
        <f t="shared" si="1"/>
        <v>0</v>
      </c>
      <c r="P6" s="117">
        <f t="shared" si="1"/>
        <v>0</v>
      </c>
      <c r="Q6" s="117">
        <f t="shared" si="1"/>
        <v>0</v>
      </c>
      <c r="R6" s="117">
        <f t="shared" si="1"/>
        <v>0</v>
      </c>
      <c r="S6" s="117">
        <f t="shared" si="1"/>
        <v>0</v>
      </c>
      <c r="T6" s="117">
        <f t="shared" si="1"/>
        <v>0</v>
      </c>
      <c r="U6" s="117">
        <f t="shared" si="1"/>
        <v>0</v>
      </c>
      <c r="V6" s="117">
        <f t="shared" si="1"/>
        <v>0</v>
      </c>
      <c r="W6" s="117">
        <f t="shared" si="1"/>
        <v>0</v>
      </c>
      <c r="X6" s="117">
        <f t="shared" si="1"/>
        <v>0</v>
      </c>
      <c r="Y6" s="117">
        <f t="shared" si="1"/>
        <v>0</v>
      </c>
      <c r="Z6" s="117">
        <f t="shared" si="1"/>
        <v>0</v>
      </c>
      <c r="AA6" s="117">
        <f t="shared" si="1"/>
        <v>0</v>
      </c>
      <c r="AB6" s="117">
        <f t="shared" si="1"/>
        <v>0</v>
      </c>
      <c r="AC6" s="117">
        <f t="shared" si="1"/>
        <v>0</v>
      </c>
      <c r="AD6" s="117">
        <f t="shared" si="1"/>
        <v>0</v>
      </c>
      <c r="AE6" s="117">
        <f t="shared" si="1"/>
        <v>0</v>
      </c>
      <c r="AF6" s="117">
        <f t="shared" si="1"/>
        <v>0</v>
      </c>
      <c r="AG6" s="117">
        <f t="shared" si="1"/>
        <v>0</v>
      </c>
      <c r="AH6" s="117">
        <f t="shared" si="1"/>
        <v>0</v>
      </c>
      <c r="AI6" s="117">
        <f t="shared" si="1"/>
        <v>0</v>
      </c>
      <c r="AJ6" s="117">
        <f t="shared" si="1"/>
        <v>0</v>
      </c>
      <c r="AK6" s="117">
        <f t="shared" si="1"/>
        <v>0</v>
      </c>
      <c r="AL6" s="117">
        <f t="shared" si="1"/>
        <v>0</v>
      </c>
      <c r="AM6" s="117">
        <f t="shared" si="1"/>
        <v>0</v>
      </c>
      <c r="AN6" s="48">
        <f>SUM(P6:AM6)-N6</f>
        <v>0</v>
      </c>
    </row>
    <row r="7" spans="1:40" ht="15" customHeight="1" x14ac:dyDescent="0.25"/>
    <row r="8" spans="1:40" ht="24.75" customHeight="1" x14ac:dyDescent="0.25">
      <c r="B8" s="47" t="s">
        <v>41</v>
      </c>
      <c r="C8" s="46"/>
      <c r="D8" s="45" t="s">
        <v>42</v>
      </c>
      <c r="E8" s="44"/>
      <c r="F8" s="44"/>
      <c r="G8" s="18">
        <v>43891</v>
      </c>
      <c r="H8" s="19" t="s">
        <v>43</v>
      </c>
      <c r="I8" s="20" t="s">
        <v>53</v>
      </c>
      <c r="J8" s="43">
        <f>TRUNC(DAYS360(G$8,I$8+1)/30,1)</f>
        <v>24</v>
      </c>
    </row>
    <row r="9" spans="1:40" ht="15" customHeight="1" x14ac:dyDescent="0.25">
      <c r="F9" s="42"/>
    </row>
    <row r="10" spans="1:40" s="1" customFormat="1" x14ac:dyDescent="0.25">
      <c r="J10" s="24"/>
      <c r="K10" s="10"/>
      <c r="L10" s="10"/>
      <c r="M10" s="10"/>
      <c r="N10" s="10"/>
      <c r="O10" s="10"/>
    </row>
    <row r="11" spans="1:40" s="1" customFormat="1" x14ac:dyDescent="0.25">
      <c r="J11" s="24"/>
      <c r="K11" s="10"/>
      <c r="L11" s="10"/>
      <c r="M11" s="10"/>
      <c r="N11" s="10"/>
      <c r="O11" s="10"/>
      <c r="P11" s="5">
        <v>43891</v>
      </c>
      <c r="Q11" s="5">
        <v>43922</v>
      </c>
      <c r="R11" s="5">
        <v>43952</v>
      </c>
      <c r="S11" s="5">
        <v>43983</v>
      </c>
      <c r="T11" s="5">
        <v>44013</v>
      </c>
      <c r="U11" s="5">
        <v>44044</v>
      </c>
      <c r="V11" s="5">
        <v>44075</v>
      </c>
      <c r="W11" s="5">
        <v>44105</v>
      </c>
      <c r="X11" s="5">
        <v>44136</v>
      </c>
      <c r="Y11" s="5">
        <v>44166</v>
      </c>
      <c r="Z11" s="5">
        <v>44197</v>
      </c>
      <c r="AA11" s="5">
        <v>44228</v>
      </c>
      <c r="AB11" s="5">
        <v>44256</v>
      </c>
      <c r="AC11" s="5">
        <v>44287</v>
      </c>
      <c r="AD11" s="5">
        <v>44317</v>
      </c>
      <c r="AE11" s="5">
        <v>44348</v>
      </c>
      <c r="AF11" s="5">
        <v>44378</v>
      </c>
      <c r="AG11" s="5">
        <v>44409</v>
      </c>
      <c r="AH11" s="5">
        <v>44440</v>
      </c>
      <c r="AI11" s="5">
        <v>44470</v>
      </c>
      <c r="AJ11" s="5">
        <v>44501</v>
      </c>
      <c r="AK11" s="5">
        <v>44531</v>
      </c>
      <c r="AL11" s="5">
        <v>44562</v>
      </c>
      <c r="AM11" s="5">
        <v>44593</v>
      </c>
      <c r="AN11" s="95" t="s">
        <v>40</v>
      </c>
    </row>
    <row r="12" spans="1:40" s="1" customFormat="1" ht="16.2" x14ac:dyDescent="0.4">
      <c r="J12" s="24"/>
      <c r="K12" s="25"/>
      <c r="L12" s="25"/>
      <c r="M12" s="25"/>
      <c r="N12" s="25"/>
      <c r="O12" s="25"/>
    </row>
    <row r="13" spans="1:40" s="74" customFormat="1" ht="14.4" x14ac:dyDescent="0.3">
      <c r="B13" s="75" t="s">
        <v>56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7">
        <f>P4</f>
        <v>0</v>
      </c>
      <c r="Q13" s="77">
        <f t="shared" ref="Q13:AM13" si="2">Q4</f>
        <v>0</v>
      </c>
      <c r="R13" s="77">
        <f t="shared" si="2"/>
        <v>0</v>
      </c>
      <c r="S13" s="77">
        <f t="shared" si="2"/>
        <v>0</v>
      </c>
      <c r="T13" s="77">
        <f t="shared" si="2"/>
        <v>0</v>
      </c>
      <c r="U13" s="77">
        <f t="shared" si="2"/>
        <v>0</v>
      </c>
      <c r="V13" s="77">
        <f t="shared" si="2"/>
        <v>0</v>
      </c>
      <c r="W13" s="77">
        <f t="shared" si="2"/>
        <v>0</v>
      </c>
      <c r="X13" s="77">
        <f t="shared" si="2"/>
        <v>0</v>
      </c>
      <c r="Y13" s="77">
        <f t="shared" si="2"/>
        <v>0</v>
      </c>
      <c r="Z13" s="77">
        <f t="shared" si="2"/>
        <v>0</v>
      </c>
      <c r="AA13" s="77">
        <f t="shared" si="2"/>
        <v>0</v>
      </c>
      <c r="AB13" s="77">
        <f t="shared" si="2"/>
        <v>0</v>
      </c>
      <c r="AC13" s="77">
        <f t="shared" si="2"/>
        <v>0</v>
      </c>
      <c r="AD13" s="77">
        <f t="shared" si="2"/>
        <v>0</v>
      </c>
      <c r="AE13" s="77">
        <f t="shared" si="2"/>
        <v>0</v>
      </c>
      <c r="AF13" s="77">
        <f t="shared" si="2"/>
        <v>0</v>
      </c>
      <c r="AG13" s="77">
        <f t="shared" si="2"/>
        <v>0</v>
      </c>
      <c r="AH13" s="77">
        <f t="shared" si="2"/>
        <v>0</v>
      </c>
      <c r="AI13" s="77">
        <f t="shared" si="2"/>
        <v>0</v>
      </c>
      <c r="AJ13" s="77">
        <f t="shared" si="2"/>
        <v>0</v>
      </c>
      <c r="AK13" s="77">
        <f t="shared" si="2"/>
        <v>0</v>
      </c>
      <c r="AL13" s="77">
        <f t="shared" si="2"/>
        <v>0</v>
      </c>
      <c r="AM13" s="77">
        <f t="shared" si="2"/>
        <v>0</v>
      </c>
      <c r="AN13" s="77">
        <f>SUM(P13:AM13)</f>
        <v>0</v>
      </c>
    </row>
    <row r="14" spans="1:40" s="74" customFormat="1" ht="13.8" x14ac:dyDescent="0.25"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</row>
    <row r="15" spans="1:40" s="74" customFormat="1" ht="14.4" x14ac:dyDescent="0.3">
      <c r="B15" s="75" t="s">
        <v>57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7">
        <f>P13*0.21</f>
        <v>0</v>
      </c>
      <c r="Q15" s="77">
        <f t="shared" ref="Q15:AM15" si="3">Q13*0.21</f>
        <v>0</v>
      </c>
      <c r="R15" s="77">
        <f t="shared" si="3"/>
        <v>0</v>
      </c>
      <c r="S15" s="77">
        <f t="shared" si="3"/>
        <v>0</v>
      </c>
      <c r="T15" s="77">
        <f t="shared" si="3"/>
        <v>0</v>
      </c>
      <c r="U15" s="77">
        <f t="shared" si="3"/>
        <v>0</v>
      </c>
      <c r="V15" s="77">
        <f t="shared" si="3"/>
        <v>0</v>
      </c>
      <c r="W15" s="77">
        <f t="shared" si="3"/>
        <v>0</v>
      </c>
      <c r="X15" s="77">
        <f t="shared" si="3"/>
        <v>0</v>
      </c>
      <c r="Y15" s="77">
        <f t="shared" si="3"/>
        <v>0</v>
      </c>
      <c r="Z15" s="77">
        <f t="shared" si="3"/>
        <v>0</v>
      </c>
      <c r="AA15" s="77">
        <f t="shared" si="3"/>
        <v>0</v>
      </c>
      <c r="AB15" s="77">
        <f t="shared" si="3"/>
        <v>0</v>
      </c>
      <c r="AC15" s="77">
        <f t="shared" si="3"/>
        <v>0</v>
      </c>
      <c r="AD15" s="77">
        <f t="shared" si="3"/>
        <v>0</v>
      </c>
      <c r="AE15" s="77">
        <f t="shared" si="3"/>
        <v>0</v>
      </c>
      <c r="AF15" s="77">
        <f t="shared" si="3"/>
        <v>0</v>
      </c>
      <c r="AG15" s="77">
        <f t="shared" si="3"/>
        <v>0</v>
      </c>
      <c r="AH15" s="77">
        <f t="shared" si="3"/>
        <v>0</v>
      </c>
      <c r="AI15" s="77">
        <f t="shared" si="3"/>
        <v>0</v>
      </c>
      <c r="AJ15" s="77">
        <f t="shared" si="3"/>
        <v>0</v>
      </c>
      <c r="AK15" s="77">
        <f t="shared" si="3"/>
        <v>0</v>
      </c>
      <c r="AL15" s="77">
        <f t="shared" si="3"/>
        <v>0</v>
      </c>
      <c r="AM15" s="77">
        <f t="shared" si="3"/>
        <v>0</v>
      </c>
      <c r="AN15" s="77">
        <f>SUM(P15:AM15)</f>
        <v>0</v>
      </c>
    </row>
    <row r="16" spans="1:40" s="74" customFormat="1" ht="15.6" x14ac:dyDescent="0.3"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</row>
    <row r="17" spans="2:40" s="74" customFormat="1" ht="14.4" x14ac:dyDescent="0.3">
      <c r="B17" s="75" t="s">
        <v>58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7">
        <f>ROUND(P13+P15,2)</f>
        <v>0</v>
      </c>
      <c r="Q17" s="77">
        <f t="shared" ref="Q17:AM17" si="4">ROUND(Q13+Q15,2)</f>
        <v>0</v>
      </c>
      <c r="R17" s="77">
        <f t="shared" si="4"/>
        <v>0</v>
      </c>
      <c r="S17" s="77">
        <f t="shared" si="4"/>
        <v>0</v>
      </c>
      <c r="T17" s="77">
        <f t="shared" si="4"/>
        <v>0</v>
      </c>
      <c r="U17" s="77">
        <f t="shared" si="4"/>
        <v>0</v>
      </c>
      <c r="V17" s="77">
        <f t="shared" si="4"/>
        <v>0</v>
      </c>
      <c r="W17" s="77">
        <f t="shared" si="4"/>
        <v>0</v>
      </c>
      <c r="X17" s="77">
        <f t="shared" si="4"/>
        <v>0</v>
      </c>
      <c r="Y17" s="77">
        <f t="shared" si="4"/>
        <v>0</v>
      </c>
      <c r="Z17" s="77">
        <f t="shared" si="4"/>
        <v>0</v>
      </c>
      <c r="AA17" s="77">
        <f t="shared" si="4"/>
        <v>0</v>
      </c>
      <c r="AB17" s="77">
        <f t="shared" si="4"/>
        <v>0</v>
      </c>
      <c r="AC17" s="77">
        <f t="shared" si="4"/>
        <v>0</v>
      </c>
      <c r="AD17" s="77">
        <f t="shared" si="4"/>
        <v>0</v>
      </c>
      <c r="AE17" s="77">
        <f t="shared" si="4"/>
        <v>0</v>
      </c>
      <c r="AF17" s="77">
        <f t="shared" si="4"/>
        <v>0</v>
      </c>
      <c r="AG17" s="77">
        <f t="shared" si="4"/>
        <v>0</v>
      </c>
      <c r="AH17" s="77">
        <f t="shared" si="4"/>
        <v>0</v>
      </c>
      <c r="AI17" s="77">
        <f t="shared" si="4"/>
        <v>0</v>
      </c>
      <c r="AJ17" s="77">
        <f t="shared" si="4"/>
        <v>0</v>
      </c>
      <c r="AK17" s="77">
        <f t="shared" si="4"/>
        <v>0</v>
      </c>
      <c r="AL17" s="77">
        <f t="shared" si="4"/>
        <v>0</v>
      </c>
      <c r="AM17" s="77">
        <f t="shared" si="4"/>
        <v>0</v>
      </c>
      <c r="AN17" s="77">
        <f>SUM(P17:AM17)</f>
        <v>0</v>
      </c>
    </row>
    <row r="18" spans="2:40" s="74" customFormat="1" ht="13.8" x14ac:dyDescent="0.25"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6"/>
      <c r="P18" s="76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</row>
    <row r="19" spans="2:40" s="74" customFormat="1" ht="13.8" x14ac:dyDescent="0.25"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6"/>
      <c r="P19" s="76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</row>
    <row r="20" spans="2:40" s="74" customFormat="1" ht="13.8" x14ac:dyDescent="0.25"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6"/>
      <c r="P20" s="76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</row>
    <row r="21" spans="2:40" s="74" customFormat="1" ht="13.8" x14ac:dyDescent="0.25"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6"/>
      <c r="P21" s="76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</row>
    <row r="22" spans="2:40" s="74" customFormat="1" ht="13.8" x14ac:dyDescent="0.25"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6"/>
      <c r="P22" s="76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</row>
    <row r="23" spans="2:40" s="74" customFormat="1" ht="13.8" x14ac:dyDescent="0.25"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6"/>
      <c r="P23" s="76"/>
      <c r="Q23" s="38"/>
      <c r="R23" s="38"/>
      <c r="S23" s="38"/>
      <c r="T23" s="38"/>
      <c r="U23" s="38"/>
      <c r="V23" s="38"/>
      <c r="W23" s="38"/>
      <c r="X23" s="80"/>
      <c r="Y23" s="80"/>
      <c r="Z23" s="80"/>
      <c r="AA23" s="80"/>
      <c r="AB23" s="80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</row>
    <row r="24" spans="2:40" s="74" customFormat="1" ht="17.399999999999999" x14ac:dyDescent="0.3">
      <c r="B24" s="83" t="s">
        <v>59</v>
      </c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158">
        <f>N6</f>
        <v>0</v>
      </c>
      <c r="P24" s="158"/>
      <c r="Q24" s="80"/>
      <c r="R24" s="80"/>
      <c r="S24" s="80"/>
      <c r="T24" s="97"/>
      <c r="U24" s="80"/>
      <c r="V24" s="80"/>
      <c r="W24" s="80"/>
      <c r="X24" s="38"/>
      <c r="Y24" s="38"/>
      <c r="Z24" s="38"/>
      <c r="AA24" s="38"/>
      <c r="AB24" s="38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</row>
    <row r="25" spans="2:40" s="74" customFormat="1" ht="14.4" x14ac:dyDescent="0.3">
      <c r="O25" s="76"/>
      <c r="P25" s="76"/>
      <c r="Q25" s="38"/>
      <c r="R25" s="38"/>
      <c r="S25" s="78"/>
      <c r="T25" s="104"/>
      <c r="U25" s="38"/>
      <c r="V25" s="78"/>
      <c r="W25" s="105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</row>
    <row r="26" spans="2:40" s="74" customFormat="1" ht="14.4" x14ac:dyDescent="0.3">
      <c r="B26" s="85" t="s">
        <v>60</v>
      </c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>
        <v>2020</v>
      </c>
      <c r="P26" s="86">
        <f>SUM(P13:Y13)</f>
        <v>0</v>
      </c>
      <c r="Q26" s="38"/>
      <c r="R26" s="38"/>
      <c r="S26" s="78"/>
      <c r="T26" s="104"/>
      <c r="U26" s="38"/>
      <c r="V26" s="78"/>
      <c r="W26" s="105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</row>
    <row r="27" spans="2:40" s="74" customFormat="1" ht="14.4" x14ac:dyDescent="0.3">
      <c r="I27" s="76"/>
      <c r="J27" s="76"/>
      <c r="O27" s="85">
        <v>2021</v>
      </c>
      <c r="P27" s="86">
        <f>SUM(Z13:AK13)</f>
        <v>0</v>
      </c>
      <c r="Q27" s="38"/>
      <c r="R27" s="38"/>
      <c r="S27" s="78"/>
      <c r="T27" s="104"/>
      <c r="U27" s="38"/>
      <c r="V27" s="78"/>
      <c r="W27" s="105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</row>
    <row r="28" spans="2:40" s="74" customFormat="1" ht="14.4" x14ac:dyDescent="0.3">
      <c r="I28" s="76"/>
      <c r="J28" s="76"/>
      <c r="O28" s="85">
        <v>2022</v>
      </c>
      <c r="P28" s="86">
        <f>SUM(AL13:AM13)</f>
        <v>0</v>
      </c>
      <c r="Q28" s="38"/>
      <c r="R28" s="38"/>
      <c r="S28" s="38"/>
      <c r="T28" s="9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</row>
    <row r="29" spans="2:40" s="74" customFormat="1" x14ac:dyDescent="0.25">
      <c r="I29" s="76"/>
      <c r="J29" s="76"/>
      <c r="O29" s="76"/>
      <c r="P29" s="38" t="str">
        <f>IF(ROUND(SUM(P26:P28)-O24  =0,2), "","Error")</f>
        <v/>
      </c>
      <c r="R29" s="38"/>
      <c r="S29" s="38"/>
      <c r="T29" s="38"/>
      <c r="U29" s="38"/>
      <c r="V29" s="80"/>
      <c r="W29" s="80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</row>
    <row r="30" spans="2:40" s="74" customFormat="1" x14ac:dyDescent="0.25">
      <c r="I30" s="76"/>
      <c r="J30" s="76"/>
      <c r="K30" s="76"/>
      <c r="L30" s="76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1"/>
      <c r="Y30" s="1"/>
      <c r="Z30" s="1"/>
      <c r="AA30" s="1"/>
      <c r="AB30" s="1"/>
      <c r="AC30" s="38"/>
      <c r="AD30" s="38"/>
      <c r="AE30" s="38"/>
      <c r="AF30" s="38"/>
      <c r="AG30" s="38"/>
      <c r="AH30" s="38"/>
      <c r="AI30" s="38"/>
      <c r="AJ30" s="38"/>
      <c r="AK30" s="79"/>
      <c r="AL30" s="80"/>
      <c r="AM30" s="80"/>
      <c r="AN30" s="80"/>
    </row>
    <row r="31" spans="2:40" s="1" customFormat="1" ht="24.75" customHeight="1" x14ac:dyDescent="0.25">
      <c r="B31" s="14" t="s">
        <v>41</v>
      </c>
      <c r="C31" s="15"/>
      <c r="D31" s="16" t="s">
        <v>42</v>
      </c>
      <c r="E31" s="17"/>
      <c r="F31" s="17"/>
      <c r="G31" s="18">
        <v>43891</v>
      </c>
      <c r="H31" s="19" t="s">
        <v>43</v>
      </c>
      <c r="I31" s="20" t="s">
        <v>53</v>
      </c>
      <c r="J31" s="21">
        <f>TRUNC(DAYS360(G$28,I$28+1)/30,1)</f>
        <v>0</v>
      </c>
    </row>
    <row r="32" spans="2:40" s="1" customFormat="1" ht="15" customHeight="1" x14ac:dyDescent="0.25">
      <c r="F32" s="22"/>
      <c r="J32" s="12"/>
      <c r="X32" s="23"/>
      <c r="Y32" s="23"/>
      <c r="Z32" s="23"/>
      <c r="AA32" s="23"/>
      <c r="AB32" s="23"/>
    </row>
    <row r="33" spans="2:40" s="1" customFormat="1" x14ac:dyDescent="0.25">
      <c r="J33" s="12"/>
    </row>
    <row r="34" spans="2:40" s="1" customFormat="1" x14ac:dyDescent="0.25">
      <c r="B34" s="142" t="s">
        <v>65</v>
      </c>
      <c r="C34" s="143"/>
      <c r="D34" s="10"/>
      <c r="E34" s="10"/>
      <c r="F34" s="10"/>
      <c r="G34" s="10"/>
      <c r="H34" s="10"/>
      <c r="I34" s="10"/>
      <c r="J34" s="24"/>
      <c r="K34" s="10"/>
      <c r="L34" s="10"/>
      <c r="M34" s="10"/>
      <c r="N34" s="10"/>
      <c r="O34" s="10"/>
      <c r="P34" s="10"/>
    </row>
    <row r="35" spans="2:40" s="1" customFormat="1" x14ac:dyDescent="0.25">
      <c r="D35" s="10"/>
      <c r="E35" s="10"/>
      <c r="F35" s="10"/>
      <c r="G35" s="10"/>
      <c r="H35" s="10"/>
      <c r="I35" s="10"/>
      <c r="J35" s="24"/>
      <c r="K35" s="10"/>
      <c r="L35" s="10"/>
      <c r="M35" s="10"/>
      <c r="N35" s="10"/>
      <c r="O35" s="10"/>
      <c r="P35" s="10"/>
    </row>
    <row r="36" spans="2:40" s="74" customFormat="1" x14ac:dyDescent="0.25">
      <c r="B36" s="80"/>
      <c r="C36" s="80"/>
      <c r="D36" s="80"/>
      <c r="E36" s="80"/>
      <c r="F36" s="80"/>
      <c r="G36" s="144"/>
      <c r="H36" s="80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80"/>
      <c r="AM36" s="80"/>
      <c r="AN36" s="80"/>
    </row>
  </sheetData>
  <sheetProtection algorithmName="SHA-512" hashValue="PIuAF+0XKi6pZ8VcTaD6ulR4aSZHUqnpymJdfYHg0kgCEotwTvvnBkdB32QxpB6+IEOOqQh0/g+YEcruzzdSOw==" saltValue="hF7MJorRbirJZhoFYJLP9w==" spinCount="100000" sheet="1" objects="1" scenarios="1"/>
  <mergeCells count="3">
    <mergeCell ref="B1:F1"/>
    <mergeCell ref="K1:O1"/>
    <mergeCell ref="O24:P24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Resumen</vt:lpstr>
      <vt:lpstr>Resumen Lote 1</vt:lpstr>
      <vt:lpstr>Lote 1 - HARD</vt:lpstr>
      <vt:lpstr>Lote 1 - Soft</vt:lpstr>
      <vt:lpstr>Resumen Lote 2</vt:lpstr>
      <vt:lpstr>Lote 2 - SP </vt:lpstr>
      <vt:lpstr>'Lote 1 - HARD'!Área_de_impresión</vt:lpstr>
      <vt:lpstr>'Lote 1 - Soft'!Área_de_impresión</vt:lpstr>
      <vt:lpstr>'Lote 2 - SP '!Área_de_impresión</vt:lpstr>
      <vt:lpstr>'Resumen Lote 1'!Área_de_impresión</vt:lpstr>
      <vt:lpstr>'Resumen Lote 2'!Área_de_impresión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Herraiz Ortiz, Antonio</dc:creator>
  <cp:lastModifiedBy>Herraiz Ortiz, Antonio</cp:lastModifiedBy>
  <dcterms:created xsi:type="dcterms:W3CDTF">2017-08-27T09:30:40Z</dcterms:created>
  <dcterms:modified xsi:type="dcterms:W3CDTF">2019-07-10T11:01:46Z</dcterms:modified>
</cp:coreProperties>
</file>