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INGENIERÍA\L07\VI.20.004 IMPLANTACIÓN DIAG SAN FERNANDO\2.OBRA\1.LICITACION_2020\"/>
    </mc:Choice>
  </mc:AlternateContent>
  <xr:revisionPtr revIDLastSave="0" documentId="13_ncr:1_{714011A8-C7B1-4356-9778-74EAA0E4819B}" xr6:coauthVersionLast="36" xr6:coauthVersionMax="36" xr10:uidLastSave="{00000000-0000-0000-0000-000000000000}"/>
  <bookViews>
    <workbookView xWindow="0" yWindow="0" windowWidth="21570" windowHeight="9915" xr2:uid="{7EF662B2-6413-44B3-8B87-25E0005422FC}"/>
  </bookViews>
  <sheets>
    <sheet name="Hoja1" sheetId="1" r:id="rId1"/>
  </sheets>
  <definedNames>
    <definedName name="_xlnm.Print_Area" localSheetId="0">Hoja1!$A$1:$I$156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6" i="1" l="1"/>
  <c r="I145" i="1"/>
  <c r="F149" i="1" l="1"/>
  <c r="F148" i="1"/>
  <c r="F147" i="1"/>
  <c r="F146" i="1"/>
  <c r="F145" i="1"/>
  <c r="F144" i="1"/>
  <c r="I136" i="1"/>
  <c r="I135" i="1"/>
  <c r="I134" i="1"/>
  <c r="I133" i="1"/>
  <c r="I132" i="1"/>
  <c r="I131" i="1"/>
  <c r="G130" i="1"/>
  <c r="I125" i="1"/>
  <c r="I124" i="1"/>
  <c r="I123" i="1"/>
  <c r="I122" i="1"/>
  <c r="G121" i="1"/>
  <c r="I118" i="1"/>
  <c r="I117" i="1"/>
  <c r="H119" i="1" s="1"/>
  <c r="G116" i="1"/>
  <c r="I113" i="1"/>
  <c r="H114" i="1" s="1"/>
  <c r="G112" i="1"/>
  <c r="G111" i="1"/>
  <c r="I108" i="1"/>
  <c r="I107" i="1"/>
  <c r="I106" i="1"/>
  <c r="I105" i="1"/>
  <c r="I104" i="1"/>
  <c r="G103" i="1"/>
  <c r="G102" i="1"/>
  <c r="I99" i="1"/>
  <c r="I98" i="1"/>
  <c r="I97" i="1"/>
  <c r="I96" i="1"/>
  <c r="G95" i="1"/>
  <c r="I92" i="1"/>
  <c r="I91" i="1"/>
  <c r="I90" i="1"/>
  <c r="I89" i="1"/>
  <c r="I88" i="1"/>
  <c r="I87" i="1"/>
  <c r="G86" i="1"/>
  <c r="I83" i="1"/>
  <c r="I82" i="1"/>
  <c r="I81" i="1"/>
  <c r="I80" i="1"/>
  <c r="G79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53" i="1"/>
  <c r="I50" i="1"/>
  <c r="I49" i="1"/>
  <c r="I48" i="1"/>
  <c r="I47" i="1"/>
  <c r="I46" i="1"/>
  <c r="I45" i="1"/>
  <c r="I44" i="1"/>
  <c r="G43" i="1"/>
  <c r="I40" i="1"/>
  <c r="I39" i="1"/>
  <c r="I38" i="1"/>
  <c r="I37" i="1"/>
  <c r="I36" i="1"/>
  <c r="I33" i="1"/>
  <c r="I32" i="1"/>
  <c r="I31" i="1"/>
  <c r="I30" i="1"/>
  <c r="I29" i="1"/>
  <c r="I28" i="1"/>
  <c r="I27" i="1"/>
  <c r="I26" i="1"/>
  <c r="I25" i="1"/>
  <c r="I24" i="1"/>
  <c r="I23" i="1"/>
  <c r="G22" i="1"/>
  <c r="I19" i="1"/>
  <c r="I18" i="1"/>
  <c r="I17" i="1"/>
  <c r="I16" i="1"/>
  <c r="G15" i="1"/>
  <c r="I12" i="1"/>
  <c r="I11" i="1"/>
  <c r="I10" i="1"/>
  <c r="I9" i="1"/>
  <c r="I8" i="1"/>
  <c r="I7" i="1"/>
  <c r="I6" i="1"/>
  <c r="G5" i="1"/>
  <c r="G4" i="1"/>
  <c r="F83" i="1"/>
  <c r="F31" i="1"/>
  <c r="F30" i="1"/>
  <c r="F27" i="1"/>
  <c r="F26" i="1"/>
  <c r="F23" i="1"/>
  <c r="D102" i="1"/>
  <c r="D130" i="1"/>
  <c r="F136" i="1"/>
  <c r="F135" i="1"/>
  <c r="F134" i="1"/>
  <c r="F133" i="1"/>
  <c r="F132" i="1"/>
  <c r="F131" i="1"/>
  <c r="D111" i="1"/>
  <c r="D121" i="1"/>
  <c r="F125" i="1"/>
  <c r="F124" i="1"/>
  <c r="F123" i="1"/>
  <c r="F122" i="1"/>
  <c r="D116" i="1"/>
  <c r="F118" i="1"/>
  <c r="F117" i="1"/>
  <c r="E119" i="1" s="1"/>
  <c r="E116" i="1" s="1"/>
  <c r="D112" i="1"/>
  <c r="F113" i="1"/>
  <c r="E114" i="1" s="1"/>
  <c r="D103" i="1"/>
  <c r="F108" i="1"/>
  <c r="F107" i="1"/>
  <c r="F106" i="1"/>
  <c r="F105" i="1"/>
  <c r="F104" i="1"/>
  <c r="D95" i="1"/>
  <c r="F99" i="1"/>
  <c r="F98" i="1"/>
  <c r="F97" i="1"/>
  <c r="F96" i="1"/>
  <c r="D86" i="1"/>
  <c r="F92" i="1"/>
  <c r="F91" i="1"/>
  <c r="F90" i="1"/>
  <c r="F89" i="1"/>
  <c r="F88" i="1"/>
  <c r="F87" i="1"/>
  <c r="E93" i="1" s="1"/>
  <c r="D79" i="1"/>
  <c r="F82" i="1"/>
  <c r="F81" i="1"/>
  <c r="F80" i="1"/>
  <c r="D53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D43" i="1"/>
  <c r="F50" i="1"/>
  <c r="F49" i="1"/>
  <c r="F48" i="1"/>
  <c r="F47" i="1"/>
  <c r="F46" i="1"/>
  <c r="F45" i="1"/>
  <c r="F44" i="1"/>
  <c r="D4" i="1"/>
  <c r="F40" i="1"/>
  <c r="F39" i="1"/>
  <c r="F38" i="1"/>
  <c r="F37" i="1"/>
  <c r="F36" i="1"/>
  <c r="D22" i="1"/>
  <c r="F33" i="1"/>
  <c r="F32" i="1"/>
  <c r="F29" i="1"/>
  <c r="F28" i="1"/>
  <c r="F25" i="1"/>
  <c r="F24" i="1"/>
  <c r="D15" i="1"/>
  <c r="F19" i="1"/>
  <c r="F18" i="1"/>
  <c r="F17" i="1"/>
  <c r="F16" i="1"/>
  <c r="D5" i="1"/>
  <c r="F12" i="1"/>
  <c r="F11" i="1"/>
  <c r="F10" i="1"/>
  <c r="F9" i="1"/>
  <c r="F8" i="1"/>
  <c r="F7" i="1"/>
  <c r="F6" i="1"/>
  <c r="H77" i="1" l="1"/>
  <c r="H137" i="1"/>
  <c r="I137" i="1" s="1"/>
  <c r="I130" i="1" s="1"/>
  <c r="H126" i="1"/>
  <c r="I126" i="1" s="1"/>
  <c r="I121" i="1" s="1"/>
  <c r="H109" i="1"/>
  <c r="I109" i="1" s="1"/>
  <c r="I103" i="1" s="1"/>
  <c r="H100" i="1"/>
  <c r="H95" i="1" s="1"/>
  <c r="H93" i="1"/>
  <c r="H86" i="1" s="1"/>
  <c r="H84" i="1"/>
  <c r="H79" i="1" s="1"/>
  <c r="H51" i="1"/>
  <c r="I51" i="1" s="1"/>
  <c r="I43" i="1" s="1"/>
  <c r="H34" i="1"/>
  <c r="I34" i="1" s="1"/>
  <c r="I22" i="1" s="1"/>
  <c r="H20" i="1"/>
  <c r="H15" i="1" s="1"/>
  <c r="H13" i="1"/>
  <c r="I13" i="1" s="1"/>
  <c r="I5" i="1" s="1"/>
  <c r="I77" i="1"/>
  <c r="I53" i="1" s="1"/>
  <c r="H53" i="1"/>
  <c r="I114" i="1"/>
  <c r="I112" i="1" s="1"/>
  <c r="H112" i="1"/>
  <c r="H130" i="1"/>
  <c r="I119" i="1"/>
  <c r="I116" i="1" s="1"/>
  <c r="H116" i="1"/>
  <c r="E13" i="1"/>
  <c r="E137" i="1"/>
  <c r="E126" i="1"/>
  <c r="E109" i="1"/>
  <c r="F109" i="1" s="1"/>
  <c r="F103" i="1" s="1"/>
  <c r="E100" i="1"/>
  <c r="E84" i="1"/>
  <c r="F84" i="1" s="1"/>
  <c r="F79" i="1" s="1"/>
  <c r="E77" i="1"/>
  <c r="E51" i="1"/>
  <c r="E43" i="1" s="1"/>
  <c r="E34" i="1"/>
  <c r="E20" i="1"/>
  <c r="E112" i="1"/>
  <c r="F114" i="1"/>
  <c r="F112" i="1" s="1"/>
  <c r="E130" i="1"/>
  <c r="F137" i="1"/>
  <c r="F130" i="1" s="1"/>
  <c r="E5" i="1"/>
  <c r="F13" i="1"/>
  <c r="F5" i="1" s="1"/>
  <c r="E53" i="1"/>
  <c r="F77" i="1"/>
  <c r="F53" i="1" s="1"/>
  <c r="E79" i="1"/>
  <c r="E95" i="1"/>
  <c r="F100" i="1"/>
  <c r="F95" i="1" s="1"/>
  <c r="F20" i="1"/>
  <c r="F15" i="1" s="1"/>
  <c r="E15" i="1"/>
  <c r="E86" i="1"/>
  <c r="F93" i="1"/>
  <c r="F86" i="1" s="1"/>
  <c r="E103" i="1"/>
  <c r="E121" i="1"/>
  <c r="F126" i="1"/>
  <c r="F121" i="1" s="1"/>
  <c r="F34" i="1"/>
  <c r="F22" i="1" s="1"/>
  <c r="E22" i="1"/>
  <c r="F119" i="1"/>
  <c r="F116" i="1" s="1"/>
  <c r="H121" i="1" l="1"/>
  <c r="I84" i="1"/>
  <c r="I79" i="1" s="1"/>
  <c r="I20" i="1"/>
  <c r="I15" i="1" s="1"/>
  <c r="H5" i="1"/>
  <c r="I93" i="1"/>
  <c r="I86" i="1" s="1"/>
  <c r="H43" i="1"/>
  <c r="H22" i="1"/>
  <c r="I100" i="1"/>
  <c r="I95" i="1" s="1"/>
  <c r="H103" i="1"/>
  <c r="H128" i="1"/>
  <c r="H41" i="1"/>
  <c r="F51" i="1"/>
  <c r="F43" i="1" s="1"/>
  <c r="E41" i="1"/>
  <c r="E128" i="1"/>
  <c r="I41" i="1" l="1"/>
  <c r="I4" i="1" s="1"/>
  <c r="H4" i="1"/>
  <c r="H111" i="1"/>
  <c r="I128" i="1"/>
  <c r="I111" i="1" s="1"/>
  <c r="H139" i="1" s="1"/>
  <c r="F128" i="1"/>
  <c r="F111" i="1" s="1"/>
  <c r="E139" i="1" s="1"/>
  <c r="E111" i="1"/>
  <c r="E4" i="1"/>
  <c r="F41" i="1"/>
  <c r="F4" i="1" s="1"/>
  <c r="H102" i="1" l="1"/>
  <c r="I139" i="1"/>
  <c r="I102" i="1" s="1"/>
  <c r="H141" i="1" s="1"/>
  <c r="I141" i="1" s="1"/>
  <c r="I144" i="1" s="1"/>
  <c r="F139" i="1"/>
  <c r="F102" i="1" s="1"/>
  <c r="E141" i="1" s="1"/>
  <c r="F141" i="1" s="1"/>
  <c r="E102" i="1"/>
  <c r="I147" i="1" l="1"/>
  <c r="I148" i="1" s="1"/>
  <c r="I1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Abad Pérez, Luis Miguel</author>
  </authors>
  <commentList>
    <comment ref="A3" authorId="0" shapeId="0" xr:uid="{7B97A92E-8148-4306-A959-DF1C4F4A5023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56BA3018-D1A1-4408-BF5B-0E8CA2C9C89A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C3" authorId="0" shapeId="0" xr:uid="{9521CBA8-137F-42B2-8338-60347245342F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D3" authorId="0" shapeId="0" xr:uid="{F3993FEB-828E-47F6-BE23-88BC29E4E8F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E3" authorId="0" shapeId="0" xr:uid="{0AC9CB63-AE26-4086-9742-B24BA4388314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E01B78D9-D6A5-4DFD-98B1-7970B73AD12B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G3" authorId="0" shapeId="0" xr:uid="{01693F77-92FA-4A24-AB04-5EE06F5CE823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H3" authorId="0" shapeId="0" xr:uid="{1D3125F8-04C4-4856-9249-EF16B4F55E6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I3" authorId="0" shapeId="0" xr:uid="{2198D23B-7661-491F-8EDF-573A7ED7859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<sst xmlns="http://schemas.openxmlformats.org/spreadsheetml/2006/main" count="364" uniqueCount="263">
  <si>
    <t>IMPLANTACIÓN DE UNA DIAGONAL EN LÍNEA 7 ENTRE SAN FERNANDO Y LA RAMBLA</t>
  </si>
  <si>
    <t>Código</t>
  </si>
  <si>
    <t>Ud</t>
  </si>
  <si>
    <t>Resumen</t>
  </si>
  <si>
    <t>01</t>
  </si>
  <si>
    <t/>
  </si>
  <si>
    <t>TRABAJOS PREVIOS Y AUXILIARES</t>
  </si>
  <si>
    <t>01.01</t>
  </si>
  <si>
    <t>ACTUACIONES PREVIAS</t>
  </si>
  <si>
    <t>01.01.01</t>
  </si>
  <si>
    <t>m</t>
  </si>
  <si>
    <t>TOMA DE DATOS CON CARRO MEDIDOR. JORNADA 2:30 - 5:00 A.M.</t>
  </si>
  <si>
    <t>01.01.02</t>
  </si>
  <si>
    <t>ud</t>
  </si>
  <si>
    <t>PROTECCIÓN MECÁNICA DE INSTALACIÓN DE COLUMNA SECA EN POZOS DE VENTILACIÓN</t>
  </si>
  <si>
    <t>MANIPULACIÓN DE CALZOS</t>
  </si>
  <si>
    <t>SUMINISTRO Y MONTAJE DE CABINA DE CONDUCTORES Y ADECUACION DE CABINA DE ANDEN. JORNADA 2:30 - 5:00 A.M.</t>
  </si>
  <si>
    <t>m²</t>
  </si>
  <si>
    <t>CERRAMIENTO DE TÚNEL CON TAPE DE LONA O EQUIVALENTE.ORNADA 2:30 - 5:00 A.M.</t>
  </si>
  <si>
    <t>ESPEJO DE PIÑÓN TIPO METRO. .JORNADA 2:30 - 5:00 A.M.</t>
  </si>
  <si>
    <t>PLACA INDICADORA DE Nº DE COCHES CON DESLIZADERA DE NIVELACIÓN. JORNADA 2:30 - 5:00 A.M.</t>
  </si>
  <si>
    <t>Total 01.01</t>
  </si>
  <si>
    <t>01.03</t>
  </si>
  <si>
    <t>ACTUACIONES EN POZOS DE VENTILACIÓN</t>
  </si>
  <si>
    <t>01.03.01</t>
  </si>
  <si>
    <t>REVISIÓN COMPLETA DEL ESTADO ACTUAL DE LAS INSTALACIONES DEL POZO DE VENTILACIÓN</t>
  </si>
  <si>
    <t>01.03.02</t>
  </si>
  <si>
    <t>ELEMENTOS DE SEÑALIZACIÓN Y PROTECCIÓN PARA C.G.M.P. DE VENTILADORES Y OTROS COMPONENTES</t>
  </si>
  <si>
    <t>01.03.03</t>
  </si>
  <si>
    <t>REVISIÓN, LIMPIEZA, ENGRASE Y PUESTA A PUNTO DE EQUIPOS DE VENTILACIÓN Y ELEMENTOS AUXILIARES</t>
  </si>
  <si>
    <t>01.03.04</t>
  </si>
  <si>
    <t>REVISIÓN COMPLETA DEL ESTADO FINAL DE LAS INSTALACIONES DEL POZO DE VENTILACIÓN, REALIZACIÓN DE PRUEBAS Y PUESTA EN SERVICIO</t>
  </si>
  <si>
    <t>Total 01.03</t>
  </si>
  <si>
    <t>01.04</t>
  </si>
  <si>
    <t>ACTUACIÓN EN POZO DE BOMBEO</t>
  </si>
  <si>
    <t>REVISIÓN COMPLETA DEL ESTADO ACTUAL DE LAS INSTALACIONES DEL POZO DE BOMBEO</t>
  </si>
  <si>
    <t>DESMONTAJE, REVISIÓN, LIMPIEZA Y POSTERIOR MONTAJE DE EQUIPOS MOTOBOMBA EXISTENTES</t>
  </si>
  <si>
    <t>GRUPO MOTOBOMBA DE ACHIQUE PROVISIONAL DE OBRA Y ELEMENTOS AUXILIARES</t>
  </si>
  <si>
    <t>ACOMETIDA ELÉCTRICA DESDE CUADRO DE BOMBAS HASTA CUADRO PROVISIONAL DE PROTECCIÓN DE MOTOBOMBA ALIMENTADA DESDE ACOMETIDA NORMAL</t>
  </si>
  <si>
    <t>CUADRO ELÉCTRICO PROVISIONAL DE PROTECCIÓN PARA MOTOBOMBA ALIMENTADA DESDE ACOMETIDA NORMAL</t>
  </si>
  <si>
    <t>CUADRO ELÉCTRICO PROVISIONAL DE MANDO Y MANIOBRA PARA MOTOBOMBA ALIMENTADA DESDE ACOMETIDA NORMAL</t>
  </si>
  <si>
    <t>ACOMETIDA ELÉCTRICA DESDE ACOMETIDA DE SOCORRO HASTA CUADRO PROVISIONAL DE PROTECCIÓN DE MOTOBOMBA ALIMENTADA DESDE ACOM.SOCORRO</t>
  </si>
  <si>
    <t>CUADRO ELÉCTRICO PROVISIONAL DE PROTECCIÓN PARA MOTOBOMBA ALIMENTADA DESDE ACOMETIDA DE SOCORRO</t>
  </si>
  <si>
    <t>CUADRO ELÉCTRICO PROVISIONAL DE MANDO Y MANIOBRA PARA MOTOBOMBA ALIMENTADA DESDE ACOMETIDA DE SOCORRO</t>
  </si>
  <si>
    <t>LIMPIEZA COMPLETA DE LODOS Y RESIDUOS DEL VASO DEL POZO DE BOMBAS</t>
  </si>
  <si>
    <t>REVISIÓN COMPLETA DEL ESTADO FINAL DE LAS INSTALACIONES DEL POZO DE BOMBEO, REALIZACIÓN DE PRUEBAS Y PUESTA EN SERVICIO</t>
  </si>
  <si>
    <t>Total 01.04</t>
  </si>
  <si>
    <t>DESMONTAJE Y MONTAJE DE LOSA DE CUBRICIÓN DE POZO</t>
  </si>
  <si>
    <t>DESMONTAJE DE PAVIMENTO DE ADOQUÍN</t>
  </si>
  <si>
    <t>DEMOLICIÓN DE BASE BAJO PAVIMENTO DE ADOQUÍN</t>
  </si>
  <si>
    <t>m³</t>
  </si>
  <si>
    <t>HORMIGÓN DE LIMPIEZA HNE-15 PARA BASE DE PAVIMENTO. CON CIERRE</t>
  </si>
  <si>
    <t>MONTAJE DE SOLADO DE ADOQUINES</t>
  </si>
  <si>
    <t>Total 01</t>
  </si>
  <si>
    <t>02</t>
  </si>
  <si>
    <t>DESMONTAJES Y DEMOLICIONES</t>
  </si>
  <si>
    <t>02.01</t>
  </si>
  <si>
    <t>CORTE CON DISCO DE SOLERA DE HORMIGÓN. CON CIERRE</t>
  </si>
  <si>
    <t>02.02</t>
  </si>
  <si>
    <t>CORTE Y DEMOLICIÓN DE CAZOLETA. CON CIERRE</t>
  </si>
  <si>
    <t>02.03</t>
  </si>
  <si>
    <t>DEMOLICIÓN DE LOSAS Y SOLERAS HORMIGÓN CON P.P. DE TACOS. CON CIERRE</t>
  </si>
  <si>
    <t>02.04</t>
  </si>
  <si>
    <t>DESMONTAJE DE CARRIL Y JUNTAS. CON CIERRE</t>
  </si>
  <si>
    <t>02.05</t>
  </si>
  <si>
    <t>EXTRACCIÓN DE TACO ELÁSTICO (DADO Y CAZOLETA). CON CIERRE</t>
  </si>
  <si>
    <t>02.06</t>
  </si>
  <si>
    <t>PREPARACIÓN DE SUELO DE HORMIGÓN PARA COLOCACIÓN DE PLACA. CON CIERRE</t>
  </si>
  <si>
    <t>02.07</t>
  </si>
  <si>
    <t>RETIRADA, CARGA Y TRANSPORTE DE ESCOMBROS A DEPÓSITO. CON CIERRE</t>
  </si>
  <si>
    <t>Total 02</t>
  </si>
  <si>
    <t>03</t>
  </si>
  <si>
    <t>MONTAJE DE VÍA Y FORMACIÓN DE PLATAFORMA</t>
  </si>
  <si>
    <t>HORMIGÓN DE RELLENO HM-35/B/20/Qc, CON CEMENTO SR DE CENTRAL CON BOMBEO. CON CIERRE</t>
  </si>
  <si>
    <t>HORMIGÓN ARMADO HMF-35/P-1,5-1/F/20-60/Qc CON FIBRAS Y CEMENTO SR DE CENTRAL CON BOMBEO. CON CIERRE</t>
  </si>
  <si>
    <t>03.06</t>
  </si>
  <si>
    <t>CARGA, TRANSPORTE Y DESCARGA DE JUNTAS Y CARRIL. JORNADA 2:30 A 5:00</t>
  </si>
  <si>
    <t>03.02</t>
  </si>
  <si>
    <t>CARGA, TRANSPORTE Y DESCARGA DE DIAGONAL DE GÁLIBO ANCHO. JORNADA 2:30 A 5:00.</t>
  </si>
  <si>
    <t>03.11</t>
  </si>
  <si>
    <t>CARGA, TRANSPORTE Y DESCARGA DE TACOS/PLACAS. CON CIERRE</t>
  </si>
  <si>
    <t>03.10</t>
  </si>
  <si>
    <t>SUMINISTRO PLACA DE FIJACIÓN DIRECTA DFF/ADH CON SKL-3 O EQUIVALENTE PARA CARRIL 54E1 PARA HORMIGONADO (MONTAJE TOP-DOWN)</t>
  </si>
  <si>
    <t>SUMINISTRO PLACA DE FIJACIÓN DIRECTA DFF/ADH CON SKL-3 O EQUIVALENTE PARA CARRIL 54E1 PARA MONTAJE BOTTOM-UP</t>
  </si>
  <si>
    <t>03.04</t>
  </si>
  <si>
    <t>SUMINISTRO DE CARRIL 54E1</t>
  </si>
  <si>
    <t>03.05</t>
  </si>
  <si>
    <t>SUMINISTRO JA DE 6 M, TIPO IVG DE 30º, PARA CARRIL 54E1</t>
  </si>
  <si>
    <t>03.03</t>
  </si>
  <si>
    <t>MONTAJE DE DIAGONAL ELÁSTICA PARA ENTREVÍA DE 1940MM. CON CIERRE</t>
  </si>
  <si>
    <t>03.07</t>
  </si>
  <si>
    <t>MONTAJE Y ENGRAPADO DE CARRIL. CON CIERRE</t>
  </si>
  <si>
    <t>03.08</t>
  </si>
  <si>
    <t>MONTAJE JA DE 6 M, TIPO IVG DE 30º, PARA CARRIL 54 O 60E1. CON CIERRE</t>
  </si>
  <si>
    <t>03.12</t>
  </si>
  <si>
    <t>MONTAJE DE PLACA DE FIJACION DIRECTA DFF/ADH O EQUIVALENTE PARA HORMIGONADO (MONTAJE TOP-DOWN). CON CIERRE</t>
  </si>
  <si>
    <t>FORMACIÓN DE DADO DE MORTERO SULFORRESISTNTE PARA INSTALACIÓN DE PLACA EN HUECO DE TACO. CON CIERRE</t>
  </si>
  <si>
    <t>MONTAJE DE PLACA DE FIJACION DIRECTA DFF/ADH O EQUIVALENTE CON MONTAJE BOTTOM-UP EN SUPERFICIE PREPARADA. CON CIERRE</t>
  </si>
  <si>
    <t>03.14</t>
  </si>
  <si>
    <t>ALINEACIÓN Y NIVELACIÓN CON CARRO DE VÍA SENCILLA. CON CIERRE</t>
  </si>
  <si>
    <t>03.15</t>
  </si>
  <si>
    <t>ALINEACIÓN Y NIVELACIÓN AUXILIAR DE DIAGONAL. CON CIERRE</t>
  </si>
  <si>
    <t>03.09</t>
  </si>
  <si>
    <t>CONEXIONADO DE CARRIL O JA PARA SEÑALES. CON CIERRE</t>
  </si>
  <si>
    <t>03.16</t>
  </si>
  <si>
    <t>EJECUCIÓN DE SOLDADURA ALUMINOTÉRMICA EN CARRIL 54E1 O 60E1. CON CIERRE</t>
  </si>
  <si>
    <t>03.17</t>
  </si>
  <si>
    <t>EJECUCIÓN DE SOLDADURA ALUMINOTÉRMICA EN CARRIL CON CC O INTERNA DE APARATOS DE VÍA. CON CIERRE</t>
  </si>
  <si>
    <t>03.19</t>
  </si>
  <si>
    <t>FORMACIÓN DE DADO DE MORTERO SULFORRESISTENTE PARA INSTALACIÓN DE PLACA EN HUECO DE TACO. CON CIERRE</t>
  </si>
  <si>
    <t>SELLADO DE ORIFICIOS  DE LOSA O HASTIALES. CON CIERRE</t>
  </si>
  <si>
    <t>03.22</t>
  </si>
  <si>
    <t>PA</t>
  </si>
  <si>
    <t>PARTIDA ALZADA INSTALACIONES O ELEMENTOS DE OBRA CIVIL. A JUSTIFICAR</t>
  </si>
  <si>
    <t>Total 03</t>
  </si>
  <si>
    <t>04</t>
  </si>
  <si>
    <t>LIMPIEZA Y DESATRANCOS</t>
  </si>
  <si>
    <t>04.01</t>
  </si>
  <si>
    <t>LIMPIEZA DE PLACAS DE KILOMETRAJE/ PIQUETES O SIMILARES. CON CIERRE</t>
  </si>
  <si>
    <t>04.02</t>
  </si>
  <si>
    <t>LIMPIEZA FINAL DE LA ZONA DE OBRAS. CON CIERRE</t>
  </si>
  <si>
    <t>DESATRANCO/LIMPIEZA DE ARQUETAS Y CANALES. CON CIERRE</t>
  </si>
  <si>
    <t>LIMPIEZA DE ESTACIÓN</t>
  </si>
  <si>
    <t>Total 04</t>
  </si>
  <si>
    <t>05</t>
  </si>
  <si>
    <t>DRENAJE</t>
  </si>
  <si>
    <t>SUMINISTRO Y MONTAJE DE CANAL DE DRENAJE DE HORMIGÓN POLIMÉRICO</t>
  </si>
  <si>
    <t>03.20</t>
  </si>
  <si>
    <t>IMPERMEABILIZACION CANAL CENTRAL. CON CIERRE</t>
  </si>
  <si>
    <t>03.21</t>
  </si>
  <si>
    <t>IMPERMEABILIZACION DRENAJE NO CENTRAL. CON CIERRE</t>
  </si>
  <si>
    <t>03.18</t>
  </si>
  <si>
    <t>SUM. Y MONTAJE DE REJILLA METÁLICA DE 1000X300 MM PARA CANAL CENTRAL CON CERCO. CON CIERRE</t>
  </si>
  <si>
    <t>03.13</t>
  </si>
  <si>
    <t>EJECUCIÓN ARQUETA DE PASO DE 80X80X60 CM, A HORMIGONAR. CON CIERRE</t>
  </si>
  <si>
    <t>03.23</t>
  </si>
  <si>
    <t>PARTIDA ALZADA ACTUACIONES RELACIONADAS CON EL SANEAMIENTO, DRENAJE Y FILTRACIONES. A JUSTIFICAR</t>
  </si>
  <si>
    <t>Total 05</t>
  </si>
  <si>
    <t>06</t>
  </si>
  <si>
    <t>GESTIÓN DE MEDIOAMBIENTE</t>
  </si>
  <si>
    <t>CONTENEDOR DE 6 M3 Y TRANSPORTE A VERTEDERO</t>
  </si>
  <si>
    <t>05.02</t>
  </si>
  <si>
    <t>t</t>
  </si>
  <si>
    <t>COSTE DE GESTIÓN DE ESCOMBROS DE CONSTRUCCIÓN</t>
  </si>
  <si>
    <t>05.03</t>
  </si>
  <si>
    <t>CARGA Y TRANSPORTE DE CHATARRA FÉRRICA A GESTOR DE RESIDUOS</t>
  </si>
  <si>
    <t>05.04</t>
  </si>
  <si>
    <t>COSTE DE GESTIÓN DE CHATARRA FÉRRICA</t>
  </si>
  <si>
    <t>Total 06</t>
  </si>
  <si>
    <t>07</t>
  </si>
  <si>
    <t>EQUIPAMIENTO DE ELECTRIFICACIÓN</t>
  </si>
  <si>
    <t>1</t>
  </si>
  <si>
    <t>TRABAJOS EN ELECTRIFICACIÓN PARA DEJAR FUERA DE SERVICIO EL TRAMO DE OBRAS</t>
  </si>
  <si>
    <t>Desmontaje barra carril conductor tipo PAC MM-04 ó CR/PER 110R. En horario nocturno túnel.</t>
  </si>
  <si>
    <t>Despuenteo eléctrico de seccionamiento de catenaria rígida. En horario nocturno túnel</t>
  </si>
  <si>
    <t>Desconexión de los cables feeder del Centro de Tracción. En horario nocturno túnel.</t>
  </si>
  <si>
    <t>Desmontaje del cable de referencia de negativo de seccionador de línea aérea. En horario nocturno túnel</t>
  </si>
  <si>
    <t>Suministro e instalación de puesta a negativo permanente de catenaria. En horario nocturno túnel</t>
  </si>
  <si>
    <t>Total 1</t>
  </si>
  <si>
    <t>2</t>
  </si>
  <si>
    <t>TRABAJOS DE ELECTRIFICACIÓN EN LA DIAGONAL ENTRE LAS ESTACIONES SAN FERNANDO Y LA RAMBLA</t>
  </si>
  <si>
    <t>2.1</t>
  </si>
  <si>
    <t>REPLANTEO PARA LA INSERCIÓN DE UNA DIAGONAL DE CATENARIA RÍGIDA EN TÚNEL</t>
  </si>
  <si>
    <t>Replanteo para la inserción de una nueva diagonal con catenaria rígida en túnel de vía doble.</t>
  </si>
  <si>
    <t>Total 2.1</t>
  </si>
  <si>
    <t>2.2</t>
  </si>
  <si>
    <t>INSTALACIÓN DE DIAGONAL CON CATENARIA RÍGIDA PAC MM-14</t>
  </si>
  <si>
    <t>Suministro e instalación de conjunto de catenaria rígida en diagonal tipo  PAC MM-04 sobre pórtico</t>
  </si>
  <si>
    <t>Modificación del tendido de cables en hastial de túnel para construcción de nicho.</t>
  </si>
  <si>
    <t>Total 2.2</t>
  </si>
  <si>
    <t>2.3</t>
  </si>
  <si>
    <t>MODIFICACIÓN DE CATENARIA RÍGIDA EN LÍNEA 7 POR INSERCIÓN DE UNA DIAGONAL</t>
  </si>
  <si>
    <t>Modificación de descentramiento y ajuste de la geometria en cantón de catenaria rígida.</t>
  </si>
  <si>
    <t>km</t>
  </si>
  <si>
    <t>Revisión con dresina de Metro de Madrid y conductor autorizado.</t>
  </si>
  <si>
    <t>Pruebas finales de las diferentes instalaciones eléctricas</t>
  </si>
  <si>
    <t>Documentación final de la obra de las instalaciones de catenaria rígida.</t>
  </si>
  <si>
    <t>Total 2.3</t>
  </si>
  <si>
    <t>Total 2</t>
  </si>
  <si>
    <t>3</t>
  </si>
  <si>
    <t>TRABAJOS EN ELECTRIFICACIÓN PARA LA NORMALIZACIÓN DEL SERVICIO</t>
  </si>
  <si>
    <t>Suministro y montaje de barra de carril conductor tipo PAC MM-14 de hasta 12 m. En horario nocturno túnel.</t>
  </si>
  <si>
    <t>Puenteo eléctrico y normalización de un conjunto de seccionamiento de aire de catenaria rígida. Horario nocturno.</t>
  </si>
  <si>
    <t>Desmontaje de la instalación de puesta a negativo. En horario nocturno túnel</t>
  </si>
  <si>
    <t>Instalación del cable de referencia de negativo de seccionador. En horario nocturno túnel</t>
  </si>
  <si>
    <t>Conexión de los cables feeder de Centro de Tracción a catenaria. En horario nocturno túnel.</t>
  </si>
  <si>
    <t>Revisión de la geometria e integridad en la instalación de la electrificación con catenaria rígida</t>
  </si>
  <si>
    <t>Total 3</t>
  </si>
  <si>
    <t>Total 07</t>
  </si>
  <si>
    <t>Total MM</t>
  </si>
  <si>
    <t>01.01.03</t>
  </si>
  <si>
    <t>01.01.04</t>
  </si>
  <si>
    <t>01.01.05</t>
  </si>
  <si>
    <t>01.01.06</t>
  </si>
  <si>
    <t>01.01.07</t>
  </si>
  <si>
    <t>01.04.01</t>
  </si>
  <si>
    <t>01.04.02</t>
  </si>
  <si>
    <t>01.04.03</t>
  </si>
  <si>
    <t>01.04.04</t>
  </si>
  <si>
    <t>01.04.05</t>
  </si>
  <si>
    <t>01.04.06</t>
  </si>
  <si>
    <t>01.04.07</t>
  </si>
  <si>
    <t>01.04.08</t>
  </si>
  <si>
    <t>01.04.09</t>
  </si>
  <si>
    <t>01.04.10</t>
  </si>
  <si>
    <t>01.04.11</t>
  </si>
  <si>
    <t>01.04.12</t>
  </si>
  <si>
    <t>01.04.13</t>
  </si>
  <si>
    <t>01.04.14</t>
  </si>
  <si>
    <t>01.04.15</t>
  </si>
  <si>
    <t>01.04.16</t>
  </si>
  <si>
    <t>03.01</t>
  </si>
  <si>
    <t>04.03</t>
  </si>
  <si>
    <t>04.04</t>
  </si>
  <si>
    <t>05.01</t>
  </si>
  <si>
    <t>05.05</t>
  </si>
  <si>
    <t>05.06</t>
  </si>
  <si>
    <t>06.01</t>
  </si>
  <si>
    <t>06.02</t>
  </si>
  <si>
    <t>06.03</t>
  </si>
  <si>
    <t>06.04</t>
  </si>
  <si>
    <t>07.01.01</t>
  </si>
  <si>
    <t>07.01.02</t>
  </si>
  <si>
    <t>07.01.03</t>
  </si>
  <si>
    <t>07.01.04</t>
  </si>
  <si>
    <t>07.01.05</t>
  </si>
  <si>
    <t>07.02.01</t>
  </si>
  <si>
    <t>07.02.02</t>
  </si>
  <si>
    <t>07.02.03</t>
  </si>
  <si>
    <t>07.02.04</t>
  </si>
  <si>
    <t>07.02.05</t>
  </si>
  <si>
    <t>07.02.06</t>
  </si>
  <si>
    <t>07.02.07</t>
  </si>
  <si>
    <t>07.03.01</t>
  </si>
  <si>
    <t>07.03.02</t>
  </si>
  <si>
    <t>07.03.03</t>
  </si>
  <si>
    <t>07.03.04</t>
  </si>
  <si>
    <t>07.03.05</t>
  </si>
  <si>
    <t>07.03.06</t>
  </si>
  <si>
    <t>CANTIDAD</t>
  </si>
  <si>
    <t>PRECIO</t>
  </si>
  <si>
    <t>IMPORTE</t>
  </si>
  <si>
    <t>BASE IMPONIBLE</t>
  </si>
  <si>
    <t>OFERTA LICITADOR</t>
  </si>
  <si>
    <t>TOTAL PRESUPUESTO DE EJECUCIÓN MATERIAL</t>
  </si>
  <si>
    <t xml:space="preserve"> % GASTOS GENERALES</t>
  </si>
  <si>
    <t>[13,00%]</t>
  </si>
  <si>
    <t xml:space="preserve"> % BENEFICIOS INDUSTRIALES</t>
  </si>
  <si>
    <t>[6,00%]</t>
  </si>
  <si>
    <t>IMPORTE IVA</t>
  </si>
  <si>
    <t>[21,00%]</t>
  </si>
  <si>
    <t>TOTAL OFERTA CON IVA</t>
  </si>
  <si>
    <t>NOMBRE EMPRESA /
RAZÓN SOCIAL</t>
  </si>
  <si>
    <t>FECHA</t>
  </si>
  <si>
    <t>DOMICILIO FISCAL</t>
  </si>
  <si>
    <t>SELLO</t>
  </si>
  <si>
    <t>CIF</t>
  </si>
  <si>
    <t>FIRMA</t>
  </si>
  <si>
    <t>NOTAS</t>
  </si>
  <si>
    <r>
      <rPr>
        <b/>
        <i/>
        <sz val="10"/>
        <color rgb="FFFF0000"/>
        <rFont val="Calibri"/>
        <family val="2"/>
        <scheme val="minor"/>
      </rPr>
      <t xml:space="preserve">* </t>
    </r>
    <r>
      <rPr>
        <b/>
        <i/>
        <sz val="10"/>
        <color theme="1"/>
        <rFont val="Calibri"/>
        <family val="2"/>
        <scheme val="minor"/>
      </rPr>
      <t>El importe de las partidas alzadas no podrá verse modificado en la oferta presentada respecto al importe de licitación.</t>
    </r>
  </si>
  <si>
    <r>
      <rPr>
        <b/>
        <i/>
        <sz val="10"/>
        <color rgb="FFFF0000"/>
        <rFont val="Calibri"/>
        <family val="2"/>
        <scheme val="minor"/>
      </rPr>
      <t xml:space="preserve">** </t>
    </r>
    <r>
      <rPr>
        <b/>
        <i/>
        <sz val="10"/>
        <color theme="1"/>
        <rFont val="Calibri"/>
        <family val="2"/>
        <scheme val="minor"/>
      </rPr>
      <t>El precio ofertado en cada una de las unidades no puede superar el precio unitario de licitación, a excepción del importe correspondiente al capítulo de Seguridad y Salud que podrá modificarse en los términos establecidos en el R.D. 1627/97.  </t>
    </r>
  </si>
  <si>
    <r>
      <rPr>
        <b/>
        <i/>
        <sz val="10"/>
        <color rgb="FFFF0000"/>
        <rFont val="Calibri"/>
        <family val="2"/>
        <scheme val="minor"/>
      </rPr>
      <t>***</t>
    </r>
    <r>
      <rPr>
        <b/>
        <i/>
        <sz val="10"/>
        <color theme="1"/>
        <rFont val="Calibri"/>
        <family val="2"/>
        <scheme val="minor"/>
      </rPr>
      <t>El sumatorio del total correspondiente a la celda presupuesto total de la oferta no puede superar el valor de la BASE IMPONIBLE de licitación.</t>
    </r>
  </si>
  <si>
    <r>
      <rPr>
        <b/>
        <i/>
        <sz val="10"/>
        <color rgb="FFFF0000"/>
        <rFont val="Calibri"/>
        <family val="2"/>
        <scheme val="minor"/>
      </rPr>
      <t>****</t>
    </r>
    <r>
      <rPr>
        <b/>
        <i/>
        <sz val="10"/>
        <color theme="1"/>
        <rFont val="Calibri"/>
        <family val="2"/>
        <scheme val="minor"/>
      </rPr>
      <t>El importe de la celda “BASE IMPONIBLE” debe incluir el importe correspondiente a las celdas “Beneficio industrial” y “Gastos Generales”, no siendo válidas las ofertas que no tengan todas las celdas mencionadas anteriormente debidamente cumplimentadas.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</si>
</sst>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center"/>
    </xf>
    <xf numFmtId="4" fontId="9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4" fontId="3" fillId="10" borderId="1" xfId="0" applyNumberFormat="1" applyFont="1" applyFill="1" applyBorder="1" applyAlignment="1" applyProtection="1">
      <alignment horizontal="center" vertical="center"/>
    </xf>
    <xf numFmtId="4" fontId="3" fillId="10" borderId="11" xfId="0" applyNumberFormat="1" applyFont="1" applyFill="1" applyBorder="1" applyAlignment="1" applyProtection="1">
      <alignment horizontal="center" vertical="center"/>
    </xf>
    <xf numFmtId="4" fontId="3" fillId="10" borderId="10" xfId="0" applyNumberFormat="1" applyFont="1" applyFill="1" applyBorder="1" applyAlignment="1" applyProtection="1">
      <alignment horizontal="center" vertical="center"/>
    </xf>
    <xf numFmtId="4" fontId="3" fillId="11" borderId="12" xfId="0" applyNumberFormat="1" applyFont="1" applyFill="1" applyBorder="1" applyAlignment="1" applyProtection="1">
      <alignment horizontal="center" vertical="center"/>
    </xf>
    <xf numFmtId="9" fontId="3" fillId="11" borderId="5" xfId="1" applyFont="1" applyFill="1" applyBorder="1" applyAlignment="1" applyProtection="1">
      <alignment horizontal="center" vertical="center"/>
    </xf>
    <xf numFmtId="4" fontId="3" fillId="11" borderId="6" xfId="0" applyNumberFormat="1" applyFont="1" applyFill="1" applyBorder="1" applyAlignment="1" applyProtection="1">
      <alignment horizontal="center" vertical="center"/>
    </xf>
    <xf numFmtId="4" fontId="3" fillId="11" borderId="13" xfId="0" applyNumberFormat="1" applyFont="1" applyFill="1" applyBorder="1" applyAlignment="1" applyProtection="1">
      <alignment horizontal="center" vertical="center"/>
    </xf>
    <xf numFmtId="9" fontId="3" fillId="11" borderId="7" xfId="1" applyFont="1" applyFill="1" applyBorder="1" applyAlignment="1" applyProtection="1">
      <alignment horizontal="center" vertical="center"/>
    </xf>
    <xf numFmtId="4" fontId="3" fillId="11" borderId="9" xfId="0" applyNumberFormat="1" applyFont="1" applyFill="1" applyBorder="1" applyAlignment="1" applyProtection="1">
      <alignment horizontal="center" vertical="center"/>
    </xf>
    <xf numFmtId="4" fontId="12" fillId="9" borderId="13" xfId="0" applyNumberFormat="1" applyFont="1" applyFill="1" applyBorder="1" applyAlignment="1" applyProtection="1">
      <alignment horizontal="center" vertical="center"/>
    </xf>
    <xf numFmtId="0" fontId="13" fillId="11" borderId="14" xfId="0" applyFont="1" applyFill="1" applyBorder="1" applyAlignment="1" applyProtection="1">
      <alignment horizontal="center" vertical="center" wrapText="1"/>
    </xf>
    <xf numFmtId="0" fontId="13" fillId="11" borderId="8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 wrapText="1"/>
    </xf>
    <xf numFmtId="9" fontId="3" fillId="11" borderId="12" xfId="0" applyNumberFormat="1" applyFont="1" applyFill="1" applyBorder="1" applyAlignment="1" applyProtection="1">
      <alignment vertical="center" wrapText="1"/>
    </xf>
    <xf numFmtId="9" fontId="3" fillId="11" borderId="13" xfId="0" applyNumberFormat="1" applyFont="1" applyFill="1" applyBorder="1" applyAlignment="1" applyProtection="1">
      <alignment vertical="center" wrapText="1"/>
    </xf>
    <xf numFmtId="0" fontId="12" fillId="9" borderId="12" xfId="0" applyFont="1" applyFill="1" applyBorder="1" applyAlignment="1" applyProtection="1">
      <alignment vertical="center" wrapText="1"/>
    </xf>
    <xf numFmtId="4" fontId="12" fillId="9" borderId="1" xfId="0" applyNumberFormat="1" applyFont="1" applyFill="1" applyBorder="1" applyAlignment="1" applyProtection="1">
      <alignment horizontal="center" vertical="center"/>
    </xf>
    <xf numFmtId="0" fontId="12" fillId="9" borderId="11" xfId="0" applyFont="1" applyFill="1" applyBorder="1" applyAlignment="1" applyProtection="1">
      <alignment horizontal="center" vertical="center"/>
    </xf>
    <xf numFmtId="4" fontId="12" fillId="9" borderId="10" xfId="0" applyNumberFormat="1" applyFont="1" applyFill="1" applyBorder="1" applyAlignment="1" applyProtection="1">
      <alignment horizontal="center" vertical="center"/>
    </xf>
    <xf numFmtId="4" fontId="12" fillId="9" borderId="11" xfId="0" applyNumberFormat="1" applyFont="1" applyFill="1" applyBorder="1" applyAlignment="1" applyProtection="1">
      <alignment horizontal="center" vertical="center"/>
    </xf>
    <xf numFmtId="0" fontId="12" fillId="9" borderId="1" xfId="0" applyFont="1" applyFill="1" applyBorder="1" applyAlignment="1" applyProtection="1">
      <alignment vertical="center" wrapText="1"/>
    </xf>
    <xf numFmtId="10" fontId="12" fillId="9" borderId="11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49" fontId="7" fillId="2" borderId="0" xfId="0" applyNumberFormat="1" applyFont="1" applyFill="1" applyAlignment="1" applyProtection="1">
      <alignment vertical="center"/>
    </xf>
    <xf numFmtId="49" fontId="7" fillId="2" borderId="0" xfId="0" applyNumberFormat="1" applyFont="1" applyFill="1" applyAlignment="1" applyProtection="1">
      <alignment vertical="center" wrapText="1"/>
    </xf>
    <xf numFmtId="3" fontId="8" fillId="2" borderId="5" xfId="0" applyNumberFormat="1" applyFont="1" applyFill="1" applyBorder="1" applyAlignment="1" applyProtection="1">
      <alignment horizontal="center" vertical="center"/>
    </xf>
    <xf numFmtId="4" fontId="8" fillId="2" borderId="0" xfId="0" applyNumberFormat="1" applyFont="1" applyFill="1" applyBorder="1" applyAlignment="1" applyProtection="1">
      <alignment horizontal="center" vertical="center"/>
    </xf>
    <xf numFmtId="4" fontId="8" fillId="2" borderId="6" xfId="0" applyNumberFormat="1" applyFont="1" applyFill="1" applyBorder="1" applyAlignment="1" applyProtection="1">
      <alignment horizontal="center" vertical="center"/>
    </xf>
    <xf numFmtId="49" fontId="7" fillId="3" borderId="0" xfId="0" applyNumberFormat="1" applyFont="1" applyFill="1" applyAlignment="1" applyProtection="1">
      <alignment vertical="center"/>
    </xf>
    <xf numFmtId="49" fontId="7" fillId="3" borderId="0" xfId="0" applyNumberFormat="1" applyFont="1" applyFill="1" applyAlignment="1" applyProtection="1">
      <alignment vertical="center" wrapText="1"/>
    </xf>
    <xf numFmtId="4" fontId="8" fillId="3" borderId="5" xfId="0" applyNumberFormat="1" applyFont="1" applyFill="1" applyBorder="1" applyAlignment="1" applyProtection="1">
      <alignment horizontal="center" vertical="center"/>
    </xf>
    <xf numFmtId="4" fontId="8" fillId="3" borderId="0" xfId="0" applyNumberFormat="1" applyFont="1" applyFill="1" applyBorder="1" applyAlignment="1" applyProtection="1">
      <alignment horizontal="center" vertical="center"/>
    </xf>
    <xf numFmtId="4" fontId="8" fillId="3" borderId="6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Alignment="1" applyProtection="1">
      <alignment vertical="center"/>
    </xf>
    <xf numFmtId="49" fontId="9" fillId="0" borderId="0" xfId="0" applyNumberFormat="1" applyFont="1" applyAlignment="1" applyProtection="1">
      <alignment vertical="center" wrapText="1"/>
    </xf>
    <xf numFmtId="4" fontId="9" fillId="0" borderId="5" xfId="0" applyNumberFormat="1" applyFont="1" applyBorder="1" applyAlignment="1" applyProtection="1">
      <alignment horizontal="center" vertical="center"/>
    </xf>
    <xf numFmtId="4" fontId="9" fillId="0" borderId="0" xfId="0" applyNumberFormat="1" applyFont="1" applyBorder="1" applyAlignment="1" applyProtection="1">
      <alignment horizontal="center" vertical="center"/>
    </xf>
    <xf numFmtId="4" fontId="10" fillId="0" borderId="6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7" fillId="0" borderId="0" xfId="0" applyNumberFormat="1" applyFont="1" applyAlignment="1" applyProtection="1">
      <alignment vertical="center" wrapText="1"/>
    </xf>
    <xf numFmtId="4" fontId="8" fillId="0" borderId="0" xfId="0" applyNumberFormat="1" applyFont="1" applyBorder="1" applyAlignment="1" applyProtection="1">
      <alignment horizontal="center" vertical="center"/>
    </xf>
    <xf numFmtId="4" fontId="8" fillId="0" borderId="6" xfId="0" applyNumberFormat="1" applyFont="1" applyBorder="1" applyAlignment="1" applyProtection="1">
      <alignment horizontal="center" vertical="center"/>
    </xf>
    <xf numFmtId="0" fontId="9" fillId="5" borderId="0" xfId="0" applyFont="1" applyFill="1" applyAlignment="1" applyProtection="1">
      <alignment vertical="center"/>
    </xf>
    <xf numFmtId="0" fontId="9" fillId="5" borderId="0" xfId="0" applyFont="1" applyFill="1" applyAlignment="1" applyProtection="1">
      <alignment vertical="center" wrapText="1"/>
    </xf>
    <xf numFmtId="0" fontId="9" fillId="5" borderId="5" xfId="0" applyFont="1" applyFill="1" applyBorder="1" applyAlignment="1" applyProtection="1">
      <alignment horizontal="center" vertical="center"/>
    </xf>
    <xf numFmtId="0" fontId="9" fillId="5" borderId="0" xfId="0" applyFont="1" applyFill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/>
    </xf>
    <xf numFmtId="49" fontId="9" fillId="4" borderId="0" xfId="0" applyNumberFormat="1" applyFont="1" applyFill="1" applyAlignment="1" applyProtection="1">
      <alignment vertical="center"/>
    </xf>
    <xf numFmtId="3" fontId="9" fillId="0" borderId="5" xfId="0" applyNumberFormat="1" applyFont="1" applyBorder="1" applyAlignment="1" applyProtection="1">
      <alignment horizontal="center" vertical="center"/>
    </xf>
    <xf numFmtId="3" fontId="9" fillId="0" borderId="7" xfId="0" applyNumberFormat="1" applyFont="1" applyBorder="1" applyAlignment="1" applyProtection="1">
      <alignment horizontal="center" vertical="center"/>
    </xf>
    <xf numFmtId="4" fontId="8" fillId="0" borderId="8" xfId="0" applyNumberFormat="1" applyFont="1" applyBorder="1" applyAlignment="1" applyProtection="1">
      <alignment horizontal="center" vertical="center"/>
    </xf>
    <xf numFmtId="4" fontId="8" fillId="0" borderId="9" xfId="0" applyNumberFormat="1" applyFont="1" applyBorder="1" applyAlignment="1" applyProtection="1">
      <alignment horizontal="center" vertical="center"/>
    </xf>
    <xf numFmtId="0" fontId="9" fillId="5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1" fillId="0" borderId="0" xfId="0" applyFont="1" applyBorder="1" applyProtection="1"/>
    <xf numFmtId="4" fontId="9" fillId="0" borderId="0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49" fontId="7" fillId="6" borderId="0" xfId="0" applyNumberFormat="1" applyFont="1" applyFill="1" applyAlignment="1" applyProtection="1">
      <alignment vertical="center"/>
    </xf>
    <xf numFmtId="49" fontId="7" fillId="6" borderId="0" xfId="0" applyNumberFormat="1" applyFont="1" applyFill="1" applyAlignment="1" applyProtection="1">
      <alignment vertical="center" wrapText="1"/>
    </xf>
    <xf numFmtId="4" fontId="8" fillId="6" borderId="5" xfId="0" applyNumberFormat="1" applyFont="1" applyFill="1" applyBorder="1" applyAlignment="1" applyProtection="1">
      <alignment horizontal="center" vertical="center"/>
    </xf>
    <xf numFmtId="4" fontId="8" fillId="6" borderId="0" xfId="0" applyNumberFormat="1" applyFont="1" applyFill="1" applyBorder="1" applyAlignment="1" applyProtection="1">
      <alignment horizontal="center" vertical="center"/>
    </xf>
    <xf numFmtId="4" fontId="8" fillId="6" borderId="6" xfId="0" applyNumberFormat="1" applyFont="1" applyFill="1" applyBorder="1" applyAlignment="1" applyProtection="1">
      <alignment horizontal="center" vertical="center"/>
    </xf>
    <xf numFmtId="10" fontId="12" fillId="12" borderId="7" xfId="1" applyNumberFormat="1" applyFont="1" applyFill="1" applyBorder="1" applyAlignment="1" applyProtection="1">
      <alignment horizontal="center" vertical="center"/>
      <protection locked="0"/>
    </xf>
    <xf numFmtId="0" fontId="6" fillId="10" borderId="0" xfId="0" applyFont="1" applyFill="1" applyBorder="1" applyAlignment="1" applyProtection="1">
      <alignment horizontal="left" vertical="center" wrapText="1"/>
    </xf>
    <xf numFmtId="0" fontId="6" fillId="10" borderId="6" xfId="0" applyFont="1" applyFill="1" applyBorder="1" applyAlignment="1" applyProtection="1">
      <alignment horizontal="left" vertical="center" wrapText="1"/>
    </xf>
    <xf numFmtId="0" fontId="3" fillId="11" borderId="2" xfId="0" applyFont="1" applyFill="1" applyBorder="1" applyAlignment="1" applyProtection="1">
      <alignment horizontal="center" vertical="center" wrapText="1"/>
    </xf>
    <xf numFmtId="0" fontId="3" fillId="11" borderId="3" xfId="0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center" vertical="center" wrapText="1"/>
    </xf>
    <xf numFmtId="0" fontId="3" fillId="11" borderId="0" xfId="0" applyFont="1" applyFill="1" applyBorder="1" applyAlignment="1" applyProtection="1">
      <alignment horizontal="center" vertical="center" wrapText="1"/>
    </xf>
    <xf numFmtId="0" fontId="3" fillId="11" borderId="7" xfId="0" applyFont="1" applyFill="1" applyBorder="1" applyAlignment="1" applyProtection="1">
      <alignment horizontal="center" vertical="center" wrapText="1"/>
    </xf>
    <xf numFmtId="0" fontId="3" fillId="11" borderId="8" xfId="0" applyFont="1" applyFill="1" applyBorder="1" applyAlignment="1" applyProtection="1">
      <alignment horizontal="center" vertical="center" wrapText="1"/>
    </xf>
    <xf numFmtId="0" fontId="13" fillId="11" borderId="15" xfId="0" applyFont="1" applyFill="1" applyBorder="1" applyAlignment="1" applyProtection="1">
      <alignment horizontal="center" vertical="center" wrapText="1"/>
    </xf>
    <xf numFmtId="0" fontId="13" fillId="11" borderId="16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0" fontId="11" fillId="0" borderId="10" xfId="0" applyFont="1" applyBorder="1" applyAlignment="1" applyProtection="1">
      <alignment horizontal="center"/>
      <protection locked="0"/>
    </xf>
    <xf numFmtId="0" fontId="6" fillId="10" borderId="8" xfId="0" applyFont="1" applyFill="1" applyBorder="1" applyAlignment="1" applyProtection="1">
      <alignment horizontal="left" vertical="center" wrapText="1"/>
      <protection locked="0"/>
    </xf>
    <xf numFmtId="0" fontId="6" fillId="10" borderId="9" xfId="0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3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0" fontId="2" fillId="8" borderId="2" xfId="0" applyFont="1" applyFill="1" applyBorder="1" applyAlignment="1" applyProtection="1">
      <alignment horizontal="center" vertical="center"/>
    </xf>
    <xf numFmtId="0" fontId="2" fillId="8" borderId="3" xfId="0" applyFont="1" applyFill="1" applyBorder="1" applyAlignment="1" applyProtection="1">
      <alignment horizontal="center" vertical="center"/>
    </xf>
    <xf numFmtId="0" fontId="2" fillId="8" borderId="4" xfId="0" applyFont="1" applyFill="1" applyBorder="1" applyAlignment="1" applyProtection="1">
      <alignment horizontal="center" vertical="center"/>
    </xf>
    <xf numFmtId="0" fontId="6" fillId="10" borderId="3" xfId="0" applyFont="1" applyFill="1" applyBorder="1" applyAlignment="1" applyProtection="1">
      <alignment horizontal="left" vertical="center" wrapText="1"/>
    </xf>
    <xf numFmtId="0" fontId="6" fillId="10" borderId="4" xfId="0" applyFont="1" applyFill="1" applyBorder="1" applyAlignment="1" applyProtection="1">
      <alignment horizontal="left" vertical="center" wrapText="1"/>
    </xf>
    <xf numFmtId="10" fontId="12" fillId="12" borderId="17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je" xfId="1" builtinId="5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7CA56-A0BC-4D23-B945-DD5E8A7C1DB7}">
  <dimension ref="A1:J156"/>
  <sheetViews>
    <sheetView tabSelected="1" view="pageBreakPreview" zoomScale="145" zoomScaleNormal="130" zoomScaleSheetLayoutView="145" workbookViewId="0">
      <pane xSplit="3" ySplit="3" topLeftCell="D142" activePane="bottomRight" state="frozen"/>
      <selection pane="topRight" activeCell="E1" sqref="E1"/>
      <selection pane="bottomLeft" activeCell="A4" sqref="A4"/>
      <selection pane="bottomRight" activeCell="F150" sqref="F150:I150"/>
    </sheetView>
  </sheetViews>
  <sheetFormatPr baseColWidth="10" defaultRowHeight="15" x14ac:dyDescent="0.25"/>
  <cols>
    <col min="1" max="1" width="10.140625" style="1" bestFit="1" customWidth="1"/>
    <col min="2" max="2" width="3.7109375" style="1" bestFit="1" customWidth="1"/>
    <col min="3" max="3" width="32.85546875" style="1" customWidth="1"/>
    <col min="4" max="4" width="9.7109375" style="3" bestFit="1" customWidth="1"/>
    <col min="5" max="5" width="8.7109375" style="3" bestFit="1" customWidth="1"/>
    <col min="6" max="6" width="11.28515625" style="3" bestFit="1" customWidth="1"/>
    <col min="7" max="7" width="9.7109375" style="3" bestFit="1" customWidth="1"/>
    <col min="8" max="8" width="7.85546875" style="3" bestFit="1" customWidth="1"/>
    <col min="9" max="9" width="11.42578125" style="3"/>
    <col min="10" max="16384" width="11.42578125" style="1"/>
  </cols>
  <sheetData>
    <row r="1" spans="1:10" ht="19.5" thickBot="1" x14ac:dyDescent="0.3">
      <c r="A1" s="89" t="s">
        <v>0</v>
      </c>
      <c r="B1" s="89"/>
      <c r="C1" s="89"/>
      <c r="D1" s="89"/>
      <c r="E1" s="89"/>
      <c r="F1" s="89"/>
      <c r="G1" s="89"/>
      <c r="H1" s="89"/>
      <c r="I1" s="89"/>
    </row>
    <row r="2" spans="1:10" ht="18.75" x14ac:dyDescent="0.25">
      <c r="A2" s="27"/>
      <c r="B2" s="26"/>
      <c r="C2" s="26"/>
      <c r="D2" s="90" t="s">
        <v>242</v>
      </c>
      <c r="E2" s="91"/>
      <c r="F2" s="92"/>
      <c r="G2" s="93" t="s">
        <v>243</v>
      </c>
      <c r="H2" s="94"/>
      <c r="I2" s="95"/>
    </row>
    <row r="3" spans="1:10" x14ac:dyDescent="0.25">
      <c r="A3" s="28" t="s">
        <v>1</v>
      </c>
      <c r="B3" s="28" t="s">
        <v>2</v>
      </c>
      <c r="C3" s="29" t="s">
        <v>3</v>
      </c>
      <c r="D3" s="63" t="s">
        <v>239</v>
      </c>
      <c r="E3" s="64" t="s">
        <v>240</v>
      </c>
      <c r="F3" s="65" t="s">
        <v>241</v>
      </c>
      <c r="G3" s="63" t="s">
        <v>239</v>
      </c>
      <c r="H3" s="64" t="s">
        <v>240</v>
      </c>
      <c r="I3" s="65" t="s">
        <v>241</v>
      </c>
    </row>
    <row r="4" spans="1:10" x14ac:dyDescent="0.25">
      <c r="A4" s="30" t="s">
        <v>4</v>
      </c>
      <c r="B4" s="30" t="s">
        <v>5</v>
      </c>
      <c r="C4" s="31" t="s">
        <v>6</v>
      </c>
      <c r="D4" s="32">
        <f t="shared" ref="D4:I4" si="0">D41</f>
        <v>1</v>
      </c>
      <c r="E4" s="33">
        <f t="shared" si="0"/>
        <v>48010.8</v>
      </c>
      <c r="F4" s="34">
        <f t="shared" si="0"/>
        <v>48010.8</v>
      </c>
      <c r="G4" s="32">
        <f t="shared" si="0"/>
        <v>1</v>
      </c>
      <c r="H4" s="33">
        <f t="shared" si="0"/>
        <v>0</v>
      </c>
      <c r="I4" s="34">
        <f t="shared" si="0"/>
        <v>0</v>
      </c>
    </row>
    <row r="5" spans="1:10" x14ac:dyDescent="0.25">
      <c r="A5" s="35" t="s">
        <v>7</v>
      </c>
      <c r="B5" s="35" t="s">
        <v>5</v>
      </c>
      <c r="C5" s="36" t="s">
        <v>8</v>
      </c>
      <c r="D5" s="37">
        <f t="shared" ref="D5:I5" si="1">D13</f>
        <v>1</v>
      </c>
      <c r="E5" s="38">
        <f t="shared" si="1"/>
        <v>20323.03</v>
      </c>
      <c r="F5" s="39">
        <f t="shared" si="1"/>
        <v>20323.03</v>
      </c>
      <c r="G5" s="37">
        <f t="shared" si="1"/>
        <v>1</v>
      </c>
      <c r="H5" s="38">
        <f t="shared" si="1"/>
        <v>0</v>
      </c>
      <c r="I5" s="39">
        <f t="shared" si="1"/>
        <v>0</v>
      </c>
    </row>
    <row r="6" spans="1:10" ht="22.5" x14ac:dyDescent="0.25">
      <c r="A6" s="54" t="s">
        <v>9</v>
      </c>
      <c r="B6" s="40" t="s">
        <v>10</v>
      </c>
      <c r="C6" s="41" t="s">
        <v>11</v>
      </c>
      <c r="D6" s="42">
        <v>180</v>
      </c>
      <c r="E6" s="43">
        <v>24.86</v>
      </c>
      <c r="F6" s="44">
        <f t="shared" ref="F6:F13" si="2">ROUND(D6*E6,2)</f>
        <v>4474.8</v>
      </c>
      <c r="G6" s="42">
        <v>180</v>
      </c>
      <c r="H6" s="62"/>
      <c r="I6" s="44">
        <f t="shared" ref="I6:I13" si="3">ROUND(G6*H6,2)</f>
        <v>0</v>
      </c>
      <c r="J6" s="2"/>
    </row>
    <row r="7" spans="1:10" ht="22.5" x14ac:dyDescent="0.25">
      <c r="A7" s="54" t="s">
        <v>12</v>
      </c>
      <c r="B7" s="40" t="s">
        <v>13</v>
      </c>
      <c r="C7" s="41" t="s">
        <v>14</v>
      </c>
      <c r="D7" s="42">
        <v>3</v>
      </c>
      <c r="E7" s="43">
        <v>361.99</v>
      </c>
      <c r="F7" s="44">
        <f t="shared" si="2"/>
        <v>1085.97</v>
      </c>
      <c r="G7" s="42">
        <v>3</v>
      </c>
      <c r="H7" s="62"/>
      <c r="I7" s="44">
        <f t="shared" si="3"/>
        <v>0</v>
      </c>
      <c r="J7" s="2"/>
    </row>
    <row r="8" spans="1:10" x14ac:dyDescent="0.25">
      <c r="A8" s="54" t="s">
        <v>190</v>
      </c>
      <c r="B8" s="40" t="s">
        <v>13</v>
      </c>
      <c r="C8" s="41" t="s">
        <v>15</v>
      </c>
      <c r="D8" s="42">
        <v>8</v>
      </c>
      <c r="E8" s="43">
        <v>113.35</v>
      </c>
      <c r="F8" s="44">
        <f t="shared" si="2"/>
        <v>906.8</v>
      </c>
      <c r="G8" s="42">
        <v>8</v>
      </c>
      <c r="H8" s="62"/>
      <c r="I8" s="44">
        <f t="shared" si="3"/>
        <v>0</v>
      </c>
      <c r="J8" s="2"/>
    </row>
    <row r="9" spans="1:10" ht="33.75" x14ac:dyDescent="0.25">
      <c r="A9" s="54" t="s">
        <v>191</v>
      </c>
      <c r="B9" s="40" t="s">
        <v>13</v>
      </c>
      <c r="C9" s="41" t="s">
        <v>16</v>
      </c>
      <c r="D9" s="42">
        <v>1</v>
      </c>
      <c r="E9" s="43">
        <v>7950</v>
      </c>
      <c r="F9" s="44">
        <f t="shared" si="2"/>
        <v>7950</v>
      </c>
      <c r="G9" s="42">
        <v>1</v>
      </c>
      <c r="H9" s="62"/>
      <c r="I9" s="44">
        <f t="shared" si="3"/>
        <v>0</v>
      </c>
      <c r="J9" s="2"/>
    </row>
    <row r="10" spans="1:10" ht="22.5" x14ac:dyDescent="0.25">
      <c r="A10" s="54" t="s">
        <v>192</v>
      </c>
      <c r="B10" s="40" t="s">
        <v>17</v>
      </c>
      <c r="C10" s="41" t="s">
        <v>18</v>
      </c>
      <c r="D10" s="42">
        <v>40</v>
      </c>
      <c r="E10" s="43">
        <v>96.36</v>
      </c>
      <c r="F10" s="44">
        <f t="shared" si="2"/>
        <v>3854.4</v>
      </c>
      <c r="G10" s="42">
        <v>40</v>
      </c>
      <c r="H10" s="62"/>
      <c r="I10" s="44">
        <f t="shared" si="3"/>
        <v>0</v>
      </c>
      <c r="J10" s="2"/>
    </row>
    <row r="11" spans="1:10" ht="22.5" x14ac:dyDescent="0.25">
      <c r="A11" s="54" t="s">
        <v>193</v>
      </c>
      <c r="B11" s="40" t="s">
        <v>13</v>
      </c>
      <c r="C11" s="41" t="s">
        <v>19</v>
      </c>
      <c r="D11" s="42">
        <v>2</v>
      </c>
      <c r="E11" s="43">
        <v>846.93</v>
      </c>
      <c r="F11" s="44">
        <f t="shared" si="2"/>
        <v>1693.86</v>
      </c>
      <c r="G11" s="42">
        <v>2</v>
      </c>
      <c r="H11" s="62"/>
      <c r="I11" s="44">
        <f t="shared" si="3"/>
        <v>0</v>
      </c>
      <c r="J11" s="2"/>
    </row>
    <row r="12" spans="1:10" ht="33.75" x14ac:dyDescent="0.25">
      <c r="A12" s="54" t="s">
        <v>194</v>
      </c>
      <c r="B12" s="40" t="s">
        <v>13</v>
      </c>
      <c r="C12" s="41" t="s">
        <v>20</v>
      </c>
      <c r="D12" s="42">
        <v>20</v>
      </c>
      <c r="E12" s="43">
        <v>17.86</v>
      </c>
      <c r="F12" s="44">
        <f t="shared" si="2"/>
        <v>357.2</v>
      </c>
      <c r="G12" s="42">
        <v>20</v>
      </c>
      <c r="H12" s="62"/>
      <c r="I12" s="44">
        <f t="shared" si="3"/>
        <v>0</v>
      </c>
      <c r="J12" s="2"/>
    </row>
    <row r="13" spans="1:10" x14ac:dyDescent="0.25">
      <c r="A13" s="45"/>
      <c r="B13" s="45"/>
      <c r="C13" s="46" t="s">
        <v>21</v>
      </c>
      <c r="D13" s="42">
        <v>1</v>
      </c>
      <c r="E13" s="47">
        <f>SUM(F6:F12)</f>
        <v>20323.03</v>
      </c>
      <c r="F13" s="48">
        <f t="shared" si="2"/>
        <v>20323.03</v>
      </c>
      <c r="G13" s="42">
        <v>1</v>
      </c>
      <c r="H13" s="47">
        <f>SUM(I6:I12)</f>
        <v>0</v>
      </c>
      <c r="I13" s="48">
        <f t="shared" si="3"/>
        <v>0</v>
      </c>
    </row>
    <row r="14" spans="1:10" ht="0.95" customHeight="1" x14ac:dyDescent="0.25">
      <c r="A14" s="49"/>
      <c r="B14" s="49"/>
      <c r="C14" s="50"/>
      <c r="D14" s="51"/>
      <c r="E14" s="52"/>
      <c r="F14" s="53"/>
      <c r="G14" s="51"/>
      <c r="H14" s="52"/>
      <c r="I14" s="53"/>
    </row>
    <row r="15" spans="1:10" x14ac:dyDescent="0.25">
      <c r="A15" s="35" t="s">
        <v>22</v>
      </c>
      <c r="B15" s="35" t="s">
        <v>5</v>
      </c>
      <c r="C15" s="36" t="s">
        <v>23</v>
      </c>
      <c r="D15" s="37">
        <f t="shared" ref="D15:I15" si="4">D20</f>
        <v>1</v>
      </c>
      <c r="E15" s="38">
        <f t="shared" si="4"/>
        <v>5230.3500000000004</v>
      </c>
      <c r="F15" s="39">
        <f t="shared" si="4"/>
        <v>5230.3500000000004</v>
      </c>
      <c r="G15" s="37">
        <f t="shared" si="4"/>
        <v>1</v>
      </c>
      <c r="H15" s="38">
        <f t="shared" si="4"/>
        <v>0</v>
      </c>
      <c r="I15" s="39">
        <f t="shared" si="4"/>
        <v>0</v>
      </c>
    </row>
    <row r="16" spans="1:10" ht="22.5" x14ac:dyDescent="0.25">
      <c r="A16" s="54" t="s">
        <v>24</v>
      </c>
      <c r="B16" s="40" t="s">
        <v>13</v>
      </c>
      <c r="C16" s="41" t="s">
        <v>25</v>
      </c>
      <c r="D16" s="42">
        <v>3</v>
      </c>
      <c r="E16" s="43">
        <v>265</v>
      </c>
      <c r="F16" s="44">
        <f>ROUND(D16*E16,2)</f>
        <v>795</v>
      </c>
      <c r="G16" s="42">
        <v>3</v>
      </c>
      <c r="H16" s="62"/>
      <c r="I16" s="44">
        <f>ROUND(G16*H16,2)</f>
        <v>0</v>
      </c>
      <c r="J16" s="2"/>
    </row>
    <row r="17" spans="1:10" ht="33.75" x14ac:dyDescent="0.25">
      <c r="A17" s="54" t="s">
        <v>26</v>
      </c>
      <c r="B17" s="40" t="s">
        <v>13</v>
      </c>
      <c r="C17" s="41" t="s">
        <v>27</v>
      </c>
      <c r="D17" s="42">
        <v>3</v>
      </c>
      <c r="E17" s="43">
        <v>227.9</v>
      </c>
      <c r="F17" s="44">
        <f>ROUND(D17*E17,2)</f>
        <v>683.7</v>
      </c>
      <c r="G17" s="42">
        <v>3</v>
      </c>
      <c r="H17" s="62"/>
      <c r="I17" s="44">
        <f>ROUND(G17*H17,2)</f>
        <v>0</v>
      </c>
      <c r="J17" s="2"/>
    </row>
    <row r="18" spans="1:10" ht="33.75" x14ac:dyDescent="0.25">
      <c r="A18" s="54" t="s">
        <v>28</v>
      </c>
      <c r="B18" s="40" t="s">
        <v>13</v>
      </c>
      <c r="C18" s="41" t="s">
        <v>29</v>
      </c>
      <c r="D18" s="42">
        <v>3</v>
      </c>
      <c r="E18" s="43">
        <v>985.55</v>
      </c>
      <c r="F18" s="44">
        <f>ROUND(D18*E18,2)</f>
        <v>2956.65</v>
      </c>
      <c r="G18" s="42">
        <v>3</v>
      </c>
      <c r="H18" s="62"/>
      <c r="I18" s="44">
        <f>ROUND(G18*H18,2)</f>
        <v>0</v>
      </c>
      <c r="J18" s="2"/>
    </row>
    <row r="19" spans="1:10" ht="33.75" x14ac:dyDescent="0.25">
      <c r="A19" s="54" t="s">
        <v>30</v>
      </c>
      <c r="B19" s="40" t="s">
        <v>13</v>
      </c>
      <c r="C19" s="41" t="s">
        <v>31</v>
      </c>
      <c r="D19" s="42">
        <v>3</v>
      </c>
      <c r="E19" s="43">
        <v>265</v>
      </c>
      <c r="F19" s="44">
        <f>ROUND(D19*E19,2)</f>
        <v>795</v>
      </c>
      <c r="G19" s="42">
        <v>3</v>
      </c>
      <c r="H19" s="62"/>
      <c r="I19" s="44">
        <f>ROUND(G19*H19,2)</f>
        <v>0</v>
      </c>
      <c r="J19" s="2"/>
    </row>
    <row r="20" spans="1:10" x14ac:dyDescent="0.25">
      <c r="A20" s="45"/>
      <c r="B20" s="45"/>
      <c r="C20" s="46" t="s">
        <v>32</v>
      </c>
      <c r="D20" s="42">
        <v>1</v>
      </c>
      <c r="E20" s="47">
        <f>SUM(F16:F19)</f>
        <v>5230.3500000000004</v>
      </c>
      <c r="F20" s="48">
        <f>ROUND(D20*E20,2)</f>
        <v>5230.3500000000004</v>
      </c>
      <c r="G20" s="42">
        <v>1</v>
      </c>
      <c r="H20" s="47">
        <f>SUM(I16:I19)</f>
        <v>0</v>
      </c>
      <c r="I20" s="48">
        <f>ROUND(G20*H20,2)</f>
        <v>0</v>
      </c>
    </row>
    <row r="21" spans="1:10" ht="0.95" customHeight="1" x14ac:dyDescent="0.25">
      <c r="A21" s="49"/>
      <c r="B21" s="49"/>
      <c r="C21" s="50"/>
      <c r="D21" s="51"/>
      <c r="E21" s="52"/>
      <c r="F21" s="53"/>
      <c r="G21" s="51"/>
      <c r="H21" s="52"/>
      <c r="I21" s="53"/>
    </row>
    <row r="22" spans="1:10" x14ac:dyDescent="0.25">
      <c r="A22" s="35" t="s">
        <v>33</v>
      </c>
      <c r="B22" s="35" t="s">
        <v>5</v>
      </c>
      <c r="C22" s="36" t="s">
        <v>34</v>
      </c>
      <c r="D22" s="37">
        <f t="shared" ref="D22:I22" si="5">D34</f>
        <v>1</v>
      </c>
      <c r="E22" s="38">
        <f t="shared" si="5"/>
        <v>10142.19</v>
      </c>
      <c r="F22" s="39">
        <f t="shared" si="5"/>
        <v>10142.19</v>
      </c>
      <c r="G22" s="37">
        <f t="shared" si="5"/>
        <v>1</v>
      </c>
      <c r="H22" s="38">
        <f t="shared" si="5"/>
        <v>0</v>
      </c>
      <c r="I22" s="39">
        <f t="shared" si="5"/>
        <v>0</v>
      </c>
    </row>
    <row r="23" spans="1:10" ht="22.5" x14ac:dyDescent="0.25">
      <c r="A23" s="54" t="s">
        <v>195</v>
      </c>
      <c r="B23" s="40" t="s">
        <v>13</v>
      </c>
      <c r="C23" s="41" t="s">
        <v>35</v>
      </c>
      <c r="D23" s="42">
        <v>1</v>
      </c>
      <c r="E23" s="43">
        <v>238.5</v>
      </c>
      <c r="F23" s="44">
        <f t="shared" ref="F23:F34" si="6">ROUND(D23*E23,2)</f>
        <v>238.5</v>
      </c>
      <c r="G23" s="42">
        <v>1</v>
      </c>
      <c r="H23" s="62"/>
      <c r="I23" s="44">
        <f t="shared" ref="I23:I34" si="7">ROUND(G23*H23,2)</f>
        <v>0</v>
      </c>
      <c r="J23" s="2"/>
    </row>
    <row r="24" spans="1:10" ht="22.5" x14ac:dyDescent="0.25">
      <c r="A24" s="54" t="s">
        <v>196</v>
      </c>
      <c r="B24" s="40" t="s">
        <v>13</v>
      </c>
      <c r="C24" s="41" t="s">
        <v>36</v>
      </c>
      <c r="D24" s="42">
        <v>1</v>
      </c>
      <c r="E24" s="43">
        <v>1211.58</v>
      </c>
      <c r="F24" s="44">
        <f t="shared" si="6"/>
        <v>1211.58</v>
      </c>
      <c r="G24" s="42">
        <v>1</v>
      </c>
      <c r="H24" s="62"/>
      <c r="I24" s="44">
        <f t="shared" si="7"/>
        <v>0</v>
      </c>
      <c r="J24" s="2"/>
    </row>
    <row r="25" spans="1:10" ht="22.5" x14ac:dyDescent="0.25">
      <c r="A25" s="54" t="s">
        <v>197</v>
      </c>
      <c r="B25" s="40" t="s">
        <v>13</v>
      </c>
      <c r="C25" s="41" t="s">
        <v>37</v>
      </c>
      <c r="D25" s="42">
        <v>1</v>
      </c>
      <c r="E25" s="43">
        <v>2642.26</v>
      </c>
      <c r="F25" s="44">
        <f t="shared" si="6"/>
        <v>2642.26</v>
      </c>
      <c r="G25" s="42">
        <v>1</v>
      </c>
      <c r="H25" s="62"/>
      <c r="I25" s="44">
        <f t="shared" si="7"/>
        <v>0</v>
      </c>
      <c r="J25" s="2"/>
    </row>
    <row r="26" spans="1:10" ht="45" x14ac:dyDescent="0.25">
      <c r="A26" s="54" t="s">
        <v>198</v>
      </c>
      <c r="B26" s="40" t="s">
        <v>13</v>
      </c>
      <c r="C26" s="41" t="s">
        <v>38</v>
      </c>
      <c r="D26" s="42">
        <v>1</v>
      </c>
      <c r="E26" s="43">
        <v>715.74</v>
      </c>
      <c r="F26" s="44">
        <f t="shared" si="6"/>
        <v>715.74</v>
      </c>
      <c r="G26" s="42">
        <v>1</v>
      </c>
      <c r="H26" s="62"/>
      <c r="I26" s="44">
        <f t="shared" si="7"/>
        <v>0</v>
      </c>
      <c r="J26" s="2"/>
    </row>
    <row r="27" spans="1:10" ht="33.75" x14ac:dyDescent="0.25">
      <c r="A27" s="54" t="s">
        <v>199</v>
      </c>
      <c r="B27" s="40" t="s">
        <v>13</v>
      </c>
      <c r="C27" s="41" t="s">
        <v>39</v>
      </c>
      <c r="D27" s="42">
        <v>1</v>
      </c>
      <c r="E27" s="43">
        <v>834.99</v>
      </c>
      <c r="F27" s="44">
        <f t="shared" si="6"/>
        <v>834.99</v>
      </c>
      <c r="G27" s="42">
        <v>1</v>
      </c>
      <c r="H27" s="62"/>
      <c r="I27" s="44">
        <f t="shared" si="7"/>
        <v>0</v>
      </c>
      <c r="J27" s="2"/>
    </row>
    <row r="28" spans="1:10" ht="33.75" x14ac:dyDescent="0.25">
      <c r="A28" s="54" t="s">
        <v>200</v>
      </c>
      <c r="B28" s="40" t="s">
        <v>13</v>
      </c>
      <c r="C28" s="41" t="s">
        <v>40</v>
      </c>
      <c r="D28" s="42">
        <v>1</v>
      </c>
      <c r="E28" s="43">
        <v>1111.68</v>
      </c>
      <c r="F28" s="44">
        <f t="shared" si="6"/>
        <v>1111.68</v>
      </c>
      <c r="G28" s="42">
        <v>1</v>
      </c>
      <c r="H28" s="62"/>
      <c r="I28" s="44">
        <f t="shared" si="7"/>
        <v>0</v>
      </c>
      <c r="J28" s="2"/>
    </row>
    <row r="29" spans="1:10" ht="45" x14ac:dyDescent="0.25">
      <c r="A29" s="54" t="s">
        <v>201</v>
      </c>
      <c r="B29" s="40" t="s">
        <v>13</v>
      </c>
      <c r="C29" s="41" t="s">
        <v>41</v>
      </c>
      <c r="D29" s="42">
        <v>1</v>
      </c>
      <c r="E29" s="43">
        <v>620.33000000000004</v>
      </c>
      <c r="F29" s="44">
        <f t="shared" si="6"/>
        <v>620.33000000000004</v>
      </c>
      <c r="G29" s="42">
        <v>1</v>
      </c>
      <c r="H29" s="62"/>
      <c r="I29" s="44">
        <f t="shared" si="7"/>
        <v>0</v>
      </c>
      <c r="J29" s="2"/>
    </row>
    <row r="30" spans="1:10" ht="33.75" x14ac:dyDescent="0.25">
      <c r="A30" s="54" t="s">
        <v>202</v>
      </c>
      <c r="B30" s="40" t="s">
        <v>13</v>
      </c>
      <c r="C30" s="41" t="s">
        <v>42</v>
      </c>
      <c r="D30" s="42">
        <v>1</v>
      </c>
      <c r="E30" s="43">
        <v>834.99</v>
      </c>
      <c r="F30" s="44">
        <f t="shared" si="6"/>
        <v>834.99</v>
      </c>
      <c r="G30" s="42">
        <v>1</v>
      </c>
      <c r="H30" s="62"/>
      <c r="I30" s="44">
        <f t="shared" si="7"/>
        <v>0</v>
      </c>
      <c r="J30" s="2"/>
    </row>
    <row r="31" spans="1:10" ht="33.75" x14ac:dyDescent="0.25">
      <c r="A31" s="54" t="s">
        <v>203</v>
      </c>
      <c r="B31" s="40" t="s">
        <v>13</v>
      </c>
      <c r="C31" s="41" t="s">
        <v>43</v>
      </c>
      <c r="D31" s="42">
        <v>1</v>
      </c>
      <c r="E31" s="43">
        <v>1111.68</v>
      </c>
      <c r="F31" s="44">
        <f t="shared" si="6"/>
        <v>1111.68</v>
      </c>
      <c r="G31" s="42">
        <v>1</v>
      </c>
      <c r="H31" s="62"/>
      <c r="I31" s="44">
        <f t="shared" si="7"/>
        <v>0</v>
      </c>
      <c r="J31" s="2"/>
    </row>
    <row r="32" spans="1:10" ht="22.5" x14ac:dyDescent="0.25">
      <c r="A32" s="54" t="s">
        <v>204</v>
      </c>
      <c r="B32" s="40" t="s">
        <v>13</v>
      </c>
      <c r="C32" s="41" t="s">
        <v>44</v>
      </c>
      <c r="D32" s="42">
        <v>1</v>
      </c>
      <c r="E32" s="43">
        <v>581.94000000000005</v>
      </c>
      <c r="F32" s="44">
        <f t="shared" si="6"/>
        <v>581.94000000000005</v>
      </c>
      <c r="G32" s="42">
        <v>1</v>
      </c>
      <c r="H32" s="62"/>
      <c r="I32" s="44">
        <f t="shared" si="7"/>
        <v>0</v>
      </c>
      <c r="J32" s="2"/>
    </row>
    <row r="33" spans="1:10" ht="33.75" x14ac:dyDescent="0.25">
      <c r="A33" s="54" t="s">
        <v>205</v>
      </c>
      <c r="B33" s="40" t="s">
        <v>13</v>
      </c>
      <c r="C33" s="41" t="s">
        <v>45</v>
      </c>
      <c r="D33" s="42">
        <v>1</v>
      </c>
      <c r="E33" s="43">
        <v>238.5</v>
      </c>
      <c r="F33" s="44">
        <f t="shared" si="6"/>
        <v>238.5</v>
      </c>
      <c r="G33" s="42">
        <v>1</v>
      </c>
      <c r="H33" s="62"/>
      <c r="I33" s="44">
        <f t="shared" si="7"/>
        <v>0</v>
      </c>
      <c r="J33" s="2"/>
    </row>
    <row r="34" spans="1:10" x14ac:dyDescent="0.25">
      <c r="A34" s="45"/>
      <c r="B34" s="45"/>
      <c r="C34" s="46" t="s">
        <v>46</v>
      </c>
      <c r="D34" s="42">
        <v>1</v>
      </c>
      <c r="E34" s="47">
        <f>SUM(F23:F33)</f>
        <v>10142.19</v>
      </c>
      <c r="F34" s="48">
        <f t="shared" si="6"/>
        <v>10142.19</v>
      </c>
      <c r="G34" s="42">
        <v>1</v>
      </c>
      <c r="H34" s="47">
        <f>SUM(I23:I33)</f>
        <v>0</v>
      </c>
      <c r="I34" s="48">
        <f t="shared" si="7"/>
        <v>0</v>
      </c>
    </row>
    <row r="35" spans="1:10" ht="0.75" customHeight="1" x14ac:dyDescent="0.25">
      <c r="A35" s="49"/>
      <c r="B35" s="49"/>
      <c r="C35" s="50"/>
      <c r="D35" s="51"/>
      <c r="E35" s="52"/>
      <c r="F35" s="53"/>
      <c r="G35" s="51"/>
      <c r="H35" s="52"/>
      <c r="I35" s="53"/>
    </row>
    <row r="36" spans="1:10" ht="22.5" x14ac:dyDescent="0.25">
      <c r="A36" s="54" t="s">
        <v>206</v>
      </c>
      <c r="B36" s="40" t="s">
        <v>13</v>
      </c>
      <c r="C36" s="41" t="s">
        <v>47</v>
      </c>
      <c r="D36" s="42">
        <v>1</v>
      </c>
      <c r="E36" s="43">
        <v>5991.23</v>
      </c>
      <c r="F36" s="44">
        <f t="shared" ref="F36:F41" si="8">ROUND(D36*E36,2)</f>
        <v>5991.23</v>
      </c>
      <c r="G36" s="42">
        <v>1</v>
      </c>
      <c r="H36" s="62"/>
      <c r="I36" s="44">
        <f t="shared" ref="I36:I41" si="9">ROUND(G36*H36,2)</f>
        <v>0</v>
      </c>
      <c r="J36" s="2"/>
    </row>
    <row r="37" spans="1:10" x14ac:dyDescent="0.25">
      <c r="A37" s="54" t="s">
        <v>207</v>
      </c>
      <c r="B37" s="40" t="s">
        <v>17</v>
      </c>
      <c r="C37" s="41" t="s">
        <v>48</v>
      </c>
      <c r="D37" s="42">
        <v>100</v>
      </c>
      <c r="E37" s="43">
        <v>3.29</v>
      </c>
      <c r="F37" s="44">
        <f t="shared" si="8"/>
        <v>329</v>
      </c>
      <c r="G37" s="42">
        <v>100</v>
      </c>
      <c r="H37" s="62"/>
      <c r="I37" s="44">
        <f t="shared" si="9"/>
        <v>0</v>
      </c>
      <c r="J37" s="2"/>
    </row>
    <row r="38" spans="1:10" ht="22.5" x14ac:dyDescent="0.25">
      <c r="A38" s="54" t="s">
        <v>208</v>
      </c>
      <c r="B38" s="40" t="s">
        <v>17</v>
      </c>
      <c r="C38" s="41" t="s">
        <v>49</v>
      </c>
      <c r="D38" s="42">
        <v>100</v>
      </c>
      <c r="E38" s="43">
        <v>2.88</v>
      </c>
      <c r="F38" s="44">
        <f t="shared" si="8"/>
        <v>288</v>
      </c>
      <c r="G38" s="42">
        <v>100</v>
      </c>
      <c r="H38" s="62"/>
      <c r="I38" s="44">
        <f t="shared" si="9"/>
        <v>0</v>
      </c>
      <c r="J38" s="2"/>
    </row>
    <row r="39" spans="1:10" ht="22.5" x14ac:dyDescent="0.25">
      <c r="A39" s="54" t="s">
        <v>209</v>
      </c>
      <c r="B39" s="40" t="s">
        <v>50</v>
      </c>
      <c r="C39" s="41" t="s">
        <v>51</v>
      </c>
      <c r="D39" s="42">
        <v>50</v>
      </c>
      <c r="E39" s="43">
        <v>73.48</v>
      </c>
      <c r="F39" s="44">
        <f t="shared" si="8"/>
        <v>3674</v>
      </c>
      <c r="G39" s="42">
        <v>50</v>
      </c>
      <c r="H39" s="62"/>
      <c r="I39" s="44">
        <f t="shared" si="9"/>
        <v>0</v>
      </c>
      <c r="J39" s="2"/>
    </row>
    <row r="40" spans="1:10" x14ac:dyDescent="0.25">
      <c r="A40" s="54" t="s">
        <v>210</v>
      </c>
      <c r="B40" s="40" t="s">
        <v>17</v>
      </c>
      <c r="C40" s="41" t="s">
        <v>52</v>
      </c>
      <c r="D40" s="42">
        <v>100</v>
      </c>
      <c r="E40" s="43">
        <v>20.329999999999998</v>
      </c>
      <c r="F40" s="44">
        <f t="shared" si="8"/>
        <v>2033</v>
      </c>
      <c r="G40" s="42">
        <v>100</v>
      </c>
      <c r="H40" s="62"/>
      <c r="I40" s="44">
        <f t="shared" si="9"/>
        <v>0</v>
      </c>
      <c r="J40" s="2"/>
    </row>
    <row r="41" spans="1:10" x14ac:dyDescent="0.25">
      <c r="A41" s="45"/>
      <c r="B41" s="45"/>
      <c r="C41" s="46" t="s">
        <v>53</v>
      </c>
      <c r="D41" s="55">
        <v>1</v>
      </c>
      <c r="E41" s="47">
        <f>F5+F15+F22+F36+F37+F38+F39+F40</f>
        <v>48010.8</v>
      </c>
      <c r="F41" s="48">
        <f t="shared" si="8"/>
        <v>48010.8</v>
      </c>
      <c r="G41" s="55">
        <v>1</v>
      </c>
      <c r="H41" s="47">
        <f>I5+I15+I22+I36+I37+I38+I39+I40</f>
        <v>0</v>
      </c>
      <c r="I41" s="48">
        <f t="shared" si="9"/>
        <v>0</v>
      </c>
    </row>
    <row r="42" spans="1:10" ht="0.95" customHeight="1" x14ac:dyDescent="0.25">
      <c r="A42" s="49"/>
      <c r="B42" s="49"/>
      <c r="C42" s="50"/>
      <c r="D42" s="51"/>
      <c r="E42" s="52"/>
      <c r="F42" s="53"/>
      <c r="G42" s="51"/>
      <c r="H42" s="52"/>
      <c r="I42" s="53"/>
    </row>
    <row r="43" spans="1:10" x14ac:dyDescent="0.25">
      <c r="A43" s="30" t="s">
        <v>54</v>
      </c>
      <c r="B43" s="30" t="s">
        <v>5</v>
      </c>
      <c r="C43" s="31" t="s">
        <v>55</v>
      </c>
      <c r="D43" s="32">
        <f t="shared" ref="D43:I43" si="10">D51</f>
        <v>1</v>
      </c>
      <c r="E43" s="33">
        <f t="shared" si="10"/>
        <v>23361.18</v>
      </c>
      <c r="F43" s="34">
        <f t="shared" si="10"/>
        <v>23361.18</v>
      </c>
      <c r="G43" s="32">
        <f t="shared" si="10"/>
        <v>1</v>
      </c>
      <c r="H43" s="33">
        <f t="shared" si="10"/>
        <v>0</v>
      </c>
      <c r="I43" s="34">
        <f t="shared" si="10"/>
        <v>0</v>
      </c>
    </row>
    <row r="44" spans="1:10" ht="22.5" x14ac:dyDescent="0.25">
      <c r="A44" s="54" t="s">
        <v>56</v>
      </c>
      <c r="B44" s="40" t="s">
        <v>10</v>
      </c>
      <c r="C44" s="41" t="s">
        <v>57</v>
      </c>
      <c r="D44" s="42">
        <v>13.8</v>
      </c>
      <c r="E44" s="43">
        <v>6</v>
      </c>
      <c r="F44" s="44">
        <f t="shared" ref="F44:F51" si="11">ROUND(D44*E44,2)</f>
        <v>82.8</v>
      </c>
      <c r="G44" s="42">
        <v>13.8</v>
      </c>
      <c r="H44" s="62"/>
      <c r="I44" s="44">
        <f t="shared" ref="I44:I51" si="12">ROUND(G44*H44,2)</f>
        <v>0</v>
      </c>
      <c r="J44" s="2"/>
    </row>
    <row r="45" spans="1:10" x14ac:dyDescent="0.25">
      <c r="A45" s="54" t="s">
        <v>58</v>
      </c>
      <c r="B45" s="40" t="s">
        <v>13</v>
      </c>
      <c r="C45" s="41" t="s">
        <v>59</v>
      </c>
      <c r="D45" s="42">
        <v>20</v>
      </c>
      <c r="E45" s="43">
        <v>3.59</v>
      </c>
      <c r="F45" s="44">
        <f t="shared" si="11"/>
        <v>71.8</v>
      </c>
      <c r="G45" s="42">
        <v>20</v>
      </c>
      <c r="H45" s="62"/>
      <c r="I45" s="44">
        <f t="shared" si="12"/>
        <v>0</v>
      </c>
      <c r="J45" s="2"/>
    </row>
    <row r="46" spans="1:10" ht="22.5" x14ac:dyDescent="0.25">
      <c r="A46" s="54" t="s">
        <v>60</v>
      </c>
      <c r="B46" s="40" t="s">
        <v>50</v>
      </c>
      <c r="C46" s="41" t="s">
        <v>61</v>
      </c>
      <c r="D46" s="42">
        <v>185.2</v>
      </c>
      <c r="E46" s="43">
        <v>91.43</v>
      </c>
      <c r="F46" s="44">
        <f t="shared" si="11"/>
        <v>16932.84</v>
      </c>
      <c r="G46" s="42">
        <v>185.2</v>
      </c>
      <c r="H46" s="62"/>
      <c r="I46" s="44">
        <f t="shared" si="12"/>
        <v>0</v>
      </c>
      <c r="J46" s="2"/>
    </row>
    <row r="47" spans="1:10" x14ac:dyDescent="0.25">
      <c r="A47" s="54" t="s">
        <v>62</v>
      </c>
      <c r="B47" s="40" t="s">
        <v>10</v>
      </c>
      <c r="C47" s="41" t="s">
        <v>63</v>
      </c>
      <c r="D47" s="42">
        <v>318</v>
      </c>
      <c r="E47" s="43">
        <v>3.48</v>
      </c>
      <c r="F47" s="44">
        <f t="shared" si="11"/>
        <v>1106.6400000000001</v>
      </c>
      <c r="G47" s="42">
        <v>318</v>
      </c>
      <c r="H47" s="62"/>
      <c r="I47" s="44">
        <f t="shared" si="12"/>
        <v>0</v>
      </c>
      <c r="J47" s="2"/>
    </row>
    <row r="48" spans="1:10" ht="22.5" x14ac:dyDescent="0.25">
      <c r="A48" s="54" t="s">
        <v>64</v>
      </c>
      <c r="B48" s="40" t="s">
        <v>13</v>
      </c>
      <c r="C48" s="41" t="s">
        <v>65</v>
      </c>
      <c r="D48" s="42">
        <v>20</v>
      </c>
      <c r="E48" s="43">
        <v>6.47</v>
      </c>
      <c r="F48" s="44">
        <f t="shared" si="11"/>
        <v>129.4</v>
      </c>
      <c r="G48" s="42">
        <v>20</v>
      </c>
      <c r="H48" s="62"/>
      <c r="I48" s="44">
        <f t="shared" si="12"/>
        <v>0</v>
      </c>
      <c r="J48" s="2"/>
    </row>
    <row r="49" spans="1:10" ht="22.5" x14ac:dyDescent="0.25">
      <c r="A49" s="54" t="s">
        <v>66</v>
      </c>
      <c r="B49" s="40" t="s">
        <v>13</v>
      </c>
      <c r="C49" s="41" t="s">
        <v>67</v>
      </c>
      <c r="D49" s="42">
        <v>20</v>
      </c>
      <c r="E49" s="43">
        <v>7.26</v>
      </c>
      <c r="F49" s="44">
        <f t="shared" si="11"/>
        <v>145.19999999999999</v>
      </c>
      <c r="G49" s="42">
        <v>20</v>
      </c>
      <c r="H49" s="62"/>
      <c r="I49" s="44">
        <f t="shared" si="12"/>
        <v>0</v>
      </c>
      <c r="J49" s="2"/>
    </row>
    <row r="50" spans="1:10" ht="22.5" x14ac:dyDescent="0.25">
      <c r="A50" s="54" t="s">
        <v>68</v>
      </c>
      <c r="B50" s="40" t="s">
        <v>50</v>
      </c>
      <c r="C50" s="41" t="s">
        <v>69</v>
      </c>
      <c r="D50" s="42">
        <v>190</v>
      </c>
      <c r="E50" s="43">
        <v>25.75</v>
      </c>
      <c r="F50" s="44">
        <f t="shared" si="11"/>
        <v>4892.5</v>
      </c>
      <c r="G50" s="42">
        <v>190</v>
      </c>
      <c r="H50" s="62"/>
      <c r="I50" s="44">
        <f t="shared" si="12"/>
        <v>0</v>
      </c>
      <c r="J50" s="2"/>
    </row>
    <row r="51" spans="1:10" x14ac:dyDescent="0.25">
      <c r="A51" s="45"/>
      <c r="B51" s="45"/>
      <c r="C51" s="46" t="s">
        <v>70</v>
      </c>
      <c r="D51" s="55">
        <v>1</v>
      </c>
      <c r="E51" s="47">
        <f>SUM(F44:F50)</f>
        <v>23361.18</v>
      </c>
      <c r="F51" s="48">
        <f t="shared" si="11"/>
        <v>23361.18</v>
      </c>
      <c r="G51" s="55">
        <v>1</v>
      </c>
      <c r="H51" s="47">
        <f>SUM(I44:I50)</f>
        <v>0</v>
      </c>
      <c r="I51" s="48">
        <f t="shared" si="12"/>
        <v>0</v>
      </c>
    </row>
    <row r="52" spans="1:10" ht="0.95" customHeight="1" x14ac:dyDescent="0.25">
      <c r="A52" s="49"/>
      <c r="B52" s="49"/>
      <c r="C52" s="50"/>
      <c r="D52" s="51"/>
      <c r="E52" s="52"/>
      <c r="F52" s="53"/>
      <c r="G52" s="51"/>
      <c r="H52" s="52"/>
      <c r="I52" s="53"/>
    </row>
    <row r="53" spans="1:10" ht="22.5" x14ac:dyDescent="0.25">
      <c r="A53" s="30" t="s">
        <v>71</v>
      </c>
      <c r="B53" s="30" t="s">
        <v>5</v>
      </c>
      <c r="C53" s="31" t="s">
        <v>72</v>
      </c>
      <c r="D53" s="32">
        <f t="shared" ref="D53:I53" si="13">D77</f>
        <v>1</v>
      </c>
      <c r="E53" s="33">
        <f t="shared" si="13"/>
        <v>152036.57999999999</v>
      </c>
      <c r="F53" s="34">
        <f t="shared" si="13"/>
        <v>152036.57999999999</v>
      </c>
      <c r="G53" s="32">
        <f t="shared" si="13"/>
        <v>1</v>
      </c>
      <c r="H53" s="33">
        <f t="shared" si="13"/>
        <v>12500</v>
      </c>
      <c r="I53" s="34">
        <f t="shared" si="13"/>
        <v>12500</v>
      </c>
    </row>
    <row r="54" spans="1:10" ht="33.75" x14ac:dyDescent="0.25">
      <c r="A54" s="54" t="s">
        <v>211</v>
      </c>
      <c r="B54" s="40" t="s">
        <v>50</v>
      </c>
      <c r="C54" s="41" t="s">
        <v>73</v>
      </c>
      <c r="D54" s="42">
        <v>50</v>
      </c>
      <c r="E54" s="43">
        <v>201.22</v>
      </c>
      <c r="F54" s="44">
        <f t="shared" ref="F54:F77" si="14">ROUND(D54*E54,2)</f>
        <v>10061</v>
      </c>
      <c r="G54" s="42">
        <v>50</v>
      </c>
      <c r="H54" s="62"/>
      <c r="I54" s="44">
        <f t="shared" ref="I54:I77" si="15">ROUND(G54*H54,2)</f>
        <v>0</v>
      </c>
      <c r="J54" s="2"/>
    </row>
    <row r="55" spans="1:10" ht="33.75" x14ac:dyDescent="0.25">
      <c r="A55" s="54" t="s">
        <v>77</v>
      </c>
      <c r="B55" s="40" t="s">
        <v>50</v>
      </c>
      <c r="C55" s="41" t="s">
        <v>74</v>
      </c>
      <c r="D55" s="42">
        <v>227.77</v>
      </c>
      <c r="E55" s="43">
        <v>260.55</v>
      </c>
      <c r="F55" s="44">
        <f t="shared" si="14"/>
        <v>59345.47</v>
      </c>
      <c r="G55" s="42">
        <v>227.77</v>
      </c>
      <c r="H55" s="62"/>
      <c r="I55" s="44">
        <f t="shared" si="15"/>
        <v>0</v>
      </c>
      <c r="J55" s="2"/>
    </row>
    <row r="56" spans="1:10" ht="22.5" x14ac:dyDescent="0.25">
      <c r="A56" s="54" t="s">
        <v>88</v>
      </c>
      <c r="B56" s="40" t="s">
        <v>10</v>
      </c>
      <c r="C56" s="41" t="s">
        <v>76</v>
      </c>
      <c r="D56" s="42">
        <v>414</v>
      </c>
      <c r="E56" s="43">
        <v>2.83</v>
      </c>
      <c r="F56" s="44">
        <f t="shared" si="14"/>
        <v>1171.6199999999999</v>
      </c>
      <c r="G56" s="42">
        <v>414</v>
      </c>
      <c r="H56" s="62"/>
      <c r="I56" s="44">
        <f t="shared" si="15"/>
        <v>0</v>
      </c>
      <c r="J56" s="2"/>
    </row>
    <row r="57" spans="1:10" ht="22.5" x14ac:dyDescent="0.25">
      <c r="A57" s="54" t="s">
        <v>84</v>
      </c>
      <c r="B57" s="40" t="s">
        <v>13</v>
      </c>
      <c r="C57" s="41" t="s">
        <v>78</v>
      </c>
      <c r="D57" s="42">
        <v>1</v>
      </c>
      <c r="E57" s="43">
        <v>8393.15</v>
      </c>
      <c r="F57" s="44">
        <f t="shared" si="14"/>
        <v>8393.15</v>
      </c>
      <c r="G57" s="42">
        <v>1</v>
      </c>
      <c r="H57" s="62"/>
      <c r="I57" s="44">
        <f t="shared" si="15"/>
        <v>0</v>
      </c>
      <c r="J57" s="2"/>
    </row>
    <row r="58" spans="1:10" ht="22.5" x14ac:dyDescent="0.25">
      <c r="A58" s="54" t="s">
        <v>86</v>
      </c>
      <c r="B58" s="40" t="s">
        <v>13</v>
      </c>
      <c r="C58" s="41" t="s">
        <v>80</v>
      </c>
      <c r="D58" s="42">
        <v>185</v>
      </c>
      <c r="E58" s="43">
        <v>2.87</v>
      </c>
      <c r="F58" s="44">
        <f t="shared" si="14"/>
        <v>530.95000000000005</v>
      </c>
      <c r="G58" s="42">
        <v>185</v>
      </c>
      <c r="H58" s="62"/>
      <c r="I58" s="44">
        <f t="shared" si="15"/>
        <v>0</v>
      </c>
      <c r="J58" s="2"/>
    </row>
    <row r="59" spans="1:10" ht="45" x14ac:dyDescent="0.25">
      <c r="A59" s="54" t="s">
        <v>75</v>
      </c>
      <c r="B59" s="40" t="s">
        <v>13</v>
      </c>
      <c r="C59" s="41" t="s">
        <v>82</v>
      </c>
      <c r="D59" s="42">
        <v>215</v>
      </c>
      <c r="E59" s="43">
        <v>69.3</v>
      </c>
      <c r="F59" s="44">
        <f t="shared" si="14"/>
        <v>14899.5</v>
      </c>
      <c r="G59" s="42">
        <v>215</v>
      </c>
      <c r="H59" s="62"/>
      <c r="I59" s="44">
        <f t="shared" si="15"/>
        <v>0</v>
      </c>
      <c r="J59" s="2"/>
    </row>
    <row r="60" spans="1:10" ht="33.75" x14ac:dyDescent="0.25">
      <c r="A60" s="54" t="s">
        <v>90</v>
      </c>
      <c r="B60" s="40" t="s">
        <v>13</v>
      </c>
      <c r="C60" s="41" t="s">
        <v>83</v>
      </c>
      <c r="D60" s="42">
        <v>60</v>
      </c>
      <c r="E60" s="43">
        <v>59.4</v>
      </c>
      <c r="F60" s="44">
        <f t="shared" si="14"/>
        <v>3564</v>
      </c>
      <c r="G60" s="42">
        <v>60</v>
      </c>
      <c r="H60" s="62"/>
      <c r="I60" s="44">
        <f t="shared" si="15"/>
        <v>0</v>
      </c>
      <c r="J60" s="2"/>
    </row>
    <row r="61" spans="1:10" x14ac:dyDescent="0.25">
      <c r="A61" s="54" t="s">
        <v>92</v>
      </c>
      <c r="B61" s="40" t="s">
        <v>10</v>
      </c>
      <c r="C61" s="41" t="s">
        <v>85</v>
      </c>
      <c r="D61" s="42">
        <v>204</v>
      </c>
      <c r="E61" s="43">
        <v>44.63</v>
      </c>
      <c r="F61" s="44">
        <f t="shared" si="14"/>
        <v>9104.52</v>
      </c>
      <c r="G61" s="42">
        <v>204</v>
      </c>
      <c r="H61" s="62"/>
      <c r="I61" s="44">
        <f t="shared" si="15"/>
        <v>0</v>
      </c>
      <c r="J61" s="2"/>
    </row>
    <row r="62" spans="1:10" ht="22.5" x14ac:dyDescent="0.25">
      <c r="A62" s="54" t="s">
        <v>102</v>
      </c>
      <c r="B62" s="40" t="s">
        <v>13</v>
      </c>
      <c r="C62" s="41" t="s">
        <v>87</v>
      </c>
      <c r="D62" s="42">
        <v>4</v>
      </c>
      <c r="E62" s="43">
        <v>954</v>
      </c>
      <c r="F62" s="44">
        <f t="shared" si="14"/>
        <v>3816</v>
      </c>
      <c r="G62" s="42">
        <v>4</v>
      </c>
      <c r="H62" s="62"/>
      <c r="I62" s="44">
        <f t="shared" si="15"/>
        <v>0</v>
      </c>
      <c r="J62" s="2"/>
    </row>
    <row r="63" spans="1:10" ht="22.5" x14ac:dyDescent="0.25">
      <c r="A63" s="54" t="s">
        <v>81</v>
      </c>
      <c r="B63" s="40" t="s">
        <v>13</v>
      </c>
      <c r="C63" s="41" t="s">
        <v>89</v>
      </c>
      <c r="D63" s="42">
        <v>1</v>
      </c>
      <c r="E63" s="43">
        <v>8682.16</v>
      </c>
      <c r="F63" s="44">
        <f t="shared" si="14"/>
        <v>8682.16</v>
      </c>
      <c r="G63" s="42">
        <v>1</v>
      </c>
      <c r="H63" s="62"/>
      <c r="I63" s="44">
        <f t="shared" si="15"/>
        <v>0</v>
      </c>
      <c r="J63" s="2"/>
    </row>
    <row r="64" spans="1:10" x14ac:dyDescent="0.25">
      <c r="A64" s="54" t="s">
        <v>79</v>
      </c>
      <c r="B64" s="40" t="s">
        <v>10</v>
      </c>
      <c r="C64" s="41" t="s">
        <v>91</v>
      </c>
      <c r="D64" s="42">
        <v>204</v>
      </c>
      <c r="E64" s="43">
        <v>3.76</v>
      </c>
      <c r="F64" s="44">
        <f t="shared" si="14"/>
        <v>767.04</v>
      </c>
      <c r="G64" s="42">
        <v>204</v>
      </c>
      <c r="H64" s="62"/>
      <c r="I64" s="44">
        <f t="shared" si="15"/>
        <v>0</v>
      </c>
      <c r="J64" s="2"/>
    </row>
    <row r="65" spans="1:10" ht="22.5" x14ac:dyDescent="0.25">
      <c r="A65" s="54" t="s">
        <v>94</v>
      </c>
      <c r="B65" s="40" t="s">
        <v>13</v>
      </c>
      <c r="C65" s="41" t="s">
        <v>93</v>
      </c>
      <c r="D65" s="42">
        <v>4</v>
      </c>
      <c r="E65" s="43">
        <v>51.99</v>
      </c>
      <c r="F65" s="44">
        <f t="shared" si="14"/>
        <v>207.96</v>
      </c>
      <c r="G65" s="42">
        <v>4</v>
      </c>
      <c r="H65" s="62"/>
      <c r="I65" s="44">
        <f t="shared" si="15"/>
        <v>0</v>
      </c>
      <c r="J65" s="2"/>
    </row>
    <row r="66" spans="1:10" ht="33.75" x14ac:dyDescent="0.25">
      <c r="A66" s="54" t="s">
        <v>133</v>
      </c>
      <c r="B66" s="40" t="s">
        <v>13</v>
      </c>
      <c r="C66" s="41" t="s">
        <v>95</v>
      </c>
      <c r="D66" s="42">
        <v>215</v>
      </c>
      <c r="E66" s="43">
        <v>3.14</v>
      </c>
      <c r="F66" s="44">
        <f t="shared" si="14"/>
        <v>675.1</v>
      </c>
      <c r="G66" s="42">
        <v>215</v>
      </c>
      <c r="H66" s="62"/>
      <c r="I66" s="44">
        <f t="shared" si="15"/>
        <v>0</v>
      </c>
      <c r="J66" s="2"/>
    </row>
    <row r="67" spans="1:10" ht="33.75" x14ac:dyDescent="0.25">
      <c r="A67" s="54" t="s">
        <v>98</v>
      </c>
      <c r="B67" s="40" t="s">
        <v>13</v>
      </c>
      <c r="C67" s="41" t="s">
        <v>96</v>
      </c>
      <c r="D67" s="42">
        <v>60</v>
      </c>
      <c r="E67" s="43">
        <v>91.9</v>
      </c>
      <c r="F67" s="44">
        <f t="shared" si="14"/>
        <v>5514</v>
      </c>
      <c r="G67" s="42">
        <v>60</v>
      </c>
      <c r="H67" s="62"/>
      <c r="I67" s="44">
        <f t="shared" si="15"/>
        <v>0</v>
      </c>
      <c r="J67" s="2"/>
    </row>
    <row r="68" spans="1:10" ht="45" x14ac:dyDescent="0.25">
      <c r="A68" s="54" t="s">
        <v>100</v>
      </c>
      <c r="B68" s="40" t="s">
        <v>13</v>
      </c>
      <c r="C68" s="41" t="s">
        <v>97</v>
      </c>
      <c r="D68" s="42">
        <v>60</v>
      </c>
      <c r="E68" s="43">
        <v>11.38</v>
      </c>
      <c r="F68" s="44">
        <f t="shared" si="14"/>
        <v>682.8</v>
      </c>
      <c r="G68" s="42">
        <v>60</v>
      </c>
      <c r="H68" s="62"/>
      <c r="I68" s="44">
        <f t="shared" si="15"/>
        <v>0</v>
      </c>
      <c r="J68" s="2"/>
    </row>
    <row r="69" spans="1:10" ht="22.5" x14ac:dyDescent="0.25">
      <c r="A69" s="54" t="s">
        <v>104</v>
      </c>
      <c r="B69" s="40" t="s">
        <v>10</v>
      </c>
      <c r="C69" s="41" t="s">
        <v>99</v>
      </c>
      <c r="D69" s="42">
        <v>360</v>
      </c>
      <c r="E69" s="43">
        <v>8.81</v>
      </c>
      <c r="F69" s="44">
        <f t="shared" si="14"/>
        <v>3171.6</v>
      </c>
      <c r="G69" s="42">
        <v>360</v>
      </c>
      <c r="H69" s="62"/>
      <c r="I69" s="44">
        <f t="shared" si="15"/>
        <v>0</v>
      </c>
      <c r="J69" s="2"/>
    </row>
    <row r="70" spans="1:10" ht="22.5" x14ac:dyDescent="0.25">
      <c r="A70" s="54" t="s">
        <v>106</v>
      </c>
      <c r="B70" s="40" t="s">
        <v>13</v>
      </c>
      <c r="C70" s="41" t="s">
        <v>101</v>
      </c>
      <c r="D70" s="42">
        <v>1</v>
      </c>
      <c r="E70" s="43">
        <v>336.87</v>
      </c>
      <c r="F70" s="44">
        <f t="shared" si="14"/>
        <v>336.87</v>
      </c>
      <c r="G70" s="42">
        <v>1</v>
      </c>
      <c r="H70" s="62"/>
      <c r="I70" s="44">
        <f t="shared" si="15"/>
        <v>0</v>
      </c>
      <c r="J70" s="2"/>
    </row>
    <row r="71" spans="1:10" ht="22.5" x14ac:dyDescent="0.25">
      <c r="A71" s="54" t="s">
        <v>131</v>
      </c>
      <c r="B71" s="40" t="s">
        <v>13</v>
      </c>
      <c r="C71" s="41" t="s">
        <v>103</v>
      </c>
      <c r="D71" s="42">
        <v>16</v>
      </c>
      <c r="E71" s="43">
        <v>35.93</v>
      </c>
      <c r="F71" s="44">
        <f t="shared" si="14"/>
        <v>574.88</v>
      </c>
      <c r="G71" s="42">
        <v>16</v>
      </c>
      <c r="H71" s="62"/>
      <c r="I71" s="44">
        <f t="shared" si="15"/>
        <v>0</v>
      </c>
      <c r="J71" s="2"/>
    </row>
    <row r="72" spans="1:10" ht="22.5" x14ac:dyDescent="0.25">
      <c r="A72" s="54" t="s">
        <v>108</v>
      </c>
      <c r="B72" s="40" t="s">
        <v>13</v>
      </c>
      <c r="C72" s="41" t="s">
        <v>105</v>
      </c>
      <c r="D72" s="42">
        <v>26</v>
      </c>
      <c r="E72" s="43">
        <v>134.38</v>
      </c>
      <c r="F72" s="44">
        <f t="shared" si="14"/>
        <v>3493.88</v>
      </c>
      <c r="G72" s="42">
        <v>26</v>
      </c>
      <c r="H72" s="62"/>
      <c r="I72" s="44">
        <f t="shared" si="15"/>
        <v>0</v>
      </c>
      <c r="J72" s="2"/>
    </row>
    <row r="73" spans="1:10" ht="33.75" x14ac:dyDescent="0.25">
      <c r="A73" s="54" t="s">
        <v>127</v>
      </c>
      <c r="B73" s="40" t="s">
        <v>13</v>
      </c>
      <c r="C73" s="41" t="s">
        <v>107</v>
      </c>
      <c r="D73" s="42">
        <v>16</v>
      </c>
      <c r="E73" s="43">
        <v>160.13</v>
      </c>
      <c r="F73" s="44">
        <f t="shared" si="14"/>
        <v>2562.08</v>
      </c>
      <c r="G73" s="42">
        <v>16</v>
      </c>
      <c r="H73" s="62"/>
      <c r="I73" s="44">
        <f t="shared" si="15"/>
        <v>0</v>
      </c>
      <c r="J73" s="2"/>
    </row>
    <row r="74" spans="1:10" ht="33.75" x14ac:dyDescent="0.25">
      <c r="A74" s="54" t="s">
        <v>129</v>
      </c>
      <c r="B74" s="40" t="s">
        <v>13</v>
      </c>
      <c r="C74" s="41" t="s">
        <v>109</v>
      </c>
      <c r="D74" s="42">
        <v>20</v>
      </c>
      <c r="E74" s="43">
        <v>91.9</v>
      </c>
      <c r="F74" s="44">
        <f t="shared" si="14"/>
        <v>1838</v>
      </c>
      <c r="G74" s="42">
        <v>20</v>
      </c>
      <c r="H74" s="62"/>
      <c r="I74" s="44">
        <f t="shared" si="15"/>
        <v>0</v>
      </c>
      <c r="J74" s="2"/>
    </row>
    <row r="75" spans="1:10" ht="22.5" x14ac:dyDescent="0.25">
      <c r="A75" s="54" t="s">
        <v>111</v>
      </c>
      <c r="B75" s="40" t="s">
        <v>10</v>
      </c>
      <c r="C75" s="41" t="s">
        <v>110</v>
      </c>
      <c r="D75" s="42">
        <v>80</v>
      </c>
      <c r="E75" s="43">
        <v>1.8</v>
      </c>
      <c r="F75" s="44">
        <f t="shared" si="14"/>
        <v>144</v>
      </c>
      <c r="G75" s="42">
        <v>80</v>
      </c>
      <c r="H75" s="62"/>
      <c r="I75" s="44">
        <f t="shared" si="15"/>
        <v>0</v>
      </c>
      <c r="J75" s="2"/>
    </row>
    <row r="76" spans="1:10" ht="22.5" x14ac:dyDescent="0.25">
      <c r="A76" s="54" t="s">
        <v>135</v>
      </c>
      <c r="B76" s="40" t="s">
        <v>112</v>
      </c>
      <c r="C76" s="41" t="s">
        <v>113</v>
      </c>
      <c r="D76" s="42">
        <v>1</v>
      </c>
      <c r="E76" s="43">
        <v>12500</v>
      </c>
      <c r="F76" s="44">
        <f t="shared" si="14"/>
        <v>12500</v>
      </c>
      <c r="G76" s="42">
        <v>1</v>
      </c>
      <c r="H76" s="43">
        <v>12500</v>
      </c>
      <c r="I76" s="44">
        <f t="shared" si="15"/>
        <v>12500</v>
      </c>
      <c r="J76" s="2"/>
    </row>
    <row r="77" spans="1:10" x14ac:dyDescent="0.25">
      <c r="A77" s="45"/>
      <c r="B77" s="45"/>
      <c r="C77" s="46" t="s">
        <v>114</v>
      </c>
      <c r="D77" s="55">
        <v>1</v>
      </c>
      <c r="E77" s="47">
        <f>SUM(F54:F76)</f>
        <v>152036.57999999999</v>
      </c>
      <c r="F77" s="48">
        <f t="shared" si="14"/>
        <v>152036.57999999999</v>
      </c>
      <c r="G77" s="55">
        <v>1</v>
      </c>
      <c r="H77" s="47">
        <f>SUM(I54:I76)</f>
        <v>12500</v>
      </c>
      <c r="I77" s="48">
        <f t="shared" si="15"/>
        <v>12500</v>
      </c>
    </row>
    <row r="78" spans="1:10" ht="0.95" customHeight="1" x14ac:dyDescent="0.25">
      <c r="A78" s="49"/>
      <c r="B78" s="49"/>
      <c r="C78" s="50"/>
      <c r="D78" s="51"/>
      <c r="E78" s="52"/>
      <c r="F78" s="53"/>
      <c r="G78" s="51"/>
      <c r="H78" s="52"/>
      <c r="I78" s="53"/>
    </row>
    <row r="79" spans="1:10" x14ac:dyDescent="0.25">
      <c r="A79" s="30" t="s">
        <v>115</v>
      </c>
      <c r="B79" s="30" t="s">
        <v>5</v>
      </c>
      <c r="C79" s="31" t="s">
        <v>116</v>
      </c>
      <c r="D79" s="32">
        <f t="shared" ref="D79:I79" si="16">D84</f>
        <v>1</v>
      </c>
      <c r="E79" s="33">
        <f t="shared" si="16"/>
        <v>3510.16</v>
      </c>
      <c r="F79" s="34">
        <f t="shared" si="16"/>
        <v>3510.16</v>
      </c>
      <c r="G79" s="32">
        <f t="shared" si="16"/>
        <v>1</v>
      </c>
      <c r="H79" s="33">
        <f t="shared" si="16"/>
        <v>0</v>
      </c>
      <c r="I79" s="34">
        <f t="shared" si="16"/>
        <v>0</v>
      </c>
    </row>
    <row r="80" spans="1:10" ht="22.5" x14ac:dyDescent="0.25">
      <c r="A80" s="54" t="s">
        <v>117</v>
      </c>
      <c r="B80" s="40" t="s">
        <v>13</v>
      </c>
      <c r="C80" s="41" t="s">
        <v>118</v>
      </c>
      <c r="D80" s="42">
        <v>12</v>
      </c>
      <c r="E80" s="43">
        <v>0.93</v>
      </c>
      <c r="F80" s="44">
        <f>ROUND(D80*E80,2)</f>
        <v>11.16</v>
      </c>
      <c r="G80" s="42">
        <v>12</v>
      </c>
      <c r="H80" s="62"/>
      <c r="I80" s="44">
        <f>ROUND(G80*H80,2)</f>
        <v>0</v>
      </c>
      <c r="J80" s="2"/>
    </row>
    <row r="81" spans="1:10" ht="22.5" x14ac:dyDescent="0.25">
      <c r="A81" s="54" t="s">
        <v>119</v>
      </c>
      <c r="B81" s="40" t="s">
        <v>10</v>
      </c>
      <c r="C81" s="41" t="s">
        <v>120</v>
      </c>
      <c r="D81" s="42">
        <v>200</v>
      </c>
      <c r="E81" s="43">
        <v>3.78</v>
      </c>
      <c r="F81" s="44">
        <f>ROUND(D81*E81,2)</f>
        <v>756</v>
      </c>
      <c r="G81" s="42">
        <v>200</v>
      </c>
      <c r="H81" s="62"/>
      <c r="I81" s="44">
        <f>ROUND(G81*H81,2)</f>
        <v>0</v>
      </c>
      <c r="J81" s="2"/>
    </row>
    <row r="82" spans="1:10" ht="22.5" x14ac:dyDescent="0.25">
      <c r="A82" s="54" t="s">
        <v>212</v>
      </c>
      <c r="B82" s="40" t="s">
        <v>10</v>
      </c>
      <c r="C82" s="41" t="s">
        <v>121</v>
      </c>
      <c r="D82" s="42">
        <v>300</v>
      </c>
      <c r="E82" s="43">
        <v>0.81</v>
      </c>
      <c r="F82" s="44">
        <f>ROUND(D82*E82,2)</f>
        <v>243</v>
      </c>
      <c r="G82" s="42">
        <v>300</v>
      </c>
      <c r="H82" s="62"/>
      <c r="I82" s="44">
        <f>ROUND(G82*H82,2)</f>
        <v>0</v>
      </c>
      <c r="J82" s="2"/>
    </row>
    <row r="83" spans="1:10" x14ac:dyDescent="0.25">
      <c r="A83" s="54" t="s">
        <v>213</v>
      </c>
      <c r="B83" s="40" t="s">
        <v>13</v>
      </c>
      <c r="C83" s="41" t="s">
        <v>122</v>
      </c>
      <c r="D83" s="42">
        <v>1</v>
      </c>
      <c r="E83" s="43">
        <v>2500</v>
      </c>
      <c r="F83" s="44">
        <f>ROUND(D83*E83,2)</f>
        <v>2500</v>
      </c>
      <c r="G83" s="42">
        <v>1</v>
      </c>
      <c r="H83" s="62"/>
      <c r="I83" s="44">
        <f>ROUND(G83*H83,2)</f>
        <v>0</v>
      </c>
      <c r="J83" s="2"/>
    </row>
    <row r="84" spans="1:10" x14ac:dyDescent="0.25">
      <c r="A84" s="45"/>
      <c r="B84" s="45"/>
      <c r="C84" s="46" t="s">
        <v>123</v>
      </c>
      <c r="D84" s="55">
        <v>1</v>
      </c>
      <c r="E84" s="47">
        <f>SUM(F80:F83)</f>
        <v>3510.16</v>
      </c>
      <c r="F84" s="48">
        <f>ROUND(D84*E84,2)</f>
        <v>3510.16</v>
      </c>
      <c r="G84" s="55">
        <v>1</v>
      </c>
      <c r="H84" s="47">
        <f>SUM(I80:I83)</f>
        <v>0</v>
      </c>
      <c r="I84" s="48">
        <f>ROUND(G84*H84,2)</f>
        <v>0</v>
      </c>
    </row>
    <row r="85" spans="1:10" ht="0.95" customHeight="1" x14ac:dyDescent="0.25">
      <c r="A85" s="49"/>
      <c r="B85" s="49"/>
      <c r="C85" s="50"/>
      <c r="D85" s="51"/>
      <c r="E85" s="52"/>
      <c r="F85" s="53"/>
      <c r="G85" s="51"/>
      <c r="H85" s="52"/>
      <c r="I85" s="53"/>
    </row>
    <row r="86" spans="1:10" x14ac:dyDescent="0.25">
      <c r="A86" s="30" t="s">
        <v>124</v>
      </c>
      <c r="B86" s="30" t="s">
        <v>5</v>
      </c>
      <c r="C86" s="31" t="s">
        <v>125</v>
      </c>
      <c r="D86" s="32">
        <f t="shared" ref="D86:I86" si="17">D93</f>
        <v>1</v>
      </c>
      <c r="E86" s="33">
        <f t="shared" si="17"/>
        <v>34664.25</v>
      </c>
      <c r="F86" s="34">
        <f t="shared" si="17"/>
        <v>34664.25</v>
      </c>
      <c r="G86" s="32">
        <f t="shared" si="17"/>
        <v>1</v>
      </c>
      <c r="H86" s="33">
        <f t="shared" si="17"/>
        <v>12500</v>
      </c>
      <c r="I86" s="34">
        <f t="shared" si="17"/>
        <v>12500</v>
      </c>
    </row>
    <row r="87" spans="1:10" ht="22.5" x14ac:dyDescent="0.25">
      <c r="A87" s="54" t="s">
        <v>214</v>
      </c>
      <c r="B87" s="40" t="s">
        <v>10</v>
      </c>
      <c r="C87" s="41" t="s">
        <v>126</v>
      </c>
      <c r="D87" s="42">
        <v>105</v>
      </c>
      <c r="E87" s="43">
        <v>172.73</v>
      </c>
      <c r="F87" s="44">
        <f t="shared" ref="F87:F93" si="18">ROUND(D87*E87,2)</f>
        <v>18136.650000000001</v>
      </c>
      <c r="G87" s="42">
        <v>105</v>
      </c>
      <c r="H87" s="62"/>
      <c r="I87" s="44">
        <f t="shared" ref="I87:I93" si="19">ROUND(G87*H87,2)</f>
        <v>0</v>
      </c>
      <c r="J87" s="2"/>
    </row>
    <row r="88" spans="1:10" ht="22.5" x14ac:dyDescent="0.25">
      <c r="A88" s="54" t="s">
        <v>141</v>
      </c>
      <c r="B88" s="40" t="s">
        <v>10</v>
      </c>
      <c r="C88" s="41" t="s">
        <v>128</v>
      </c>
      <c r="D88" s="42">
        <v>67.900000000000006</v>
      </c>
      <c r="E88" s="43">
        <v>8.3000000000000007</v>
      </c>
      <c r="F88" s="44">
        <f t="shared" si="18"/>
        <v>563.57000000000005</v>
      </c>
      <c r="G88" s="42">
        <v>67.900000000000006</v>
      </c>
      <c r="H88" s="62"/>
      <c r="I88" s="44">
        <f t="shared" si="19"/>
        <v>0</v>
      </c>
      <c r="J88" s="2"/>
    </row>
    <row r="89" spans="1:10" ht="22.5" x14ac:dyDescent="0.25">
      <c r="A89" s="54" t="s">
        <v>144</v>
      </c>
      <c r="B89" s="40" t="s">
        <v>10</v>
      </c>
      <c r="C89" s="41" t="s">
        <v>130</v>
      </c>
      <c r="D89" s="42">
        <v>163.4</v>
      </c>
      <c r="E89" s="43">
        <v>4.84</v>
      </c>
      <c r="F89" s="44">
        <f t="shared" si="18"/>
        <v>790.86</v>
      </c>
      <c r="G89" s="42">
        <v>163.4</v>
      </c>
      <c r="H89" s="62"/>
      <c r="I89" s="44">
        <f t="shared" si="19"/>
        <v>0</v>
      </c>
      <c r="J89" s="2"/>
    </row>
    <row r="90" spans="1:10" ht="33.75" x14ac:dyDescent="0.25">
      <c r="A90" s="54" t="s">
        <v>146</v>
      </c>
      <c r="B90" s="40" t="s">
        <v>13</v>
      </c>
      <c r="C90" s="41" t="s">
        <v>132</v>
      </c>
      <c r="D90" s="42">
        <v>66.900000000000006</v>
      </c>
      <c r="E90" s="43">
        <v>27.26</v>
      </c>
      <c r="F90" s="44">
        <f t="shared" si="18"/>
        <v>1823.69</v>
      </c>
      <c r="G90" s="42">
        <v>66.900000000000006</v>
      </c>
      <c r="H90" s="62"/>
      <c r="I90" s="44">
        <f t="shared" si="19"/>
        <v>0</v>
      </c>
      <c r="J90" s="2"/>
    </row>
    <row r="91" spans="1:10" ht="22.5" x14ac:dyDescent="0.25">
      <c r="A91" s="54" t="s">
        <v>215</v>
      </c>
      <c r="B91" s="40" t="s">
        <v>13</v>
      </c>
      <c r="C91" s="41" t="s">
        <v>134</v>
      </c>
      <c r="D91" s="42">
        <v>6</v>
      </c>
      <c r="E91" s="43">
        <v>141.58000000000001</v>
      </c>
      <c r="F91" s="44">
        <f t="shared" si="18"/>
        <v>849.48</v>
      </c>
      <c r="G91" s="42">
        <v>6</v>
      </c>
      <c r="H91" s="62"/>
      <c r="I91" s="44">
        <f t="shared" si="19"/>
        <v>0</v>
      </c>
      <c r="J91" s="2"/>
    </row>
    <row r="92" spans="1:10" ht="33.75" x14ac:dyDescent="0.25">
      <c r="A92" s="54" t="s">
        <v>216</v>
      </c>
      <c r="B92" s="40" t="s">
        <v>112</v>
      </c>
      <c r="C92" s="41" t="s">
        <v>136</v>
      </c>
      <c r="D92" s="42">
        <v>1</v>
      </c>
      <c r="E92" s="43">
        <v>12500</v>
      </c>
      <c r="F92" s="44">
        <f t="shared" si="18"/>
        <v>12500</v>
      </c>
      <c r="G92" s="42">
        <v>1</v>
      </c>
      <c r="H92" s="43">
        <v>12500</v>
      </c>
      <c r="I92" s="44">
        <f t="shared" si="19"/>
        <v>12500</v>
      </c>
      <c r="J92" s="2"/>
    </row>
    <row r="93" spans="1:10" x14ac:dyDescent="0.25">
      <c r="A93" s="45"/>
      <c r="B93" s="45"/>
      <c r="C93" s="46" t="s">
        <v>137</v>
      </c>
      <c r="D93" s="55">
        <v>1</v>
      </c>
      <c r="E93" s="47">
        <f>SUM(F87:F92)</f>
        <v>34664.25</v>
      </c>
      <c r="F93" s="48">
        <f t="shared" si="18"/>
        <v>34664.25</v>
      </c>
      <c r="G93" s="55">
        <v>1</v>
      </c>
      <c r="H93" s="47">
        <f>SUM(I87:I92)</f>
        <v>12500</v>
      </c>
      <c r="I93" s="48">
        <f t="shared" si="19"/>
        <v>12500</v>
      </c>
    </row>
    <row r="94" spans="1:10" ht="0.95" customHeight="1" x14ac:dyDescent="0.25">
      <c r="A94" s="49"/>
      <c r="B94" s="49"/>
      <c r="C94" s="50"/>
      <c r="D94" s="51"/>
      <c r="E94" s="52"/>
      <c r="F94" s="53"/>
      <c r="G94" s="51"/>
      <c r="H94" s="52"/>
      <c r="I94" s="53"/>
    </row>
    <row r="95" spans="1:10" x14ac:dyDescent="0.25">
      <c r="A95" s="30" t="s">
        <v>138</v>
      </c>
      <c r="B95" s="30" t="s">
        <v>5</v>
      </c>
      <c r="C95" s="31" t="s">
        <v>139</v>
      </c>
      <c r="D95" s="32">
        <f t="shared" ref="D95:I95" si="20">D100</f>
        <v>1</v>
      </c>
      <c r="E95" s="33">
        <f t="shared" si="20"/>
        <v>10731.76</v>
      </c>
      <c r="F95" s="34">
        <f t="shared" si="20"/>
        <v>10731.76</v>
      </c>
      <c r="G95" s="32">
        <f t="shared" si="20"/>
        <v>1</v>
      </c>
      <c r="H95" s="33">
        <f t="shared" si="20"/>
        <v>0</v>
      </c>
      <c r="I95" s="34">
        <f t="shared" si="20"/>
        <v>0</v>
      </c>
    </row>
    <row r="96" spans="1:10" ht="22.5" x14ac:dyDescent="0.25">
      <c r="A96" s="54" t="s">
        <v>217</v>
      </c>
      <c r="B96" s="40" t="s">
        <v>13</v>
      </c>
      <c r="C96" s="41" t="s">
        <v>140</v>
      </c>
      <c r="D96" s="42">
        <v>51</v>
      </c>
      <c r="E96" s="43">
        <v>110.93</v>
      </c>
      <c r="F96" s="44">
        <f>ROUND(D96*E96,2)</f>
        <v>5657.43</v>
      </c>
      <c r="G96" s="42">
        <v>51</v>
      </c>
      <c r="H96" s="62"/>
      <c r="I96" s="44">
        <f>ROUND(G96*H96,2)</f>
        <v>0</v>
      </c>
      <c r="J96" s="2"/>
    </row>
    <row r="97" spans="1:10" ht="22.5" x14ac:dyDescent="0.25">
      <c r="A97" s="54" t="s">
        <v>218</v>
      </c>
      <c r="B97" s="40" t="s">
        <v>142</v>
      </c>
      <c r="C97" s="41" t="s">
        <v>143</v>
      </c>
      <c r="D97" s="42">
        <v>475</v>
      </c>
      <c r="E97" s="43">
        <v>13.36</v>
      </c>
      <c r="F97" s="44">
        <f>ROUND(D97*E97,2)</f>
        <v>6346</v>
      </c>
      <c r="G97" s="42">
        <v>475</v>
      </c>
      <c r="H97" s="62"/>
      <c r="I97" s="44">
        <f>ROUND(G97*H97,2)</f>
        <v>0</v>
      </c>
      <c r="J97" s="2"/>
    </row>
    <row r="98" spans="1:10" ht="22.5" x14ac:dyDescent="0.25">
      <c r="A98" s="54" t="s">
        <v>219</v>
      </c>
      <c r="B98" s="40" t="s">
        <v>10</v>
      </c>
      <c r="C98" s="41" t="s">
        <v>145</v>
      </c>
      <c r="D98" s="42">
        <v>318</v>
      </c>
      <c r="E98" s="43">
        <v>2.2599999999999998</v>
      </c>
      <c r="F98" s="44">
        <f>ROUND(D98*E98,2)</f>
        <v>718.68</v>
      </c>
      <c r="G98" s="42">
        <v>318</v>
      </c>
      <c r="H98" s="62"/>
      <c r="I98" s="44">
        <f>ROUND(G98*H98,2)</f>
        <v>0</v>
      </c>
      <c r="J98" s="2"/>
    </row>
    <row r="99" spans="1:10" x14ac:dyDescent="0.25">
      <c r="A99" s="54" t="s">
        <v>220</v>
      </c>
      <c r="B99" s="40" t="s">
        <v>142</v>
      </c>
      <c r="C99" s="41" t="s">
        <v>147</v>
      </c>
      <c r="D99" s="42">
        <v>17.170000000000002</v>
      </c>
      <c r="E99" s="43">
        <v>-115.92</v>
      </c>
      <c r="F99" s="44">
        <f>ROUND(D99*E99,2)</f>
        <v>-1990.35</v>
      </c>
      <c r="G99" s="42">
        <v>17.170000000000002</v>
      </c>
      <c r="H99" s="62"/>
      <c r="I99" s="44">
        <f>ROUND(G99*H99,2)</f>
        <v>0</v>
      </c>
      <c r="J99" s="2"/>
    </row>
    <row r="100" spans="1:10" x14ac:dyDescent="0.25">
      <c r="A100" s="45"/>
      <c r="B100" s="45"/>
      <c r="C100" s="46" t="s">
        <v>148</v>
      </c>
      <c r="D100" s="55">
        <v>1</v>
      </c>
      <c r="E100" s="47">
        <f>SUM(F96:F99)</f>
        <v>10731.76</v>
      </c>
      <c r="F100" s="48">
        <f>ROUND(D100*E100,2)</f>
        <v>10731.76</v>
      </c>
      <c r="G100" s="55">
        <v>1</v>
      </c>
      <c r="H100" s="47">
        <f>SUM(I96:I99)</f>
        <v>0</v>
      </c>
      <c r="I100" s="48">
        <f>ROUND(G100*H100,2)</f>
        <v>0</v>
      </c>
    </row>
    <row r="101" spans="1:10" ht="0.95" customHeight="1" x14ac:dyDescent="0.25">
      <c r="A101" s="49"/>
      <c r="B101" s="49"/>
      <c r="C101" s="50"/>
      <c r="D101" s="51"/>
      <c r="E101" s="52"/>
      <c r="F101" s="53"/>
      <c r="G101" s="51"/>
      <c r="H101" s="52"/>
      <c r="I101" s="53"/>
    </row>
    <row r="102" spans="1:10" x14ac:dyDescent="0.25">
      <c r="A102" s="30" t="s">
        <v>149</v>
      </c>
      <c r="B102" s="30" t="s">
        <v>5</v>
      </c>
      <c r="C102" s="31" t="s">
        <v>150</v>
      </c>
      <c r="D102" s="32">
        <f t="shared" ref="D102:I102" si="21">D139</f>
        <v>1</v>
      </c>
      <c r="E102" s="33">
        <f t="shared" si="21"/>
        <v>35219.599999999999</v>
      </c>
      <c r="F102" s="34">
        <f t="shared" si="21"/>
        <v>35219.599999999999</v>
      </c>
      <c r="G102" s="32">
        <f t="shared" si="21"/>
        <v>1</v>
      </c>
      <c r="H102" s="33">
        <f t="shared" si="21"/>
        <v>0</v>
      </c>
      <c r="I102" s="34">
        <f t="shared" si="21"/>
        <v>0</v>
      </c>
    </row>
    <row r="103" spans="1:10" ht="22.5" x14ac:dyDescent="0.25">
      <c r="A103" s="35" t="s">
        <v>151</v>
      </c>
      <c r="B103" s="35" t="s">
        <v>5</v>
      </c>
      <c r="C103" s="36" t="s">
        <v>152</v>
      </c>
      <c r="D103" s="37">
        <f t="shared" ref="D103:I103" si="22">D109</f>
        <v>1</v>
      </c>
      <c r="E103" s="38">
        <f t="shared" si="22"/>
        <v>6143.35</v>
      </c>
      <c r="F103" s="39">
        <f t="shared" si="22"/>
        <v>6143.35</v>
      </c>
      <c r="G103" s="37">
        <f t="shared" si="22"/>
        <v>1</v>
      </c>
      <c r="H103" s="38">
        <f t="shared" si="22"/>
        <v>0</v>
      </c>
      <c r="I103" s="39">
        <f t="shared" si="22"/>
        <v>0</v>
      </c>
    </row>
    <row r="104" spans="1:10" ht="33.75" x14ac:dyDescent="0.25">
      <c r="A104" s="54" t="s">
        <v>221</v>
      </c>
      <c r="B104" s="40" t="s">
        <v>13</v>
      </c>
      <c r="C104" s="41" t="s">
        <v>153</v>
      </c>
      <c r="D104" s="42">
        <v>2</v>
      </c>
      <c r="E104" s="43">
        <v>598.02</v>
      </c>
      <c r="F104" s="44">
        <f t="shared" ref="F104:F109" si="23">ROUND(D104*E104,2)</f>
        <v>1196.04</v>
      </c>
      <c r="G104" s="42">
        <v>2</v>
      </c>
      <c r="H104" s="62"/>
      <c r="I104" s="44">
        <f t="shared" ref="I104:I109" si="24">ROUND(G104*H104,2)</f>
        <v>0</v>
      </c>
      <c r="J104" s="2"/>
    </row>
    <row r="105" spans="1:10" ht="22.5" x14ac:dyDescent="0.25">
      <c r="A105" s="54" t="s">
        <v>222</v>
      </c>
      <c r="B105" s="40" t="s">
        <v>13</v>
      </c>
      <c r="C105" s="41" t="s">
        <v>154</v>
      </c>
      <c r="D105" s="42">
        <v>4</v>
      </c>
      <c r="E105" s="43">
        <v>441.02</v>
      </c>
      <c r="F105" s="44">
        <f t="shared" si="23"/>
        <v>1764.08</v>
      </c>
      <c r="G105" s="42">
        <v>4</v>
      </c>
      <c r="H105" s="62"/>
      <c r="I105" s="44">
        <f t="shared" si="24"/>
        <v>0</v>
      </c>
      <c r="J105" s="2"/>
    </row>
    <row r="106" spans="1:10" ht="22.5" x14ac:dyDescent="0.25">
      <c r="A106" s="54" t="s">
        <v>223</v>
      </c>
      <c r="B106" s="40" t="s">
        <v>13</v>
      </c>
      <c r="C106" s="41" t="s">
        <v>155</v>
      </c>
      <c r="D106" s="42">
        <v>1</v>
      </c>
      <c r="E106" s="43">
        <v>1176.05</v>
      </c>
      <c r="F106" s="44">
        <f t="shared" si="23"/>
        <v>1176.05</v>
      </c>
      <c r="G106" s="42">
        <v>1</v>
      </c>
      <c r="H106" s="62"/>
      <c r="I106" s="44">
        <f t="shared" si="24"/>
        <v>0</v>
      </c>
      <c r="J106" s="2"/>
    </row>
    <row r="107" spans="1:10" ht="33.75" x14ac:dyDescent="0.25">
      <c r="A107" s="54" t="s">
        <v>224</v>
      </c>
      <c r="B107" s="40" t="s">
        <v>13</v>
      </c>
      <c r="C107" s="41" t="s">
        <v>156</v>
      </c>
      <c r="D107" s="42">
        <v>4</v>
      </c>
      <c r="E107" s="43">
        <v>114.8</v>
      </c>
      <c r="F107" s="44">
        <f t="shared" si="23"/>
        <v>459.2</v>
      </c>
      <c r="G107" s="42">
        <v>4</v>
      </c>
      <c r="H107" s="62"/>
      <c r="I107" s="44">
        <f t="shared" si="24"/>
        <v>0</v>
      </c>
      <c r="J107" s="2"/>
    </row>
    <row r="108" spans="1:10" ht="33.75" x14ac:dyDescent="0.25">
      <c r="A108" s="54" t="s">
        <v>225</v>
      </c>
      <c r="B108" s="40" t="s">
        <v>13</v>
      </c>
      <c r="C108" s="41" t="s">
        <v>157</v>
      </c>
      <c r="D108" s="42">
        <v>2</v>
      </c>
      <c r="E108" s="43">
        <v>773.99</v>
      </c>
      <c r="F108" s="44">
        <f t="shared" si="23"/>
        <v>1547.98</v>
      </c>
      <c r="G108" s="42">
        <v>2</v>
      </c>
      <c r="H108" s="62"/>
      <c r="I108" s="44">
        <f t="shared" si="24"/>
        <v>0</v>
      </c>
      <c r="J108" s="2"/>
    </row>
    <row r="109" spans="1:10" x14ac:dyDescent="0.25">
      <c r="A109" s="45"/>
      <c r="B109" s="45"/>
      <c r="C109" s="46" t="s">
        <v>158</v>
      </c>
      <c r="D109" s="42">
        <v>1</v>
      </c>
      <c r="E109" s="47">
        <f>SUM(F104:F108)</f>
        <v>6143.35</v>
      </c>
      <c r="F109" s="48">
        <f t="shared" si="23"/>
        <v>6143.35</v>
      </c>
      <c r="G109" s="42">
        <v>1</v>
      </c>
      <c r="H109" s="47">
        <f>SUM(I104:I108)</f>
        <v>0</v>
      </c>
      <c r="I109" s="48">
        <f t="shared" si="24"/>
        <v>0</v>
      </c>
    </row>
    <row r="110" spans="1:10" ht="0.95" customHeight="1" x14ac:dyDescent="0.25">
      <c r="A110" s="49"/>
      <c r="B110" s="49"/>
      <c r="C110" s="50"/>
      <c r="D110" s="51"/>
      <c r="E110" s="52"/>
      <c r="F110" s="53"/>
      <c r="G110" s="51"/>
      <c r="H110" s="52"/>
      <c r="I110" s="53"/>
    </row>
    <row r="111" spans="1:10" ht="33.75" x14ac:dyDescent="0.25">
      <c r="A111" s="35" t="s">
        <v>159</v>
      </c>
      <c r="B111" s="35" t="s">
        <v>5</v>
      </c>
      <c r="C111" s="36" t="s">
        <v>160</v>
      </c>
      <c r="D111" s="37">
        <f t="shared" ref="D111:I111" si="25">D128</f>
        <v>1</v>
      </c>
      <c r="E111" s="38">
        <f t="shared" si="25"/>
        <v>18251.16</v>
      </c>
      <c r="F111" s="39">
        <f t="shared" si="25"/>
        <v>18251.16</v>
      </c>
      <c r="G111" s="37">
        <f t="shared" si="25"/>
        <v>1</v>
      </c>
      <c r="H111" s="38">
        <f t="shared" si="25"/>
        <v>0</v>
      </c>
      <c r="I111" s="39">
        <f t="shared" si="25"/>
        <v>0</v>
      </c>
    </row>
    <row r="112" spans="1:10" ht="22.5" x14ac:dyDescent="0.25">
      <c r="A112" s="66" t="s">
        <v>161</v>
      </c>
      <c r="B112" s="66" t="s">
        <v>5</v>
      </c>
      <c r="C112" s="67" t="s">
        <v>162</v>
      </c>
      <c r="D112" s="68">
        <f t="shared" ref="D112:I112" si="26">D114</f>
        <v>1</v>
      </c>
      <c r="E112" s="69">
        <f t="shared" si="26"/>
        <v>1229.8499999999999</v>
      </c>
      <c r="F112" s="70">
        <f t="shared" si="26"/>
        <v>1229.8499999999999</v>
      </c>
      <c r="G112" s="68">
        <f t="shared" si="26"/>
        <v>1</v>
      </c>
      <c r="H112" s="69">
        <f t="shared" si="26"/>
        <v>0</v>
      </c>
      <c r="I112" s="70">
        <f t="shared" si="26"/>
        <v>0</v>
      </c>
    </row>
    <row r="113" spans="1:10" ht="33.75" x14ac:dyDescent="0.25">
      <c r="A113" s="54" t="s">
        <v>226</v>
      </c>
      <c r="B113" s="40" t="s">
        <v>13</v>
      </c>
      <c r="C113" s="41" t="s">
        <v>163</v>
      </c>
      <c r="D113" s="42">
        <v>1</v>
      </c>
      <c r="E113" s="43">
        <v>1229.8499999999999</v>
      </c>
      <c r="F113" s="44">
        <f>ROUND(D113*E113,2)</f>
        <v>1229.8499999999999</v>
      </c>
      <c r="G113" s="42">
        <v>1</v>
      </c>
      <c r="H113" s="62"/>
      <c r="I113" s="44">
        <f>ROUND(G113*H113,2)</f>
        <v>0</v>
      </c>
      <c r="J113" s="2"/>
    </row>
    <row r="114" spans="1:10" x14ac:dyDescent="0.25">
      <c r="A114" s="45"/>
      <c r="B114" s="45"/>
      <c r="C114" s="46" t="s">
        <v>164</v>
      </c>
      <c r="D114" s="42">
        <v>1</v>
      </c>
      <c r="E114" s="47">
        <f>F113</f>
        <v>1229.8499999999999</v>
      </c>
      <c r="F114" s="48">
        <f>ROUND(D114*E114,2)</f>
        <v>1229.8499999999999</v>
      </c>
      <c r="G114" s="42">
        <v>1</v>
      </c>
      <c r="H114" s="47">
        <f>I113</f>
        <v>0</v>
      </c>
      <c r="I114" s="48">
        <f>ROUND(G114*H114,2)</f>
        <v>0</v>
      </c>
    </row>
    <row r="115" spans="1:10" ht="0.95" customHeight="1" x14ac:dyDescent="0.25">
      <c r="A115" s="49"/>
      <c r="B115" s="49"/>
      <c r="C115" s="50"/>
      <c r="D115" s="51"/>
      <c r="E115" s="52"/>
      <c r="F115" s="53"/>
      <c r="G115" s="51"/>
      <c r="H115" s="52"/>
      <c r="I115" s="53"/>
    </row>
    <row r="116" spans="1:10" ht="22.5" x14ac:dyDescent="0.25">
      <c r="A116" s="66" t="s">
        <v>165</v>
      </c>
      <c r="B116" s="66" t="s">
        <v>5</v>
      </c>
      <c r="C116" s="67" t="s">
        <v>166</v>
      </c>
      <c r="D116" s="68">
        <f t="shared" ref="D116:I116" si="27">D119</f>
        <v>1</v>
      </c>
      <c r="E116" s="69">
        <f t="shared" si="27"/>
        <v>11285.07</v>
      </c>
      <c r="F116" s="70">
        <f t="shared" si="27"/>
        <v>11285.07</v>
      </c>
      <c r="G116" s="68">
        <f t="shared" si="27"/>
        <v>1</v>
      </c>
      <c r="H116" s="69">
        <f t="shared" si="27"/>
        <v>0</v>
      </c>
      <c r="I116" s="70">
        <f t="shared" si="27"/>
        <v>0</v>
      </c>
    </row>
    <row r="117" spans="1:10" ht="33.75" x14ac:dyDescent="0.25">
      <c r="A117" s="54" t="s">
        <v>227</v>
      </c>
      <c r="B117" s="40" t="s">
        <v>13</v>
      </c>
      <c r="C117" s="41" t="s">
        <v>167</v>
      </c>
      <c r="D117" s="42">
        <v>1</v>
      </c>
      <c r="E117" s="43">
        <v>10442.41</v>
      </c>
      <c r="F117" s="44">
        <f>ROUND(D117*E117,2)</f>
        <v>10442.41</v>
      </c>
      <c r="G117" s="42">
        <v>1</v>
      </c>
      <c r="H117" s="62"/>
      <c r="I117" s="44">
        <f>ROUND(G117*H117,2)</f>
        <v>0</v>
      </c>
      <c r="J117" s="2"/>
    </row>
    <row r="118" spans="1:10" ht="22.5" x14ac:dyDescent="0.25">
      <c r="A118" s="54" t="s">
        <v>228</v>
      </c>
      <c r="B118" s="40" t="s">
        <v>13</v>
      </c>
      <c r="C118" s="41" t="s">
        <v>168</v>
      </c>
      <c r="D118" s="42">
        <v>2</v>
      </c>
      <c r="E118" s="43">
        <v>421.33</v>
      </c>
      <c r="F118" s="44">
        <f>ROUND(D118*E118,2)</f>
        <v>842.66</v>
      </c>
      <c r="G118" s="42">
        <v>2</v>
      </c>
      <c r="H118" s="62"/>
      <c r="I118" s="44">
        <f>ROUND(G118*H118,2)</f>
        <v>0</v>
      </c>
      <c r="J118" s="2"/>
    </row>
    <row r="119" spans="1:10" x14ac:dyDescent="0.25">
      <c r="A119" s="45"/>
      <c r="B119" s="45"/>
      <c r="C119" s="46" t="s">
        <v>169</v>
      </c>
      <c r="D119" s="42">
        <v>1</v>
      </c>
      <c r="E119" s="47">
        <f>SUM(F117:F118)</f>
        <v>11285.07</v>
      </c>
      <c r="F119" s="48">
        <f>ROUND(D119*E119,2)</f>
        <v>11285.07</v>
      </c>
      <c r="G119" s="42">
        <v>1</v>
      </c>
      <c r="H119" s="47">
        <f>SUM(I117:I118)</f>
        <v>0</v>
      </c>
      <c r="I119" s="48">
        <f>ROUND(G119*H119,2)</f>
        <v>0</v>
      </c>
    </row>
    <row r="120" spans="1:10" ht="0.95" customHeight="1" x14ac:dyDescent="0.25">
      <c r="A120" s="49"/>
      <c r="B120" s="49"/>
      <c r="C120" s="50"/>
      <c r="D120" s="51"/>
      <c r="E120" s="52"/>
      <c r="F120" s="53"/>
      <c r="G120" s="51"/>
      <c r="H120" s="52"/>
      <c r="I120" s="53"/>
    </row>
    <row r="121" spans="1:10" ht="22.5" x14ac:dyDescent="0.25">
      <c r="A121" s="66" t="s">
        <v>170</v>
      </c>
      <c r="B121" s="66" t="s">
        <v>5</v>
      </c>
      <c r="C121" s="67" t="s">
        <v>171</v>
      </c>
      <c r="D121" s="68">
        <f t="shared" ref="D121:I121" si="28">D126</f>
        <v>1</v>
      </c>
      <c r="E121" s="69">
        <f t="shared" si="28"/>
        <v>5736.24</v>
      </c>
      <c r="F121" s="70">
        <f t="shared" si="28"/>
        <v>5736.24</v>
      </c>
      <c r="G121" s="68">
        <f t="shared" si="28"/>
        <v>1</v>
      </c>
      <c r="H121" s="69">
        <f t="shared" si="28"/>
        <v>0</v>
      </c>
      <c r="I121" s="70">
        <f t="shared" si="28"/>
        <v>0</v>
      </c>
    </row>
    <row r="122" spans="1:10" ht="22.5" x14ac:dyDescent="0.25">
      <c r="A122" s="54" t="s">
        <v>229</v>
      </c>
      <c r="B122" s="40" t="s">
        <v>13</v>
      </c>
      <c r="C122" s="41" t="s">
        <v>172</v>
      </c>
      <c r="D122" s="42">
        <v>4</v>
      </c>
      <c r="E122" s="43">
        <v>624.13</v>
      </c>
      <c r="F122" s="44">
        <f>ROUND(D122*E122,2)</f>
        <v>2496.52</v>
      </c>
      <c r="G122" s="42">
        <v>4</v>
      </c>
      <c r="H122" s="62"/>
      <c r="I122" s="44">
        <f>ROUND(G122*H122,2)</f>
        <v>0</v>
      </c>
      <c r="J122" s="2"/>
    </row>
    <row r="123" spans="1:10" ht="22.5" x14ac:dyDescent="0.25">
      <c r="A123" s="54" t="s">
        <v>230</v>
      </c>
      <c r="B123" s="40" t="s">
        <v>173</v>
      </c>
      <c r="C123" s="41" t="s">
        <v>174</v>
      </c>
      <c r="D123" s="42">
        <v>2</v>
      </c>
      <c r="E123" s="43">
        <v>604.28</v>
      </c>
      <c r="F123" s="44">
        <f>ROUND(D123*E123,2)</f>
        <v>1208.56</v>
      </c>
      <c r="G123" s="42">
        <v>2</v>
      </c>
      <c r="H123" s="62"/>
      <c r="I123" s="44">
        <f>ROUND(G123*H123,2)</f>
        <v>0</v>
      </c>
      <c r="J123" s="2"/>
    </row>
    <row r="124" spans="1:10" ht="22.5" x14ac:dyDescent="0.25">
      <c r="A124" s="54" t="s">
        <v>231</v>
      </c>
      <c r="B124" s="40" t="s">
        <v>13</v>
      </c>
      <c r="C124" s="41" t="s">
        <v>175</v>
      </c>
      <c r="D124" s="42">
        <v>1</v>
      </c>
      <c r="E124" s="43">
        <v>408.5</v>
      </c>
      <c r="F124" s="44">
        <f>ROUND(D124*E124,2)</f>
        <v>408.5</v>
      </c>
      <c r="G124" s="42">
        <v>1</v>
      </c>
      <c r="H124" s="62"/>
      <c r="I124" s="44">
        <f>ROUND(G124*H124,2)</f>
        <v>0</v>
      </c>
      <c r="J124" s="2"/>
    </row>
    <row r="125" spans="1:10" ht="22.5" x14ac:dyDescent="0.25">
      <c r="A125" s="54" t="s">
        <v>232</v>
      </c>
      <c r="B125" s="40" t="s">
        <v>13</v>
      </c>
      <c r="C125" s="41" t="s">
        <v>176</v>
      </c>
      <c r="D125" s="42">
        <v>1</v>
      </c>
      <c r="E125" s="43">
        <v>1622.66</v>
      </c>
      <c r="F125" s="44">
        <f>ROUND(D125*E125,2)</f>
        <v>1622.66</v>
      </c>
      <c r="G125" s="42">
        <v>1</v>
      </c>
      <c r="H125" s="62"/>
      <c r="I125" s="44">
        <f>ROUND(G125*H125,2)</f>
        <v>0</v>
      </c>
      <c r="J125" s="2"/>
    </row>
    <row r="126" spans="1:10" x14ac:dyDescent="0.25">
      <c r="A126" s="45"/>
      <c r="B126" s="45"/>
      <c r="C126" s="46" t="s">
        <v>177</v>
      </c>
      <c r="D126" s="42">
        <v>1</v>
      </c>
      <c r="E126" s="47">
        <f>SUM(F122:F125)</f>
        <v>5736.24</v>
      </c>
      <c r="F126" s="48">
        <f>ROUND(D126*E126,2)</f>
        <v>5736.24</v>
      </c>
      <c r="G126" s="42">
        <v>1</v>
      </c>
      <c r="H126" s="47">
        <f>SUM(I122:I125)</f>
        <v>0</v>
      </c>
      <c r="I126" s="48">
        <f>ROUND(G126*H126,2)</f>
        <v>0</v>
      </c>
    </row>
    <row r="127" spans="1:10" ht="0.95" customHeight="1" x14ac:dyDescent="0.25">
      <c r="A127" s="49"/>
      <c r="B127" s="49"/>
      <c r="C127" s="50"/>
      <c r="D127" s="51"/>
      <c r="E127" s="52"/>
      <c r="F127" s="53"/>
      <c r="G127" s="51"/>
      <c r="H127" s="52"/>
      <c r="I127" s="53"/>
    </row>
    <row r="128" spans="1:10" x14ac:dyDescent="0.25">
      <c r="A128" s="45"/>
      <c r="B128" s="45"/>
      <c r="C128" s="46" t="s">
        <v>178</v>
      </c>
      <c r="D128" s="42">
        <v>1</v>
      </c>
      <c r="E128" s="47">
        <f>F112+F116+F121</f>
        <v>18251.16</v>
      </c>
      <c r="F128" s="48">
        <f>ROUND(D128*E128,2)</f>
        <v>18251.16</v>
      </c>
      <c r="G128" s="42">
        <v>1</v>
      </c>
      <c r="H128" s="47">
        <f>I112+I116+I121</f>
        <v>0</v>
      </c>
      <c r="I128" s="48">
        <f>ROUND(G128*H128,2)</f>
        <v>0</v>
      </c>
    </row>
    <row r="129" spans="1:10" ht="0.95" customHeight="1" x14ac:dyDescent="0.25">
      <c r="A129" s="49"/>
      <c r="B129" s="49"/>
      <c r="C129" s="50"/>
      <c r="D129" s="51"/>
      <c r="E129" s="52"/>
      <c r="F129" s="53"/>
      <c r="G129" s="51"/>
      <c r="H129" s="52"/>
      <c r="I129" s="53"/>
    </row>
    <row r="130" spans="1:10" ht="22.5" x14ac:dyDescent="0.25">
      <c r="A130" s="35" t="s">
        <v>179</v>
      </c>
      <c r="B130" s="35" t="s">
        <v>5</v>
      </c>
      <c r="C130" s="36" t="s">
        <v>180</v>
      </c>
      <c r="D130" s="37">
        <f t="shared" ref="D130:I130" si="29">D137</f>
        <v>1</v>
      </c>
      <c r="E130" s="38">
        <f t="shared" si="29"/>
        <v>10825.09</v>
      </c>
      <c r="F130" s="39">
        <f t="shared" si="29"/>
        <v>10825.09</v>
      </c>
      <c r="G130" s="37">
        <f t="shared" si="29"/>
        <v>1</v>
      </c>
      <c r="H130" s="38">
        <f t="shared" si="29"/>
        <v>0</v>
      </c>
      <c r="I130" s="39">
        <f t="shared" si="29"/>
        <v>0</v>
      </c>
    </row>
    <row r="131" spans="1:10" ht="33.75" x14ac:dyDescent="0.25">
      <c r="A131" s="54" t="s">
        <v>233</v>
      </c>
      <c r="B131" s="40" t="s">
        <v>13</v>
      </c>
      <c r="C131" s="41" t="s">
        <v>181</v>
      </c>
      <c r="D131" s="42">
        <v>2</v>
      </c>
      <c r="E131" s="43">
        <v>503.16</v>
      </c>
      <c r="F131" s="44">
        <f t="shared" ref="F131:F137" si="30">ROUND(D131*E131,2)</f>
        <v>1006.32</v>
      </c>
      <c r="G131" s="42">
        <v>2</v>
      </c>
      <c r="H131" s="62"/>
      <c r="I131" s="44">
        <f t="shared" ref="I131:I137" si="31">ROUND(G131*H131,2)</f>
        <v>0</v>
      </c>
      <c r="J131" s="2"/>
    </row>
    <row r="132" spans="1:10" ht="33.75" x14ac:dyDescent="0.25">
      <c r="A132" s="54" t="s">
        <v>234</v>
      </c>
      <c r="B132" s="40" t="s">
        <v>13</v>
      </c>
      <c r="C132" s="41" t="s">
        <v>182</v>
      </c>
      <c r="D132" s="42">
        <v>4</v>
      </c>
      <c r="E132" s="43">
        <v>1168.97</v>
      </c>
      <c r="F132" s="44">
        <f t="shared" si="30"/>
        <v>4675.88</v>
      </c>
      <c r="G132" s="42">
        <v>4</v>
      </c>
      <c r="H132" s="62"/>
      <c r="I132" s="44">
        <f t="shared" si="31"/>
        <v>0</v>
      </c>
      <c r="J132" s="2"/>
    </row>
    <row r="133" spans="1:10" ht="22.5" x14ac:dyDescent="0.25">
      <c r="A133" s="54" t="s">
        <v>235</v>
      </c>
      <c r="B133" s="40" t="s">
        <v>13</v>
      </c>
      <c r="C133" s="41" t="s">
        <v>183</v>
      </c>
      <c r="D133" s="42">
        <v>2</v>
      </c>
      <c r="E133" s="43">
        <v>588.02</v>
      </c>
      <c r="F133" s="44">
        <f t="shared" si="30"/>
        <v>1176.04</v>
      </c>
      <c r="G133" s="42">
        <v>2</v>
      </c>
      <c r="H133" s="62"/>
      <c r="I133" s="44">
        <f t="shared" si="31"/>
        <v>0</v>
      </c>
      <c r="J133" s="2"/>
    </row>
    <row r="134" spans="1:10" ht="33.75" x14ac:dyDescent="0.25">
      <c r="A134" s="54" t="s">
        <v>236</v>
      </c>
      <c r="B134" s="40" t="s">
        <v>13</v>
      </c>
      <c r="C134" s="41" t="s">
        <v>184</v>
      </c>
      <c r="D134" s="42">
        <v>4</v>
      </c>
      <c r="E134" s="43">
        <v>229.6</v>
      </c>
      <c r="F134" s="44">
        <f t="shared" si="30"/>
        <v>918.4</v>
      </c>
      <c r="G134" s="42">
        <v>4</v>
      </c>
      <c r="H134" s="62"/>
      <c r="I134" s="44">
        <f t="shared" si="31"/>
        <v>0</v>
      </c>
      <c r="J134" s="2"/>
    </row>
    <row r="135" spans="1:10" ht="33.75" x14ac:dyDescent="0.25">
      <c r="A135" s="54" t="s">
        <v>237</v>
      </c>
      <c r="B135" s="40" t="s">
        <v>13</v>
      </c>
      <c r="C135" s="41" t="s">
        <v>185</v>
      </c>
      <c r="D135" s="42">
        <v>1</v>
      </c>
      <c r="E135" s="43">
        <v>1176.05</v>
      </c>
      <c r="F135" s="44">
        <f t="shared" si="30"/>
        <v>1176.05</v>
      </c>
      <c r="G135" s="42">
        <v>1</v>
      </c>
      <c r="H135" s="62"/>
      <c r="I135" s="44">
        <f t="shared" si="31"/>
        <v>0</v>
      </c>
      <c r="J135" s="2"/>
    </row>
    <row r="136" spans="1:10" ht="33.75" x14ac:dyDescent="0.25">
      <c r="A136" s="54" t="s">
        <v>238</v>
      </c>
      <c r="B136" s="40" t="s">
        <v>173</v>
      </c>
      <c r="C136" s="41" t="s">
        <v>186</v>
      </c>
      <c r="D136" s="42">
        <v>5</v>
      </c>
      <c r="E136" s="43">
        <v>374.48</v>
      </c>
      <c r="F136" s="44">
        <f t="shared" si="30"/>
        <v>1872.4</v>
      </c>
      <c r="G136" s="42">
        <v>5</v>
      </c>
      <c r="H136" s="62"/>
      <c r="I136" s="44">
        <f t="shared" si="31"/>
        <v>0</v>
      </c>
      <c r="J136" s="2"/>
    </row>
    <row r="137" spans="1:10" x14ac:dyDescent="0.25">
      <c r="A137" s="45"/>
      <c r="B137" s="45"/>
      <c r="C137" s="46" t="s">
        <v>187</v>
      </c>
      <c r="D137" s="42">
        <v>1</v>
      </c>
      <c r="E137" s="47">
        <f>SUM(F131:F136)</f>
        <v>10825.09</v>
      </c>
      <c r="F137" s="48">
        <f t="shared" si="30"/>
        <v>10825.09</v>
      </c>
      <c r="G137" s="42">
        <v>1</v>
      </c>
      <c r="H137" s="47">
        <f>SUM(I131:I136)</f>
        <v>0</v>
      </c>
      <c r="I137" s="48">
        <f t="shared" si="31"/>
        <v>0</v>
      </c>
    </row>
    <row r="138" spans="1:10" ht="0.95" customHeight="1" x14ac:dyDescent="0.25">
      <c r="A138" s="49"/>
      <c r="B138" s="49"/>
      <c r="C138" s="50"/>
      <c r="D138" s="51"/>
      <c r="E138" s="52"/>
      <c r="F138" s="53"/>
      <c r="G138" s="51"/>
      <c r="H138" s="52"/>
      <c r="I138" s="53"/>
    </row>
    <row r="139" spans="1:10" x14ac:dyDescent="0.25">
      <c r="A139" s="45"/>
      <c r="B139" s="45"/>
      <c r="C139" s="46" t="s">
        <v>188</v>
      </c>
      <c r="D139" s="55">
        <v>1</v>
      </c>
      <c r="E139" s="47">
        <f>F103+F111+F130</f>
        <v>35219.599999999999</v>
      </c>
      <c r="F139" s="48">
        <f>ROUND(D139*E139,2)</f>
        <v>35219.599999999999</v>
      </c>
      <c r="G139" s="55">
        <v>1</v>
      </c>
      <c r="H139" s="47">
        <f>I103+I111+I130</f>
        <v>0</v>
      </c>
      <c r="I139" s="48">
        <f>ROUND(G139*H139,2)</f>
        <v>0</v>
      </c>
    </row>
    <row r="140" spans="1:10" ht="0.95" customHeight="1" x14ac:dyDescent="0.25">
      <c r="A140" s="49"/>
      <c r="B140" s="49"/>
      <c r="C140" s="50"/>
      <c r="D140" s="51"/>
      <c r="E140" s="52"/>
      <c r="F140" s="53"/>
      <c r="G140" s="51"/>
      <c r="H140" s="52"/>
      <c r="I140" s="53"/>
    </row>
    <row r="141" spans="1:10" ht="15.75" thickBot="1" x14ac:dyDescent="0.3">
      <c r="A141" s="45"/>
      <c r="B141" s="45"/>
      <c r="C141" s="46" t="s">
        <v>189</v>
      </c>
      <c r="D141" s="56">
        <v>1</v>
      </c>
      <c r="E141" s="57">
        <f>F4+F43+F53+F79+F86+F95+F102</f>
        <v>307534.33</v>
      </c>
      <c r="F141" s="58">
        <f>ROUND(D141*E141,2)</f>
        <v>307534.33</v>
      </c>
      <c r="G141" s="56">
        <v>1</v>
      </c>
      <c r="H141" s="57">
        <f>I4+I43+I53+I79+I86+I95+I102</f>
        <v>25000</v>
      </c>
      <c r="I141" s="58">
        <f>ROUND(G141*H141,2)</f>
        <v>25000</v>
      </c>
    </row>
    <row r="142" spans="1:10" ht="0.95" customHeight="1" x14ac:dyDescent="0.25">
      <c r="A142" s="49"/>
      <c r="B142" s="49"/>
      <c r="C142" s="50"/>
      <c r="D142" s="59"/>
      <c r="E142" s="59"/>
      <c r="F142" s="59"/>
      <c r="G142" s="60"/>
      <c r="H142" s="60"/>
      <c r="I142" s="60"/>
    </row>
    <row r="143" spans="1:10" ht="15.75" thickBot="1" x14ac:dyDescent="0.3">
      <c r="A143" s="26"/>
      <c r="B143" s="26"/>
      <c r="C143" s="26"/>
      <c r="D143" s="60"/>
      <c r="E143" s="60"/>
      <c r="F143" s="60"/>
      <c r="G143" s="60"/>
      <c r="H143" s="60"/>
      <c r="I143" s="60"/>
    </row>
    <row r="144" spans="1:10" ht="26.25" thickBot="1" x14ac:dyDescent="0.25">
      <c r="A144" s="61"/>
      <c r="B144" s="61"/>
      <c r="C144" s="16" t="s">
        <v>244</v>
      </c>
      <c r="D144" s="4">
        <v>1</v>
      </c>
      <c r="E144" s="5"/>
      <c r="F144" s="6">
        <f>F141</f>
        <v>307534.33</v>
      </c>
      <c r="G144" s="4">
        <v>1</v>
      </c>
      <c r="H144" s="5"/>
      <c r="I144" s="6">
        <f>I141</f>
        <v>25000</v>
      </c>
    </row>
    <row r="145" spans="1:9" x14ac:dyDescent="0.2">
      <c r="A145" s="61"/>
      <c r="B145" s="61"/>
      <c r="C145" s="17" t="s">
        <v>245</v>
      </c>
      <c r="D145" s="7">
        <v>1</v>
      </c>
      <c r="E145" s="8" t="s">
        <v>246</v>
      </c>
      <c r="F145" s="9">
        <f>F144*0.13</f>
        <v>39979.46</v>
      </c>
      <c r="G145" s="7">
        <v>1</v>
      </c>
      <c r="H145" s="98">
        <v>0.13</v>
      </c>
      <c r="I145" s="9">
        <f>I144*H145</f>
        <v>3250</v>
      </c>
    </row>
    <row r="146" spans="1:9" ht="15.75" thickBot="1" x14ac:dyDescent="0.25">
      <c r="A146" s="61"/>
      <c r="B146" s="61"/>
      <c r="C146" s="18" t="s">
        <v>247</v>
      </c>
      <c r="D146" s="10">
        <v>1</v>
      </c>
      <c r="E146" s="11" t="s">
        <v>248</v>
      </c>
      <c r="F146" s="12">
        <f>F144*0.06</f>
        <v>18452.060000000001</v>
      </c>
      <c r="G146" s="10">
        <v>1</v>
      </c>
      <c r="H146" s="71">
        <v>0.06</v>
      </c>
      <c r="I146" s="12">
        <f>I144*H146</f>
        <v>1500</v>
      </c>
    </row>
    <row r="147" spans="1:9" ht="15.75" thickBot="1" x14ac:dyDescent="0.25">
      <c r="A147" s="61"/>
      <c r="B147" s="61"/>
      <c r="C147" s="19" t="s">
        <v>242</v>
      </c>
      <c r="D147" s="20">
        <v>1</v>
      </c>
      <c r="E147" s="21"/>
      <c r="F147" s="22">
        <f>SUM(F144:F146)</f>
        <v>365965.85</v>
      </c>
      <c r="G147" s="20">
        <v>1</v>
      </c>
      <c r="H147" s="23"/>
      <c r="I147" s="22">
        <f>SUM(I144:I146)</f>
        <v>29750</v>
      </c>
    </row>
    <row r="148" spans="1:9" ht="15.75" thickBot="1" x14ac:dyDescent="0.25">
      <c r="A148" s="61"/>
      <c r="B148" s="61"/>
      <c r="C148" s="19" t="s">
        <v>249</v>
      </c>
      <c r="D148" s="13">
        <v>1</v>
      </c>
      <c r="E148" s="23" t="s">
        <v>250</v>
      </c>
      <c r="F148" s="22">
        <f>F147*0.21</f>
        <v>76852.83</v>
      </c>
      <c r="G148" s="20">
        <v>1</v>
      </c>
      <c r="H148" s="25">
        <v>0.21</v>
      </c>
      <c r="I148" s="22">
        <f>I147*0.21</f>
        <v>6247.5</v>
      </c>
    </row>
    <row r="149" spans="1:9" ht="15.75" thickBot="1" x14ac:dyDescent="0.25">
      <c r="A149" s="61"/>
      <c r="B149" s="61"/>
      <c r="C149" s="24" t="s">
        <v>251</v>
      </c>
      <c r="D149" s="13">
        <v>1</v>
      </c>
      <c r="E149" s="23"/>
      <c r="F149" s="22">
        <f>SUM(F147:F148)</f>
        <v>442818.68</v>
      </c>
      <c r="G149" s="20"/>
      <c r="H149" s="25"/>
      <c r="I149" s="22">
        <f>SUM(I147:I148)</f>
        <v>35997.5</v>
      </c>
    </row>
    <row r="150" spans="1:9" ht="41.25" customHeight="1" thickBot="1" x14ac:dyDescent="0.25">
      <c r="A150" s="80" t="s">
        <v>252</v>
      </c>
      <c r="B150" s="81"/>
      <c r="C150" s="82"/>
      <c r="D150" s="83"/>
      <c r="E150" s="15" t="s">
        <v>253</v>
      </c>
      <c r="F150" s="84"/>
      <c r="G150" s="88"/>
      <c r="H150" s="88"/>
      <c r="I150" s="85"/>
    </row>
    <row r="151" spans="1:9" ht="46.5" customHeight="1" thickBot="1" x14ac:dyDescent="0.25">
      <c r="A151" s="80" t="s">
        <v>254</v>
      </c>
      <c r="B151" s="81"/>
      <c r="C151" s="84"/>
      <c r="D151" s="85"/>
      <c r="E151" s="14" t="s">
        <v>255</v>
      </c>
      <c r="F151" s="84"/>
      <c r="G151" s="88"/>
      <c r="H151" s="88"/>
      <c r="I151" s="85"/>
    </row>
    <row r="152" spans="1:9" ht="45.75" customHeight="1" thickBot="1" x14ac:dyDescent="0.25">
      <c r="A152" s="80" t="s">
        <v>256</v>
      </c>
      <c r="B152" s="81"/>
      <c r="C152" s="84"/>
      <c r="D152" s="85"/>
      <c r="E152" s="14" t="s">
        <v>257</v>
      </c>
      <c r="F152" s="84"/>
      <c r="G152" s="88"/>
      <c r="H152" s="88"/>
      <c r="I152" s="85"/>
    </row>
    <row r="153" spans="1:9" ht="40.5" customHeight="1" x14ac:dyDescent="0.25">
      <c r="A153" s="74" t="s">
        <v>258</v>
      </c>
      <c r="B153" s="75"/>
      <c r="C153" s="96" t="s">
        <v>259</v>
      </c>
      <c r="D153" s="96"/>
      <c r="E153" s="96"/>
      <c r="F153" s="96"/>
      <c r="G153" s="96"/>
      <c r="H153" s="96"/>
      <c r="I153" s="97"/>
    </row>
    <row r="154" spans="1:9" ht="33" customHeight="1" x14ac:dyDescent="0.25">
      <c r="A154" s="76"/>
      <c r="B154" s="77"/>
      <c r="C154" s="72" t="s">
        <v>260</v>
      </c>
      <c r="D154" s="72"/>
      <c r="E154" s="72"/>
      <c r="F154" s="72"/>
      <c r="G154" s="72"/>
      <c r="H154" s="72"/>
      <c r="I154" s="73"/>
    </row>
    <row r="155" spans="1:9" ht="36.75" customHeight="1" x14ac:dyDescent="0.25">
      <c r="A155" s="76"/>
      <c r="B155" s="77"/>
      <c r="C155" s="72" t="s">
        <v>261</v>
      </c>
      <c r="D155" s="72"/>
      <c r="E155" s="72"/>
      <c r="F155" s="72"/>
      <c r="G155" s="72"/>
      <c r="H155" s="72"/>
      <c r="I155" s="73"/>
    </row>
    <row r="156" spans="1:9" ht="46.5" customHeight="1" thickBot="1" x14ac:dyDescent="0.3">
      <c r="A156" s="78"/>
      <c r="B156" s="79"/>
      <c r="C156" s="86" t="s">
        <v>262</v>
      </c>
      <c r="D156" s="86"/>
      <c r="E156" s="86"/>
      <c r="F156" s="86"/>
      <c r="G156" s="86"/>
      <c r="H156" s="86"/>
      <c r="I156" s="87"/>
    </row>
  </sheetData>
  <sheetProtection password="CC08" sheet="1" objects="1" scenarios="1"/>
  <mergeCells count="17">
    <mergeCell ref="A1:I1"/>
    <mergeCell ref="D2:F2"/>
    <mergeCell ref="G2:I2"/>
    <mergeCell ref="C153:I153"/>
    <mergeCell ref="C154:I154"/>
    <mergeCell ref="A153:B156"/>
    <mergeCell ref="A152:B152"/>
    <mergeCell ref="A150:B150"/>
    <mergeCell ref="A151:B151"/>
    <mergeCell ref="C150:D150"/>
    <mergeCell ref="C151:D151"/>
    <mergeCell ref="C152:D152"/>
    <mergeCell ref="C155:I155"/>
    <mergeCell ref="C156:I156"/>
    <mergeCell ref="F150:I150"/>
    <mergeCell ref="F151:I151"/>
    <mergeCell ref="F152:I152"/>
  </mergeCells>
  <conditionalFormatting sqref="H6">
    <cfRule type="cellIs" dxfId="85" priority="93" operator="greaterThan">
      <formula>$E$6</formula>
    </cfRule>
  </conditionalFormatting>
  <conditionalFormatting sqref="H7">
    <cfRule type="cellIs" dxfId="84" priority="92" operator="greaterThan">
      <formula>$E$7</formula>
    </cfRule>
  </conditionalFormatting>
  <conditionalFormatting sqref="H8">
    <cfRule type="cellIs" dxfId="83" priority="91" operator="greaterThan">
      <formula>$E$8</formula>
    </cfRule>
  </conditionalFormatting>
  <conditionalFormatting sqref="H9">
    <cfRule type="cellIs" dxfId="82" priority="90" operator="greaterThan">
      <formula>$E$9</formula>
    </cfRule>
  </conditionalFormatting>
  <conditionalFormatting sqref="H10">
    <cfRule type="cellIs" dxfId="81" priority="89" operator="greaterThan">
      <formula>$E$10</formula>
    </cfRule>
  </conditionalFormatting>
  <conditionalFormatting sqref="H11">
    <cfRule type="cellIs" dxfId="80" priority="88" operator="greaterThan">
      <formula>$E$11</formula>
    </cfRule>
  </conditionalFormatting>
  <conditionalFormatting sqref="H12">
    <cfRule type="cellIs" dxfId="79" priority="87" operator="greaterThan">
      <formula>$E$12</formula>
    </cfRule>
  </conditionalFormatting>
  <conditionalFormatting sqref="H16">
    <cfRule type="cellIs" dxfId="78" priority="86" operator="greaterThan">
      <formula>$E$16</formula>
    </cfRule>
  </conditionalFormatting>
  <conditionalFormatting sqref="H17">
    <cfRule type="cellIs" dxfId="77" priority="85" operator="greaterThan">
      <formula>$E$17</formula>
    </cfRule>
  </conditionalFormatting>
  <conditionalFormatting sqref="H18">
    <cfRule type="cellIs" dxfId="76" priority="84" operator="greaterThan">
      <formula>$E$18</formula>
    </cfRule>
  </conditionalFormatting>
  <conditionalFormatting sqref="H19">
    <cfRule type="cellIs" dxfId="75" priority="83" operator="greaterThan">
      <formula>$E$19</formula>
    </cfRule>
  </conditionalFormatting>
  <conditionalFormatting sqref="H23">
    <cfRule type="cellIs" dxfId="74" priority="82" operator="greaterThan">
      <formula>$E$23</formula>
    </cfRule>
  </conditionalFormatting>
  <conditionalFormatting sqref="H24">
    <cfRule type="cellIs" dxfId="73" priority="81" operator="greaterThan">
      <formula>$E$24</formula>
    </cfRule>
  </conditionalFormatting>
  <conditionalFormatting sqref="H25">
    <cfRule type="cellIs" dxfId="72" priority="80" operator="greaterThan">
      <formula>$E$25</formula>
    </cfRule>
  </conditionalFormatting>
  <conditionalFormatting sqref="H26">
    <cfRule type="cellIs" dxfId="71" priority="79" operator="greaterThan">
      <formula>$E$26</formula>
    </cfRule>
  </conditionalFormatting>
  <conditionalFormatting sqref="H27">
    <cfRule type="cellIs" dxfId="70" priority="78" operator="greaterThan">
      <formula>$E$27</formula>
    </cfRule>
  </conditionalFormatting>
  <conditionalFormatting sqref="H28">
    <cfRule type="cellIs" dxfId="69" priority="77" operator="greaterThan">
      <formula>$E$28</formula>
    </cfRule>
  </conditionalFormatting>
  <conditionalFormatting sqref="H29">
    <cfRule type="cellIs" dxfId="68" priority="76" operator="greaterThan">
      <formula>$E$29</formula>
    </cfRule>
  </conditionalFormatting>
  <conditionalFormatting sqref="H30">
    <cfRule type="cellIs" dxfId="67" priority="75" operator="greaterThan">
      <formula>$E$30</formula>
    </cfRule>
  </conditionalFormatting>
  <conditionalFormatting sqref="H31">
    <cfRule type="cellIs" dxfId="66" priority="74" operator="greaterThan">
      <formula>$E$31</formula>
    </cfRule>
  </conditionalFormatting>
  <conditionalFormatting sqref="H32">
    <cfRule type="cellIs" dxfId="65" priority="73" operator="greaterThan">
      <formula>$E$32</formula>
    </cfRule>
  </conditionalFormatting>
  <conditionalFormatting sqref="H33">
    <cfRule type="cellIs" dxfId="64" priority="72" operator="greaterThan">
      <formula>$E$33</formula>
    </cfRule>
  </conditionalFormatting>
  <conditionalFormatting sqref="H36">
    <cfRule type="cellIs" dxfId="63" priority="71" operator="greaterThan">
      <formula>$E$36</formula>
    </cfRule>
  </conditionalFormatting>
  <conditionalFormatting sqref="H37">
    <cfRule type="cellIs" dxfId="62" priority="70" operator="greaterThan">
      <formula>$E$37</formula>
    </cfRule>
  </conditionalFormatting>
  <conditionalFormatting sqref="H38">
    <cfRule type="cellIs" dxfId="61" priority="69" operator="greaterThan">
      <formula>$E$38</formula>
    </cfRule>
  </conditionalFormatting>
  <conditionalFormatting sqref="H39">
    <cfRule type="cellIs" dxfId="60" priority="68" operator="greaterThan">
      <formula>$E$39</formula>
    </cfRule>
  </conditionalFormatting>
  <conditionalFormatting sqref="H40">
    <cfRule type="cellIs" dxfId="59" priority="67" operator="greaterThan">
      <formula>$E$40</formula>
    </cfRule>
  </conditionalFormatting>
  <conditionalFormatting sqref="H44">
    <cfRule type="cellIs" dxfId="58" priority="66" operator="greaterThan">
      <formula>$E$44</formula>
    </cfRule>
  </conditionalFormatting>
  <conditionalFormatting sqref="H45">
    <cfRule type="cellIs" dxfId="57" priority="65" operator="greaterThan">
      <formula>$E$45</formula>
    </cfRule>
  </conditionalFormatting>
  <conditionalFormatting sqref="H46">
    <cfRule type="cellIs" dxfId="56" priority="64" operator="greaterThan">
      <formula>$E$46</formula>
    </cfRule>
  </conditionalFormatting>
  <conditionalFormatting sqref="H47">
    <cfRule type="cellIs" dxfId="55" priority="63" operator="greaterThan">
      <formula>$E$47</formula>
    </cfRule>
  </conditionalFormatting>
  <conditionalFormatting sqref="H48">
    <cfRule type="cellIs" dxfId="54" priority="62" operator="greaterThan">
      <formula>$E$48</formula>
    </cfRule>
  </conditionalFormatting>
  <conditionalFormatting sqref="H49">
    <cfRule type="cellIs" dxfId="53" priority="61" operator="greaterThan">
      <formula>$E$49</formula>
    </cfRule>
  </conditionalFormatting>
  <conditionalFormatting sqref="H50">
    <cfRule type="cellIs" dxfId="52" priority="60" operator="greaterThan">
      <formula>$E$50</formula>
    </cfRule>
  </conditionalFormatting>
  <conditionalFormatting sqref="H54">
    <cfRule type="cellIs" dxfId="51" priority="59" operator="greaterThan">
      <formula>$E$54</formula>
    </cfRule>
  </conditionalFormatting>
  <conditionalFormatting sqref="H55">
    <cfRule type="cellIs" dxfId="50" priority="58" operator="greaterThan">
      <formula>$E$55</formula>
    </cfRule>
  </conditionalFormatting>
  <conditionalFormatting sqref="H56">
    <cfRule type="cellIs" dxfId="49" priority="57" operator="greaterThan">
      <formula>$E$56</formula>
    </cfRule>
    <cfRule type="cellIs" dxfId="48" priority="56" operator="greaterThan">
      <formula>$E$56</formula>
    </cfRule>
  </conditionalFormatting>
  <conditionalFormatting sqref="H57">
    <cfRule type="cellIs" dxfId="47" priority="55" operator="greaterThan">
      <formula>$E$57</formula>
    </cfRule>
  </conditionalFormatting>
  <conditionalFormatting sqref="H58">
    <cfRule type="cellIs" dxfId="46" priority="54" operator="greaterThan">
      <formula>$E$58</formula>
    </cfRule>
  </conditionalFormatting>
  <conditionalFormatting sqref="H59">
    <cfRule type="cellIs" dxfId="45" priority="53" operator="greaterThan">
      <formula>$E$59</formula>
    </cfRule>
  </conditionalFormatting>
  <conditionalFormatting sqref="H60">
    <cfRule type="cellIs" dxfId="44" priority="52" operator="greaterThan">
      <formula>$E$60</formula>
    </cfRule>
  </conditionalFormatting>
  <conditionalFormatting sqref="H61">
    <cfRule type="cellIs" dxfId="43" priority="51" operator="greaterThan">
      <formula>$E$61</formula>
    </cfRule>
  </conditionalFormatting>
  <conditionalFormatting sqref="H62">
    <cfRule type="cellIs" dxfId="42" priority="50" operator="greaterThan">
      <formula>$E$62</formula>
    </cfRule>
  </conditionalFormatting>
  <conditionalFormatting sqref="H63">
    <cfRule type="cellIs" dxfId="41" priority="49" operator="greaterThan">
      <formula>$E$63</formula>
    </cfRule>
  </conditionalFormatting>
  <conditionalFormatting sqref="H64">
    <cfRule type="cellIs" dxfId="40" priority="48" operator="greaterThan">
      <formula>$E$64</formula>
    </cfRule>
  </conditionalFormatting>
  <conditionalFormatting sqref="H65">
    <cfRule type="cellIs" dxfId="39" priority="47" operator="greaterThan">
      <formula>$E$65</formula>
    </cfRule>
  </conditionalFormatting>
  <conditionalFormatting sqref="H66">
    <cfRule type="cellIs" dxfId="38" priority="46" operator="greaterThan">
      <formula>$E$66</formula>
    </cfRule>
  </conditionalFormatting>
  <conditionalFormatting sqref="H67">
    <cfRule type="cellIs" dxfId="37" priority="45" operator="greaterThan">
      <formula>$E$67</formula>
    </cfRule>
  </conditionalFormatting>
  <conditionalFormatting sqref="H68">
    <cfRule type="cellIs" dxfId="36" priority="44" operator="greaterThan">
      <formula>$E$68</formula>
    </cfRule>
  </conditionalFormatting>
  <conditionalFormatting sqref="H69">
    <cfRule type="cellIs" dxfId="35" priority="43" operator="greaterThan">
      <formula>$E$69</formula>
    </cfRule>
  </conditionalFormatting>
  <conditionalFormatting sqref="H70">
    <cfRule type="cellIs" dxfId="34" priority="42" operator="greaterThan">
      <formula>$E$70</formula>
    </cfRule>
  </conditionalFormatting>
  <conditionalFormatting sqref="H71">
    <cfRule type="cellIs" dxfId="33" priority="41" operator="greaterThan">
      <formula>$E$71</formula>
    </cfRule>
  </conditionalFormatting>
  <conditionalFormatting sqref="H72">
    <cfRule type="cellIs" dxfId="32" priority="40" operator="greaterThan">
      <formula>$E$72</formula>
    </cfRule>
  </conditionalFormatting>
  <conditionalFormatting sqref="H73">
    <cfRule type="cellIs" dxfId="31" priority="39" operator="greaterThan">
      <formula>$E$73</formula>
    </cfRule>
  </conditionalFormatting>
  <conditionalFormatting sqref="H74">
    <cfRule type="cellIs" dxfId="30" priority="38" operator="greaterThan">
      <formula>$E$74</formula>
    </cfRule>
  </conditionalFormatting>
  <conditionalFormatting sqref="H75">
    <cfRule type="cellIs" dxfId="29" priority="37" operator="greaterThan">
      <formula>$E$75</formula>
    </cfRule>
  </conditionalFormatting>
  <conditionalFormatting sqref="H80">
    <cfRule type="cellIs" dxfId="28" priority="36" operator="greaterThan">
      <formula>$E$80</formula>
    </cfRule>
  </conditionalFormatting>
  <conditionalFormatting sqref="H81">
    <cfRule type="cellIs" dxfId="27" priority="35" operator="greaterThan">
      <formula>$E$81</formula>
    </cfRule>
  </conditionalFormatting>
  <conditionalFormatting sqref="H82">
    <cfRule type="cellIs" dxfId="26" priority="34" operator="greaterThan">
      <formula>$E$82</formula>
    </cfRule>
  </conditionalFormatting>
  <conditionalFormatting sqref="H83">
    <cfRule type="cellIs" dxfId="25" priority="33" operator="greaterThan">
      <formula>$E$83</formula>
    </cfRule>
  </conditionalFormatting>
  <conditionalFormatting sqref="H87">
    <cfRule type="cellIs" dxfId="24" priority="32" operator="greaterThan">
      <formula>$E$87</formula>
    </cfRule>
  </conditionalFormatting>
  <conditionalFormatting sqref="H88">
    <cfRule type="cellIs" dxfId="23" priority="31" operator="greaterThan">
      <formula>$E$88</formula>
    </cfRule>
  </conditionalFormatting>
  <conditionalFormatting sqref="H89">
    <cfRule type="cellIs" dxfId="22" priority="30" operator="greaterThan">
      <formula>$E$89</formula>
    </cfRule>
  </conditionalFormatting>
  <conditionalFormatting sqref="H90">
    <cfRule type="cellIs" dxfId="21" priority="29" operator="greaterThan">
      <formula>$E$90</formula>
    </cfRule>
  </conditionalFormatting>
  <conditionalFormatting sqref="H91">
    <cfRule type="cellIs" dxfId="20" priority="28" operator="greaterThan">
      <formula>$E$91</formula>
    </cfRule>
  </conditionalFormatting>
  <conditionalFormatting sqref="H96">
    <cfRule type="cellIs" dxfId="19" priority="27" operator="greaterThan">
      <formula>$E$96</formula>
    </cfRule>
  </conditionalFormatting>
  <conditionalFormatting sqref="H97">
    <cfRule type="cellIs" dxfId="18" priority="26" operator="greaterThan">
      <formula>$E$97</formula>
    </cfRule>
  </conditionalFormatting>
  <conditionalFormatting sqref="H98">
    <cfRule type="cellIs" dxfId="17" priority="25" operator="greaterThan">
      <formula>$E$98</formula>
    </cfRule>
  </conditionalFormatting>
  <conditionalFormatting sqref="H99">
    <cfRule type="cellIs" dxfId="16" priority="24" operator="lessThan">
      <formula>$E$99</formula>
    </cfRule>
    <cfRule type="cellIs" dxfId="15" priority="23" operator="greaterThan">
      <formula>$E$99</formula>
    </cfRule>
    <cfRule type="cellIs" dxfId="14" priority="22" operator="greaterThan">
      <formula>$E$99</formula>
    </cfRule>
    <cfRule type="cellIs" dxfId="13" priority="20" operator="lessThan">
      <formula>$E$99</formula>
    </cfRule>
    <cfRule type="cellIs" dxfId="12" priority="19" operator="greaterThan">
      <formula>$E$99</formula>
    </cfRule>
  </conditionalFormatting>
  <conditionalFormatting sqref="H104">
    <cfRule type="cellIs" dxfId="11" priority="21" operator="lessThan">
      <formula>$E$99</formula>
    </cfRule>
    <cfRule type="cellIs" dxfId="10" priority="18" operator="greaterThan">
      <formula>$E$104</formula>
    </cfRule>
  </conditionalFormatting>
  <conditionalFormatting sqref="H105">
    <cfRule type="cellIs" dxfId="9" priority="17" operator="greaterThan">
      <formula>$E$105</formula>
    </cfRule>
  </conditionalFormatting>
  <conditionalFormatting sqref="H106">
    <cfRule type="cellIs" dxfId="8" priority="16" operator="greaterThan">
      <formula>$E$106</formula>
    </cfRule>
  </conditionalFormatting>
  <conditionalFormatting sqref="H107">
    <cfRule type="cellIs" dxfId="7" priority="15" operator="greaterThan">
      <formula>$E$107</formula>
    </cfRule>
  </conditionalFormatting>
  <conditionalFormatting sqref="H108">
    <cfRule type="cellIs" dxfId="6" priority="14" operator="greaterThan">
      <formula>$E$108</formula>
    </cfRule>
  </conditionalFormatting>
  <conditionalFormatting sqref="H131">
    <cfRule type="cellIs" dxfId="5" priority="6" operator="greaterThan">
      <formula>$E$131</formula>
    </cfRule>
  </conditionalFormatting>
  <conditionalFormatting sqref="H132">
    <cfRule type="cellIs" dxfId="4" priority="5" operator="greaterThan">
      <formula>$E$132</formula>
    </cfRule>
  </conditionalFormatting>
  <conditionalFormatting sqref="H133">
    <cfRule type="cellIs" dxfId="3" priority="4" operator="greaterThan">
      <formula>$E$133</formula>
    </cfRule>
  </conditionalFormatting>
  <conditionalFormatting sqref="H134">
    <cfRule type="cellIs" dxfId="2" priority="3" operator="greaterThan">
      <formula>$E$134</formula>
    </cfRule>
  </conditionalFormatting>
  <conditionalFormatting sqref="H135">
    <cfRule type="cellIs" dxfId="1" priority="2" operator="greaterThan">
      <formula>$E$135</formula>
    </cfRule>
  </conditionalFormatting>
  <conditionalFormatting sqref="H136">
    <cfRule type="cellIs" dxfId="0" priority="1" operator="greaterThan">
      <formula>$E$136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Abad Pérez, Luis Miguel</dc:creator>
  <cp:lastModifiedBy>Abad Pérez, Luis Miguel</cp:lastModifiedBy>
  <cp:lastPrinted>2020-10-21T10:35:37Z</cp:lastPrinted>
  <dcterms:created xsi:type="dcterms:W3CDTF">2020-10-21T09:06:51Z</dcterms:created>
  <dcterms:modified xsi:type="dcterms:W3CDTF">2020-11-18T10:11:09Z</dcterms:modified>
</cp:coreProperties>
</file>