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Z:\L-10\OB-15-075-3.AMPLIACIÓN_BASE-CUATRO_VIENTOS_2020\MODIFICACIÓN_SEPT20\SC\"/>
    </mc:Choice>
  </mc:AlternateContent>
  <xr:revisionPtr revIDLastSave="0" documentId="13_ncr:1_{459B0B26-8EEB-4FEF-8053-5A79071C24E8}" xr6:coauthVersionLast="36" xr6:coauthVersionMax="36" xr10:uidLastSave="{00000000-0000-0000-0000-000000000000}"/>
  <bookViews>
    <workbookView xWindow="0" yWindow="0" windowWidth="17256" windowHeight="6696" xr2:uid="{3E4DC17A-07EE-4F52-9995-D2B3FBA72238}"/>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5" i="1" l="1"/>
  <c r="G93" i="1"/>
  <c r="G92" i="1"/>
  <c r="G91" i="1"/>
  <c r="G94" i="1" l="1"/>
  <c r="I17" i="1" l="1"/>
  <c r="I19" i="1"/>
  <c r="I21" i="1"/>
  <c r="I23" i="1"/>
  <c r="I25" i="1"/>
  <c r="I27" i="1"/>
  <c r="I29" i="1"/>
  <c r="I32" i="1"/>
  <c r="I34" i="1"/>
  <c r="I36" i="1"/>
  <c r="I38" i="1"/>
  <c r="I40" i="1"/>
  <c r="I43" i="1"/>
  <c r="I45" i="1"/>
  <c r="I47" i="1"/>
  <c r="I49" i="1"/>
  <c r="I51" i="1"/>
  <c r="I53" i="1"/>
  <c r="I54" i="1"/>
  <c r="I55" i="1"/>
  <c r="I57" i="1"/>
  <c r="I59" i="1"/>
  <c r="I61" i="1"/>
  <c r="I63" i="1"/>
  <c r="I65" i="1"/>
  <c r="I67" i="1"/>
  <c r="I70" i="1"/>
  <c r="I71" i="1"/>
  <c r="I73" i="1"/>
  <c r="H77" i="1" s="1"/>
  <c r="I77" i="1" s="1"/>
  <c r="I75" i="1"/>
  <c r="I78" i="1"/>
  <c r="I81" i="1"/>
  <c r="H82" i="1" s="1"/>
  <c r="I82" i="1" s="1"/>
  <c r="I83" i="1"/>
  <c r="I84" i="1"/>
  <c r="I86" i="1"/>
  <c r="I88" i="1"/>
  <c r="I90" i="1"/>
  <c r="I8" i="1"/>
  <c r="I10" i="1"/>
  <c r="I12" i="1"/>
  <c r="I14" i="1"/>
  <c r="I6" i="1"/>
  <c r="H87" i="1"/>
  <c r="I87" i="1" s="1"/>
  <c r="H69" i="1" l="1"/>
  <c r="I69" i="1" s="1"/>
  <c r="H42" i="1"/>
  <c r="I42" i="1" s="1"/>
  <c r="H31" i="1"/>
  <c r="I31" i="1" s="1"/>
  <c r="H16" i="1"/>
  <c r="I16" i="1" s="1"/>
  <c r="I5" i="1" s="1"/>
  <c r="H72" i="1"/>
  <c r="I72" i="1" s="1"/>
  <c r="H85" i="1"/>
  <c r="I85" i="1" s="1"/>
  <c r="H79" i="1"/>
  <c r="I79" i="1" s="1"/>
  <c r="H18" i="1" l="1"/>
  <c r="I18" i="1" s="1"/>
  <c r="H44" i="1"/>
  <c r="I44" i="1" s="1"/>
  <c r="H33" i="1"/>
  <c r="I33" i="1" s="1"/>
  <c r="H5" i="1"/>
  <c r="H89" i="1" l="1"/>
  <c r="I89" i="1" s="1"/>
  <c r="I91" i="1" s="1"/>
  <c r="I92" i="1" s="1"/>
  <c r="I93" i="1" s="1"/>
  <c r="I94" i="1" s="1"/>
  <c r="I95" i="1" s="1"/>
  <c r="E85" i="1"/>
  <c r="G86" i="1"/>
  <c r="F87" i="1" s="1"/>
  <c r="E79" i="1"/>
  <c r="G81" i="1"/>
  <c r="F82" i="1" s="1"/>
  <c r="E72" i="1"/>
  <c r="G75" i="1"/>
  <c r="G73" i="1"/>
  <c r="E44" i="1"/>
  <c r="G67" i="1"/>
  <c r="G65" i="1"/>
  <c r="G63" i="1"/>
  <c r="G61" i="1"/>
  <c r="G59" i="1"/>
  <c r="G57" i="1"/>
  <c r="G55" i="1"/>
  <c r="G53" i="1"/>
  <c r="G51" i="1"/>
  <c r="G49" i="1"/>
  <c r="G47" i="1"/>
  <c r="G45" i="1"/>
  <c r="E33" i="1"/>
  <c r="G40" i="1"/>
  <c r="G38" i="1"/>
  <c r="G36" i="1"/>
  <c r="G34" i="1"/>
  <c r="E18" i="1"/>
  <c r="G29" i="1"/>
  <c r="G27" i="1"/>
  <c r="G25" i="1"/>
  <c r="G23" i="1"/>
  <c r="G21" i="1"/>
  <c r="G19" i="1"/>
  <c r="E5" i="1"/>
  <c r="G14" i="1"/>
  <c r="G12" i="1"/>
  <c r="G10" i="1"/>
  <c r="G8" i="1"/>
  <c r="G6" i="1"/>
  <c r="F42" i="1" l="1"/>
  <c r="F33" i="1" s="1"/>
  <c r="F31" i="1"/>
  <c r="F16" i="1"/>
  <c r="G16" i="1" s="1"/>
  <c r="G5" i="1" s="1"/>
  <c r="F77" i="1"/>
  <c r="G77" i="1" s="1"/>
  <c r="G72" i="1" s="1"/>
  <c r="F69" i="1"/>
  <c r="G69" i="1" s="1"/>
  <c r="G44" i="1" s="1"/>
  <c r="G31" i="1"/>
  <c r="G18" i="1" s="1"/>
  <c r="F79" i="1"/>
  <c r="G82" i="1"/>
  <c r="G79" i="1" s="1"/>
  <c r="G87" i="1"/>
  <c r="G85" i="1" s="1"/>
  <c r="F85" i="1"/>
  <c r="F72" i="1" l="1"/>
  <c r="G42" i="1"/>
  <c r="G33" i="1" s="1"/>
  <c r="F89" i="1" s="1"/>
  <c r="F5" i="1"/>
  <c r="F18" i="1"/>
  <c r="F44" i="1"/>
  <c r="G8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Villa González, María</author>
    <author>Cárdaba Prada, Luis María</author>
  </authors>
  <commentList>
    <comment ref="A4" authorId="0" shapeId="0" xr:uid="{37FC2739-9C2F-44BA-8740-6218DFF1F90B}">
      <text>
        <r>
          <rPr>
            <b/>
            <sz val="9"/>
            <color indexed="81"/>
            <rFont val="Tahoma"/>
            <family val="2"/>
          </rPr>
          <t>Código del concepto. Ver colores en "Entorno de trabajo: Apariencia"</t>
        </r>
      </text>
    </comment>
    <comment ref="B4" authorId="0" shapeId="0" xr:uid="{7D74425A-0342-422D-84A2-CD1E1BDBCB82}">
      <text>
        <r>
          <rPr>
            <b/>
            <sz val="9"/>
            <color indexed="81"/>
            <rFont val="Tahoma"/>
            <family val="2"/>
          </rPr>
          <t>Naturaleza o tipo de concepto, ver valores de cada naturaleza en la ayuda del menú contextual</t>
        </r>
      </text>
    </comment>
    <comment ref="C4" authorId="0" shapeId="0" xr:uid="{5A9E2B3A-CB4F-4770-9A9D-BDB4E9BDDA85}">
      <text>
        <r>
          <rPr>
            <b/>
            <sz val="9"/>
            <color indexed="81"/>
            <rFont val="Tahoma"/>
            <family val="2"/>
          </rPr>
          <t>Unidad principal de medida del concepto</t>
        </r>
      </text>
    </comment>
    <comment ref="D4" authorId="0" shapeId="0" xr:uid="{A7D87E0A-69A3-464A-B3DF-2B32447EAF0B}">
      <text>
        <r>
          <rPr>
            <b/>
            <sz val="9"/>
            <color indexed="81"/>
            <rFont val="Tahoma"/>
            <family val="2"/>
          </rPr>
          <t>Descripción corta</t>
        </r>
      </text>
    </comment>
    <comment ref="E4" authorId="0" shapeId="0" xr:uid="{B1A6E317-381F-4945-A4CE-0B7691A6D789}">
      <text>
        <r>
          <rPr>
            <b/>
            <sz val="9"/>
            <color indexed="81"/>
            <rFont val="Tahoma"/>
            <family val="2"/>
          </rPr>
          <t>Rendimiento o cantidad presupuestada</t>
        </r>
      </text>
    </comment>
    <comment ref="F4" authorId="0" shapeId="0" xr:uid="{FA29F97D-8E9B-428D-8351-2CFD38A18626}">
      <text>
        <r>
          <rPr>
            <b/>
            <sz val="9"/>
            <color indexed="81"/>
            <rFont val="Tahoma"/>
            <family val="2"/>
          </rPr>
          <t>Precio unitario en el presupuesto</t>
        </r>
      </text>
    </comment>
    <comment ref="G4" authorId="0" shapeId="0" xr:uid="{4AADE0F4-9303-4DB9-9136-AD59E5F781B1}">
      <text>
        <r>
          <rPr>
            <b/>
            <sz val="9"/>
            <color indexed="81"/>
            <rFont val="Tahoma"/>
            <family val="2"/>
          </rPr>
          <t>Importe del presupuesto</t>
        </r>
      </text>
    </comment>
    <comment ref="H4" authorId="0" shapeId="0" xr:uid="{699B2D70-944F-4BE7-B479-4A8E22EC68A8}">
      <text>
        <r>
          <rPr>
            <b/>
            <sz val="9"/>
            <color indexed="81"/>
            <rFont val="Tahoma"/>
            <family val="2"/>
          </rPr>
          <t>Precio unitario en el presupuesto</t>
        </r>
      </text>
    </comment>
    <comment ref="I4" authorId="0" shapeId="0" xr:uid="{95662FB1-169F-4419-9C7B-50AE3B03E00E}">
      <text>
        <r>
          <rPr>
            <b/>
            <sz val="9"/>
            <color indexed="81"/>
            <rFont val="Tahoma"/>
            <family val="2"/>
          </rPr>
          <t>Importe del presupuesto</t>
        </r>
      </text>
    </comment>
    <comment ref="D93" authorId="1" shapeId="0" xr:uid="{E8E7EB25-37E5-4F9C-8B25-CEB674C7A4AD}">
      <text>
        <r>
          <rPr>
            <sz val="9"/>
            <color indexed="81"/>
            <rFont val="Tahoma"/>
            <family val="2"/>
          </rPr>
          <t>IVA no incluido</t>
        </r>
      </text>
    </comment>
    <comment ref="D95" authorId="1" shapeId="0" xr:uid="{8E1161DD-01BC-45AB-82DA-286B31D74722}">
      <text>
        <r>
          <rPr>
            <sz val="9"/>
            <color indexed="81"/>
            <rFont val="Tahoma"/>
            <family val="2"/>
          </rPr>
          <t>IVA incluido</t>
        </r>
      </text>
    </comment>
  </commentList>
</comments>
</file>

<file path=xl/sharedStrings.xml><?xml version="1.0" encoding="utf-8"?>
<sst xmlns="http://schemas.openxmlformats.org/spreadsheetml/2006/main" count="208" uniqueCount="137">
  <si>
    <t>Presupuesto</t>
  </si>
  <si>
    <t>Código</t>
  </si>
  <si>
    <t>Nat</t>
  </si>
  <si>
    <t>Ud</t>
  </si>
  <si>
    <t>Resumen</t>
  </si>
  <si>
    <t>CanPres</t>
  </si>
  <si>
    <t>Pres</t>
  </si>
  <si>
    <t>ImpPres</t>
  </si>
  <si>
    <t>SCV00</t>
  </si>
  <si>
    <t>Capítulo</t>
  </si>
  <si>
    <t/>
  </si>
  <si>
    <t>TRABAJOS PREVIOS</t>
  </si>
  <si>
    <t>MV45</t>
  </si>
  <si>
    <t>Partida</t>
  </si>
  <si>
    <t>u</t>
  </si>
  <si>
    <t>LEVANTAMIENTO TOPOGRÁFICO</t>
  </si>
  <si>
    <t>PA A JUSTIFICAR PARA EJECUTAR EL LEVANTAMIENTO TOPOGRÁFICO DEL ÁREA COMPLETO, PREVIO A LA EJECUCIÓN DE LOS TRABAJOS</t>
  </si>
  <si>
    <t>MV46</t>
  </si>
  <si>
    <t>ESTUDIO DE DRENAJE COMPLETO</t>
  </si>
  <si>
    <t>PA  A JUSTIFICAR PARA ESTUDIO Y DIMENSIONAMIENTO DEL DRENAJE, ABASTECIMIENTO Y SAMEAMIENTO</t>
  </si>
  <si>
    <t>E29SVX040</t>
  </si>
  <si>
    <t>REVISIÓN ESTUDIO GEOTÉCNICO</t>
  </si>
  <si>
    <t>PA A JUSTIFICAR DE ESTUDIO GEOTÉCNICO EN UN TERRENO DE COHESIÓN MEDIA, PARA UNA SUPERFICIE DE SOLAR DE HASTA 30,000 M2, REALIZADO CON COMBINACIÓN DE PENETRÓMETRO Y SONDEOS, PARA UNA PROFUNDIDAD APROXIMADA DE 10 M., REALIZANDO TRES PERFORACIONES CON EL EQUIPO DE SONDEO, Y TRES PENETRACIONES, HASTA EL RECHAZO, CON EL EQUIPO DE PENETRACIÓN DINÁMICA, EN PUNTOS REPRESENTATIVOS DEL TERRENO, A FIN DE PODER TRAZAR, CON LOS RESULTADOS OBTENIDOS, TRES PLANOS DEL PERFIL DEL TERRENO; INCLUYENDO EL LEVANTAMIENTO DE LOS NIVELES DEL TERRENO, EXTRACCIÓN, TALLADO Y ROTURA DE DOS MUESTRAS INALTERADAS DEL SONDEO, REALIZACIÓN DE DOS SPT POR SONDEO, ENSAYOS DE LABORATORIO PARA LA CLASIFICACIÓN DEL SUELO, PARA DETERMINAR SU DEFORMABILIDAD Y SU CAPACIDAD PORTANTE, Y PARA DETERMINAR EL CONTENIDO EN SULFATOS, INCLUSO EMISIÓN DEL INFORME. S/CTE-SE-C.</t>
  </si>
  <si>
    <t>E01DWW070</t>
  </si>
  <si>
    <t>DESPEJE Y RETIRADA DE MOBILIARIO</t>
  </si>
  <si>
    <t>PA A JUSTIFICAR DE DESPEJE Y RETIRADA DE MATERIALES Y DEMÁS ENSERES EXISTENTES POR MEDIOS MANUALES Y O MECÁNICOS, INCLUSO RETIRADA A PIE DE CARGA, CON TRANSPORTE A VERTEDERO O PLANTA DE RECICLAJE Y CON PARTE PROPORCIONAL DE MEDIOS AUXILIARES Y DESPLAZAMIENTO DE MATERIAL SERVIBLE A OTRO LUGAR DE ACOPIO DENTRO DEL DEPÓSITO.</t>
  </si>
  <si>
    <t>U17DB050</t>
  </si>
  <si>
    <t>m</t>
  </si>
  <si>
    <t>BARRERA SEGURIDAD SIMPLE BM SNA4/C N2 W5 A</t>
  </si>
  <si>
    <t>BARRERA METÁLICA DE SEGURIDAD DE EMPLEO PERMANENTE TIPO BM SNA4/C-120, DE ACERO LAMINADO S235JR Y GALVANIZADO EN CALIENTE, DE 3 MM DE ESPESOR, CON POSTES METÁLICOS TIPO C-120 COLOCADOS CADA 4 M DE DISTANCIA Y DE 1,50 M DE LONGITUD EN ABATIMIENTOS Y DE 2,00 M EN VALLA, HINCADOS EN EL TERRENO PARA UNA ALTURA DE BARRERA DE 75 CM, CON PARTE PROPORCIONAL DE POSTES, SEPARADORES, CAPTAFAROS Y JUEGO DE TORNILLERÍA, TIRANTES, COLOCADA. CLASE DE CONTENCIÓN NORMAL N2, ANCHO DE TRABAJO W5, DEFLEXIÓN DINÁMICA 1,6 M E ÍNDICE DE SEVERIDAD DE IMPACTO TIPO A. SEGÚN O.C. 38/2014 DEL MINISTERIO DE FOMENTO.</t>
  </si>
  <si>
    <t>Total SCV00</t>
  </si>
  <si>
    <t>SCV01</t>
  </si>
  <si>
    <t>DESMONTAJES Y DEMOLICIONES</t>
  </si>
  <si>
    <t>MV1</t>
  </si>
  <si>
    <t>m3</t>
  </si>
  <si>
    <t>DEMOLICIÓN DE CIMENTACIONES EXISTENTES</t>
  </si>
  <si>
    <t>DEMOLICIÓN DE CIMENTACIONES O ELEMENTOS AISLADOS DE HORMIGÓN EN MASA O ARMADO, (ENCEPADOS) ETC., CON MÁQUINA RETROCARGADORA CON MARTILLO ROMPEDOR, HASTA UNA PROFUNDIDAD DE UN MÍNIMO DE 0,50 M POR DEBAJO DE LA COTA MÁS BAJA DE RELLENO O DESMONTE; INCLUSO LIMPIEZA Y RETIRADA DE ESCOMBROS A PIE DE CARGA, CON TRANSPORTE AL VERTEDERO Y CON PARTE PROPORCIONAL DE MEDIOS AUXILIARES, CON MEDIDAS DE PROTECCIÓN COLECTIVAS. MEDICIÓN DE VOLUMEN REALMENTE EJECUTADO. CONFORME A ORDEN FOM/1382/2002-PG3-ART.301.</t>
  </si>
  <si>
    <t>U01AB020</t>
  </si>
  <si>
    <t>DEMOLICIÓN Y LEVANTADO BORDILLO DE PIEDRA 10-20 cm CON CIMENTACIÓN A MÁQUINA CON TRANSPORTE</t>
  </si>
  <si>
    <t>DEMOLICIÓN Y LEVANTADO A MÁQUINA, DE BORDILLO DE PIEDRA ENTRE 10 Y 20 CM DE ANCHO Y CIMIENTOS DE HORMIGÓN EN MASA, DE ESPESOR VARIABLE, INCLUSO LIMPIEZA Y RETIRADA DE ESCOMBROS A PIE DE CARGA, CON TRANSPORTE A VERTEDERO O PLANTA DE RECICLAJE Y CON PARTE PROPORCIONAL DE MEDIOS AUXILIARES, SIN MEDIDAS DE PROTECCIÓN COLECTIVAS. MEDICIÓN DE LONGITUD REALMENTE EJECUTADA. CONFORME A ORDEN FOM/1382/2002-PG3-ART.301.</t>
  </si>
  <si>
    <t>MV2</t>
  </si>
  <si>
    <t>APERTURA DE ZANJAS PARA PASO DE INSTALACIONES</t>
  </si>
  <si>
    <t>APERTURA DE ZANJA PARA PASO DE INSTALACIONES DE DIMENSIONES 60 CM DE ANCHO POR 1 M DE PROFUNDIDAD, POR MEDIOS MECÁNICOS INCLUSO CARGA DE ESCOMBROS A CONTENEDOR Y TRANSPORTE A VERTEDERO.</t>
  </si>
  <si>
    <t>R03IS100</t>
  </si>
  <si>
    <t>DEMOLICIÓN ARQUETA REGISTRABLE</t>
  </si>
  <si>
    <t>DEMOLICIÓN DE ARQUETA REGISTRABLE, A MANO, CON RECUPERACIÓN DE TAPA, INCLUSO RETIRADA DE ESCOMBROS Y CARGA SOBRE CAMIÓN, PARA POSTERIOR TRANSPORTE A VERTEDERO O PLANTA DE RECICLAJE.</t>
  </si>
  <si>
    <t>I01D020</t>
  </si>
  <si>
    <t>PA DESMONTAJE DE INSTALACIONES EXISTENTES CON POSTERIOR MONTAJE Y REPOSICION</t>
  </si>
  <si>
    <t>DESMONTAJE, EMBALADO ESPECIAL, TRASLADO A ALMACÉN DEL CONTRATISTA Y POSTERIOR MONTAJE EN SU UBICACIÓN INICIAL DE, LUMINARIAS, CANALIZACION Y CABLEADO  DE LA INSTALACIÓN DE ALUMBRADO EXISTENTE EN EL DESCAMPADO Y ZONAS AFECTADAS POR LAS OBRAS, INCLUYENDO P.P. DE SOPORTACIÓN Y CONEXIONADO, ASÍ COMO P.P. DE REPOSICIÓN DE PEQUEÑO MATERIAL Y EQUIPOS.
TOTALMENTE INSTALADO, PROBADO Y FUNCIONANDO, INCLUYENDO MEDIOS AUXILIARES NECESARIOS PARA LA CORRECTA EJECUCIÓN DE LA UNIDAD.</t>
  </si>
  <si>
    <t>MV3</t>
  </si>
  <si>
    <t>PA DESMONTAJE DE SEÑALIZACIÓN EXISTENTE</t>
  </si>
  <si>
    <t>PA DESMONTAJE DE TODO TIPO DE SEÑALIZACIÓN EXISTENTE I/ CARGA DE ESCOMBROS A CONTENEDOR Y TRANSPORTE A VERTDERO.</t>
  </si>
  <si>
    <t>Total SCV01</t>
  </si>
  <si>
    <t>SCV02</t>
  </si>
  <si>
    <t>MOVIMIENTO DE TIERRAS</t>
  </si>
  <si>
    <t>EL0660</t>
  </si>
  <si>
    <t>m2</t>
  </si>
  <si>
    <t>DESBROCE Y LIMPIEZA DEL TERRENO</t>
  </si>
  <si>
    <t>LIMPIEZA Y DESBROCE MECÁNICO DEL TERRENO, EN CAPAS DE ESPESOR VARIABLE, DEJANDO LA SUPERFICIE ADECUADA PARA EL DESARROLLO DE LOS TRABAJOS A REALIZAR Y A LA COTA DE EXPLANACIÓN MARCADA EN LA DOCUMENTACIÓN TÉCNICA Y AJUSTADA A LAS DIRECTRICES DE LA DIRECCIÓN FACULTATIVA. SE ELIMINARÁN PLANTAS, ESCOMBROS Y TODOS AQUELLOS ELEMENTOS QUE OBSTACULICEN EL POSTERIOR DESARROLLO DE LOS TRABAJOS PREVISTOS, INCLUSO CARGA Y TRANSPORTE DE LOS MATERIALES A VERTEDERO O A LUGAR DE EMPLEO Y CANON DE VERTIDO.</t>
  </si>
  <si>
    <t>EL0770</t>
  </si>
  <si>
    <t>EXCAVACIÓN MECÁNICA EN DESMONTE O VACIADO CON TTE VERTEDERO &lt; 1 KM</t>
  </si>
  <si>
    <t>EXCAVACIÓN EN DESMONTE REALIZADO CON MEDIOS MECÁNICOS EN TERRENO MEDIO. SE EXCAVARÁ EL TERRENO ENTRE LOS LÍMITES LATERALES Y HASTA UNA PROFUNDIDAD COINCIDENTE CON LA COTA DE EXPLANACIÓN MARCADA EN LA DOCUMENTACIÓN TÉCNICA. INCLUSO CARGA Y TRANSPORTE DE TIERRAS A VERTEDERO Y P.P. DE CANON DE VERTIDO.</t>
  </si>
  <si>
    <t>EL1100</t>
  </si>
  <si>
    <t>TERRAPLEN MATERIAL DE PRÉSTAMO</t>
  </si>
  <si>
    <t>TERRAPLÉN EN ENSANCHES CON PRODUCTOS PROCEDENTES DE PRÉSTAMOS, EXTENDIDO, HUMECTACIÓN Y COMPACTACIÓN, INCLUSO PERFILADO DE TALUDES, RASANTEO DE LA SUPERFICIE DE CORONACIÓN Y PREPARACIÓN DE LA SUPERFICIE DE ASIENTO, TERMINADO. EL EXTENDIDO SE REALIZARÁ EN CAPAS SUCESIVAS DE ESPESOR UNIFORME, Y COMO MÁXIMO 50 CM DE ESPESOR.
INCLUIDA PARTE PROPORCIONAL DE MEDIOS AUXILIARES, CON MEDIDAS DE PROTECCIÓN COLECTIVAS. MEDICIÓN DE VOLUMEN REALMENTE EJECUTADO. CONFORME A ORDEN FOM/1382/2002-PG3-ART.330.</t>
  </si>
  <si>
    <t>U01PE141</t>
  </si>
  <si>
    <t>REFINO, NIVELACIÓN Y COMPACTACIÓN DE SUPERFICIES</t>
  </si>
  <si>
    <t>REFINO Y APLOMADO DE TALUDES Y FONDOS DE EXCAVACIÓN, MEDIANTE MEDIOS MANUALES O MECÁNICOS, SIGUIENDO LAS INSTRUCCIONES DE LA DIRECCIÓN FACULTATIVA. TOTALMENTE ACABADO. INCLUSO NIVELACIÓN DE SUPERFICIES. COMPACTACIÓN SUPERFICIAL DE TIERRAS A CIELO ABIERTO, MEDIANTE MEDIOS MECÁNICOS, HASTA ALCANZAR UN PROCTOR DEL 95% EN LA SUPERFICIE. INCLUSO PARTE PROPORCIONAL DE HUMEDECIDO SIN ENCHARCAMIENTOS O DESECACIÓN DE LAS TIERRAS, COMPACTACIÓN, HASTA CONSEGUIR EL GRADO RESEÑADO EN LA DOCUMENTACIÓN TÉCNICA, ASÍ COMO REFINO DE LA SUPERFICIE.</t>
  </si>
  <si>
    <t>Total SCV02</t>
  </si>
  <si>
    <t>U06SA115</t>
  </si>
  <si>
    <t>ARQUETA REGISTRO 80x80x80 cm</t>
  </si>
  <si>
    <t>ARQUETA PARA ALOJAMIENTO DE VÁLVULA DE CORTE, O DE PASO REGISTRABLE A PIE DE BAJANTE, O PARA CUALQUIER OTRA INSTALACIÓN, DE 80X80X80 CM INTERIOR, CONSTRUIDA CON FÁBRICA DE LADRILLO MACIZO TOSCO DE 1/2 PIE DE ESPESOR, RECIBIDO CON MORTERO DE CEMENTO, COLOCADO SOBRE SOLERA DE HORMIGÓN EN MASA HM/20/P/20/I, ENFOSCADA Y BRUÑIDA POR EL INTERIOR CON MORTERO DE CEMENTO, Y CON TAPA DE FUNDICIÓN, TERMINADA Y CON P.P. DE MEDIOS AUXILIARES, SIN INCLUIR LA EXCAVACIÓN, NI EL RELLENO PERIMETRAL POSTERIOR.</t>
  </si>
  <si>
    <t>SCV04</t>
  </si>
  <si>
    <t>DRENAJE Y SANEAMIENTO</t>
  </si>
  <si>
    <t>ES0010</t>
  </si>
  <si>
    <t>ud</t>
  </si>
  <si>
    <t>ACOMETIDA RED SANEAMIENTO Y DRENAJE A POZO RED GENERAL</t>
  </si>
  <si>
    <t>PA A JUSTIFICAR DE ACOMETIDA DE DESAGÜES A LA RED GENERAL DE SANEAMIENTO EN UNA DISTANCIA MÁXIMA DE 8 M., COMPUESTA POR APERTURA DE ZANJA PREVIA ROTURA DEL PAVIMENTO EXISTENTE, TUBERÍA DE HORMIGÓN CENTRIFUGADO DE DIÁMETRO MÁXIMO 300 MM., JUNTA MACHIHEMBRADA, RELLENO CON TIERRAS PROCEDENTES DE LA EXCAVACIÓN Y REFINAMIENTO DEL SOLADO. INCLUSO PARTE PROPORCIONAL DE NIVELADO, COLOCACIÓN, MEDIOS AUXILIARE PARA SU EJECUCIÓN, ETC. COMPLETA Y ACABADA.</t>
  </si>
  <si>
    <t>U02PZ070</t>
  </si>
  <si>
    <t>POZO DE REGISTRO DE HM-20 IN SITU D=110 cm H=1,60 m</t>
  </si>
  <si>
    <t>POZO DE REGISTRO DE HORMIGÓN HM-20 EN DRENAJE LONGITUDINAL DE H=4,00 M, CONSTRUIDO IN SITU DE DIÁMETRO INTERIOR 110 CM, ESPESOR DE PAREDES 20 CM, CON MARCO Y TAPA DE FUNDICIÓN DE 60 CM, INCLUIDO EXCAVACIÓN Y RELLENO COMPACTADO DE TRASDÓS, COMPLETAMENTE TERMINADO, I/P.P. DE MEDIOS AUXILIARES Y CON INCLUIR LOS MEDIOS DE PROTECCIÓN COLECTIVA. CONFORME A ORDEN FOM/298/2016-NORMA 5.2-IC DRENAJE SUPERFICIAL, ORDEN CIRCULAR 17/2003-DRENAJE SUBTERRÁNEO Y PLIEGO DE PRESCRIPCIONES TÉCNICAS GENERALES PARA OBRAS DE CARRETERAS Y PUENTES (PG-3).</t>
  </si>
  <si>
    <t>ES0120</t>
  </si>
  <si>
    <t>ARQUETA PIE DE BAJANTE</t>
  </si>
  <si>
    <t>ARQUETA REGISTRABLE A PIE DE BAJANTE, DE 51X51 CM. DE MEDIDAS INTERIORES Y ALTURA VARIABLE, COMPUESTA POR SOLERA DE HORMIGÓN HM-20N/MM², FÁBRICA DE LADRILLO PERFORADO A ½ ASTA, ENFOSCADO INTERIORMENTE CON MORTERO DE CEMENTO. INCLUSO PARTE PROPORCIONAL DE CERCO DE PERFIL LAMINADO EN L-50, TAPA DE HORMIGÓN ARMADO, MEDIOS AUXILIARES PERA SU EJECUCIÓN, ETC. COMPLETA Y ACABADA.</t>
  </si>
  <si>
    <t>ES0060</t>
  </si>
  <si>
    <t>ARQUETA SEPARADORA DE GRASAS</t>
  </si>
  <si>
    <t>ARQUETA SEPARADORA DE GRASAS PREFABRICADA POLIPROPILENO HIDROSTANK O SIMILAR REGISTRABLE DE 35X35X60 CM., INCLUSO MARCO Y TAPA DE FUNDICIÓN CLASE B-125.  COLOCADA SOBRE CAPA DE ARENA DE RÍO DE 10 CM. DE ESPESOR  Y P.P. DE MEDIOS AUXILIARES, INCLUIDA LA EXCAVACIÓN Y EL RELLENO PERIMETRAL POSTERIOR, S/ CTE-HS-5. COMPLETA Y ACABADA.</t>
  </si>
  <si>
    <t>U07OEP170</t>
  </si>
  <si>
    <t>TUBERÍA ENTERRADA PVC COMPACTA JUNTA ELÁSTICA SN4 COLOR TEJA 400 mm</t>
  </si>
  <si>
    <t>COLECTOR DE SANEAMIENTO ENTERRADO DE PVC DE PARED COMPACTA DE COLOR TEJA Y RIGIDEZ 4 KN/M2; CON UN DIÁMETRO 400 MM Y DE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E INCLUYE LA EXCAVACIÓN Y EL TAPADO POSTERIOR DE LAS ZANJAS. S/UNE-EN 1401-1:2009 Y UNE-EN ISO 1452-5:2011.</t>
  </si>
  <si>
    <t>U07OEP160</t>
  </si>
  <si>
    <t>TUBERÍA ENTERRADA PVC COMPACTA JUNTA ELÁSTICA SN4 COLOR TEJA 315 mm</t>
  </si>
  <si>
    <t>COLECTOR DE SANEAMIENTO ENTERRADO DE PVC DE PARED COMPACTA DE COLOR TEJA Y RIGIDEZ 4 KN/M2; CON UN DIÁMETRO 315 MM Y DE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E INCLUYE LA EXCAVACIÓN Y EL TAPADO POSTERIOR DE LAS ZANJAS. S/UNE-EN 1401-1:2009 Y UNE-EN ISO 1452-5:2011.</t>
  </si>
  <si>
    <t>U07OEP150</t>
  </si>
  <si>
    <t>TUBERÍA ENTERRADA PVC COMPACTA JUNTA ELÁSTICA SN4 COLOR TEJA 250 mm</t>
  </si>
  <si>
    <t>COLECTOR DE SANEAMIENTO ENTERRADO DE PVC DE PARED COMPACTA DE COLOR TEJA Y RIGIDEZ 4 KN/M2; CON UN DIÁMETRO 250 MM Y DE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E INCLUYE LA EXCAVACIÓN Y EL TAPADO POSTERIOR DE LAS ZANJAS. S/UNE-EN 1401-1:2009 Y UNE-EN ISO 1452-5:2011.</t>
  </si>
  <si>
    <t>U07OEP140</t>
  </si>
  <si>
    <t>TUBERÍA ENTERRADA PVC COMPACTA JUNTA ELÁSTICA SN4 COLOR TEJA 200 mm</t>
  </si>
  <si>
    <t>COLECTOR DE SANEAMIENTO ENTERRADO DE PVC DE PARED COMPACTA DE COLOR TEJA Y RIGIDEZ 4 KN/M2; CON UN DIÁMETRO 200 MM Y DE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E INCLUYE LA EXCAVACIÓN Y EL TAPADO POSTERIOR DE LAS ZANJAS. S/UNE-EN 1401-1:2009 Y UNE-EN ISO 1452-5:2011.</t>
  </si>
  <si>
    <t>MV15</t>
  </si>
  <si>
    <t>RIGOLA OCULTA</t>
  </si>
  <si>
    <t>SUMINISTRO Y COLOCACIÓN DE RÍGOLA FORMADA POR PIEZAS DE CANAL CAZ PREFABRICADO DE HORMIGÓN, 50X50X70 CM, DE 30 CM DE DIÁMETRO INTERIOR, REJUNTADAS CON MORTERO DE CEMENTO, INDUSTRIAL, M-5, SOBRE BASE DE HORMIGÓN NO ESTRUCTURAL HNE-20/P/20 DE 20 CM DE ESPESOR, VERTIDO DESDE CAMIÓN, EXTENDIDO Y VIBRADO CON ACABADO MAESTREADO, SEGÚN PENDIENTES DEL PROYECTO Y COLOCADO SOBRE EXPLANADA CON ÍNDICE CBR &gt; 5 (CALIFORNIA BEARING RATIO), NO INCLUIDA EN ESTE PRECIO. INCLUSO LIMPIEZA. COMPLETAMENTE TERMINADA, INCLUYE LA EXCAVACIÓN.</t>
  </si>
  <si>
    <t>U02SUR040</t>
  </si>
  <si>
    <t>CUNETA REVESTIDA DE HORMIGÓN HM-20 TRAPECIAL SIMÉTRICA h=50 cm PTE 2/1</t>
  </si>
  <si>
    <t>CUNETA TRAPECIAL DE H=0,50 M Y BASE 0,50 M, CON TALUDES 2/1, REVESTIDA DE HORMIGÓN HM-20 DE ESPESOR 12 CM, INCLUSO COMPACTACIÓN Y PREPARACIÓN DE LA SUPERFICIE DE ASIENTO, REGLEADO Y P.P. DE ENCOFRADO, TERMINADA. INCLUSO P.P. DE MEDIOS AUXILIARES, INCLUYE LA EXCAVACIÓN Y LOS MEDIOS DE PROTECCIÓN COLECTIVA. MEDIDA LA LONGITUD REALMENTE EJECUTADA. CONFORME A ORDEN FOM/298/2016-NORMA 5.2-IC DRENAJE SUPERFICIAL Y ORDEN FOM/1382/2002-PG-3.</t>
  </si>
  <si>
    <t>MV13</t>
  </si>
  <si>
    <t>CANALETA HORMIGÓN PREFABRICADO CON REJILLA FUNDICIÓN</t>
  </si>
  <si>
    <t>CANAL DE HORMIGÓN PREFABRICADO O IN SITU DE 15X10 CM. DE SECCIÓN INTERIOR, COLOCADO SOBRE UNA CAMA DE MORTERO DE CEMENTO. INCLUSO PARTE PROPORCIONAL DE REJILLA RANURADA DE FUNDICIÓN, PIEZAS ESPECIALES, UNIONES, ANCLAJES, MEDIOS AUXILIARES PARA SU EJECUCIÓN, ETC. COMPLETO Y COLOCADO.</t>
  </si>
  <si>
    <t>Total SCV04</t>
  </si>
  <si>
    <t>SCV06</t>
  </si>
  <si>
    <t>URBANIZACIÓN EXTERIOR</t>
  </si>
  <si>
    <t>U05LG3aabb</t>
  </si>
  <si>
    <t>MURO DE BLOQUES HUECOS DE COLOR GRIS h=0,50 m ACABADO RECTO-RUGOSO</t>
  </si>
  <si>
    <t>MURO DE CONTENCIÓN DE TIERRAS ACABADO RECTO CON TEXTURA RUGOSA (TIPO SPLIT), DE 0.50 M DE ALTURA, ATALUZADO CON UNA INCLINACIÓN MÁXIMA DEL PARAMENTO SEGÚN ESPECIFICACIONES DE PROYECTO, MEDIANTE BLOQUES HUECOS DE HORMIGÓN PREFABRICADOS DE DOS CARAS VISTAS DE DIMENSIONES 30X26X20 CM DE COLOR GRIS, APOYADA SOBRE SOLERA DE HORMIGÓN O ZAPATA CORRIDA (NO INCLUIDA EN EL PRECIO). RELLENO DEL TRASDÓS DEL MURO Y HUECOS DE BLOQUES CON CAPA FILTRANTE DE GRAVILLA DE MACHAQUEO 12/20 MM QUE ENVUELVE UNA TUBERÍA DE DRENAJE DE POLIETILENO CORRUGADO D=160 MM HASTA UNA ALTURA DE 0,50 M. EL RESTO DE HILADAS SE VAN COLOCANDO A TRESBOLILLO SOBRE LA ANTERIOR, RELLENANDO EL TRASDÓS CON TIERRA PROCEDENTE DE LA EXCAVACIÓN TRAS CADA HILADA, INTERPONIENDO UNA LÁMINA GEOTEXTIL DE POLIESTER NO TEJIDO 120GR/M2 ENTRE EL RELLENO Y LA CAPA FILTRANTE.</t>
  </si>
  <si>
    <t>MV43</t>
  </si>
  <si>
    <t>PA ACCESOS</t>
  </si>
  <si>
    <t>PA A JUSTIFICAR DE FORMACIÓN DE ACCESOS A FUTURA LOSA, CONSISTENTE EN REPLANTEO DE ENTRADAS, COLOCACIÓN DE BORDILLOS Y ENTRONQUE DE PAVIMENTO ASFÁLTICO (CAPA DE RODADURA DE 8 CM. DE ESPESOR, CONFORMADA POR MEZCLA ASFÁLTICA CALIENTE DEL TIPO D-12. INCLUSO PARTE PROPORCIONAL DE EXTENDIDO DE LA CAPA, ASÍ COMO DE SU COMPACTACIÓN. TOTALMENTE ACABADA), CON NUEVA SOLERA DE HORMIGÓN ARMADO, INCLUSO ENTRONQUE CON VIALES EXISTENTES, INCLUIDO SEÑALIZACIÓN VERTICAL Y HORIZONTAL, EJECUTADO EN SU TOTALIDAD.</t>
  </si>
  <si>
    <t>Total SCV06</t>
  </si>
  <si>
    <t>SCV09</t>
  </si>
  <si>
    <t>GESTIÓN MEDIOAMBIENTAL</t>
  </si>
  <si>
    <t>PRESUPUESTO DE GESTIÓN MEDIOAMBIENTAL SEGÚN DOCUMENTO ADJUNTO AL PROYECTO.</t>
  </si>
  <si>
    <t>MV44</t>
  </si>
  <si>
    <t>PA DE GESTIÓN MEDIOAMBIENTAL</t>
  </si>
  <si>
    <t>Total SCV09</t>
  </si>
  <si>
    <t>SCV11</t>
  </si>
  <si>
    <t>SEGURIDAD Y SALUD</t>
  </si>
  <si>
    <t>PRESUPUESTO ESTUDIO SEGURIDAD Y SALUD SEGÚN DOCUMENTO ADJUNTO AL PROYECTO.</t>
  </si>
  <si>
    <t>Total SCV11</t>
  </si>
  <si>
    <t>Total R_A_I_Z</t>
  </si>
  <si>
    <t>OB.15.075 EJECUCIÓN DE EXPLANACIÓN PARA FUTURA AMPLIACIÓN DE LA BASE LOGÍSTICA DE VÍA EN EL DEPÓSITO DE CUATRO VIENTOS</t>
  </si>
  <si>
    <t>PA</t>
  </si>
  <si>
    <t>Oferta</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</si>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</sst>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0000FF"/>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1"/>
      <color theme="1"/>
      <name val="Calibri"/>
      <family val="2"/>
      <scheme val="minor"/>
    </font>
    <font>
      <sz val="9"/>
      <color indexed="81"/>
      <name val="Tahoma"/>
      <family val="2"/>
    </font>
    <font>
      <sz val="8"/>
      <color rgb="FFFF0000"/>
      <name val="Calibri"/>
      <family val="2"/>
      <scheme val="minor"/>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49" fontId="6" fillId="2" borderId="0" xfId="0" applyNumberFormat="1" applyFont="1" applyFill="1" applyAlignment="1">
      <alignment vertical="top"/>
    </xf>
    <xf numFmtId="3" fontId="7" fillId="2" borderId="0" xfId="0" applyNumberFormat="1" applyFont="1" applyFill="1" applyAlignment="1">
      <alignment vertical="top"/>
    </xf>
    <xf numFmtId="4" fontId="7" fillId="2" borderId="0" xfId="0" applyNumberFormat="1" applyFont="1" applyFill="1" applyAlignment="1">
      <alignment vertical="top"/>
    </xf>
    <xf numFmtId="49" fontId="8" fillId="3" borderId="0" xfId="0" applyNumberFormat="1" applyFont="1" applyFill="1" applyAlignment="1">
      <alignment vertical="top"/>
    </xf>
    <xf numFmtId="49" fontId="8" fillId="0" borderId="0" xfId="0" applyNumberFormat="1" applyFont="1" applyAlignment="1">
      <alignment vertical="top"/>
    </xf>
    <xf numFmtId="4" fontId="8" fillId="0" borderId="0" xfId="0" applyNumberFormat="1" applyFont="1" applyAlignment="1">
      <alignment vertical="top"/>
    </xf>
    <xf numFmtId="4" fontId="9" fillId="0" borderId="0" xfId="0" applyNumberFormat="1" applyFont="1" applyAlignment="1">
      <alignment vertical="top"/>
    </xf>
    <xf numFmtId="0" fontId="8" fillId="0" borderId="0" xfId="0" applyFont="1" applyAlignment="1">
      <alignment vertical="top"/>
    </xf>
    <xf numFmtId="3" fontId="8" fillId="0" borderId="0" xfId="0" applyNumberFormat="1" applyFont="1" applyAlignment="1">
      <alignment vertical="top"/>
    </xf>
    <xf numFmtId="4" fontId="7" fillId="0" borderId="0" xfId="0" applyNumberFormat="1" applyFont="1" applyAlignment="1">
      <alignment vertical="top"/>
    </xf>
    <xf numFmtId="0" fontId="8" fillId="4" borderId="0" xfId="0" applyFont="1" applyFill="1" applyAlignment="1">
      <alignment vertical="top"/>
    </xf>
    <xf numFmtId="49" fontId="8" fillId="0" borderId="0" xfId="0" applyNumberFormat="1" applyFont="1" applyAlignment="1">
      <alignment vertical="top" wrapText="1"/>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8" fillId="4" borderId="0" xfId="0" applyFont="1" applyFill="1" applyAlignment="1">
      <alignment vertical="top" wrapText="1"/>
    </xf>
    <xf numFmtId="0" fontId="10" fillId="0" borderId="0" xfId="0" applyFont="1" applyAlignment="1">
      <alignment horizontal="center" vertical="top"/>
    </xf>
    <xf numFmtId="0" fontId="10" fillId="0" borderId="0" xfId="0" applyFont="1" applyAlignment="1">
      <alignment horizontal="center" vertical="center"/>
    </xf>
    <xf numFmtId="4" fontId="12" fillId="0" borderId="0" xfId="0" applyNumberFormat="1" applyFont="1" applyAlignment="1">
      <alignment vertical="top"/>
    </xf>
    <xf numFmtId="0" fontId="0" fillId="5" borderId="1" xfId="0" applyFill="1" applyBorder="1"/>
    <xf numFmtId="0" fontId="0" fillId="5" borderId="2" xfId="0" applyFill="1" applyBorder="1"/>
    <xf numFmtId="49" fontId="5" fillId="5" borderId="2" xfId="0" applyNumberFormat="1" applyFont="1" applyFill="1" applyBorder="1" applyAlignment="1">
      <alignment vertical="top" wrapText="1"/>
    </xf>
    <xf numFmtId="4" fontId="7" fillId="5" borderId="3" xfId="0" applyNumberFormat="1" applyFont="1" applyFill="1" applyBorder="1" applyAlignment="1">
      <alignment vertical="top"/>
    </xf>
    <xf numFmtId="0" fontId="0" fillId="5" borderId="4" xfId="0" applyFill="1" applyBorder="1"/>
    <xf numFmtId="0" fontId="0" fillId="5" borderId="0" xfId="0" applyFill="1" applyBorder="1"/>
    <xf numFmtId="49" fontId="5" fillId="5" borderId="0" xfId="0" applyNumberFormat="1" applyFont="1" applyFill="1" applyBorder="1" applyAlignment="1">
      <alignment vertical="top" wrapText="1"/>
    </xf>
    <xf numFmtId="9" fontId="8" fillId="5" borderId="4" xfId="0" applyNumberFormat="1" applyFont="1" applyFill="1" applyBorder="1" applyAlignment="1">
      <alignment vertical="top"/>
    </xf>
    <xf numFmtId="4" fontId="7" fillId="5" borderId="5" xfId="0" applyNumberFormat="1" applyFont="1" applyFill="1" applyBorder="1" applyAlignment="1">
      <alignment vertical="top"/>
    </xf>
    <xf numFmtId="9" fontId="8" fillId="0" borderId="4" xfId="0" applyNumberFormat="1" applyFont="1" applyFill="1" applyBorder="1" applyAlignment="1" applyProtection="1">
      <alignment vertical="top"/>
      <protection locked="0"/>
    </xf>
    <xf numFmtId="0" fontId="0" fillId="5" borderId="6" xfId="0" applyFill="1" applyBorder="1"/>
    <xf numFmtId="0" fontId="0" fillId="5" borderId="7" xfId="0" applyFill="1" applyBorder="1"/>
    <xf numFmtId="49" fontId="5" fillId="5" borderId="8" xfId="0" applyNumberFormat="1" applyFont="1" applyFill="1" applyBorder="1" applyAlignment="1">
      <alignment vertical="top"/>
    </xf>
    <xf numFmtId="4" fontId="7" fillId="5" borderId="8" xfId="0" applyNumberFormat="1" applyFont="1" applyFill="1" applyBorder="1" applyAlignment="1">
      <alignment vertical="top"/>
    </xf>
    <xf numFmtId="4" fontId="8" fillId="0" borderId="0" xfId="0" applyNumberFormat="1" applyFont="1" applyAlignment="1" applyProtection="1">
      <alignmen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48583-461F-414C-A79F-8450517B16C7}">
  <dimension ref="A1:I95"/>
  <sheetViews>
    <sheetView tabSelected="1" zoomScale="117" zoomScaleNormal="117" workbookViewId="0">
      <pane xSplit="4" ySplit="4" topLeftCell="E83" activePane="bottomRight" state="frozen"/>
      <selection pane="topRight" activeCell="E1" sqref="E1"/>
      <selection pane="bottomLeft" activeCell="A4" sqref="A4"/>
      <selection pane="bottomRight" activeCell="H92" sqref="H92"/>
    </sheetView>
  </sheetViews>
  <sheetFormatPr baseColWidth="10" defaultRowHeight="14.4" x14ac:dyDescent="0.3"/>
  <cols>
    <col min="1" max="1" width="8.88671875" bestFit="1" customWidth="1"/>
    <col min="2" max="2" width="5.77734375" bestFit="1" customWidth="1"/>
    <col min="3" max="3" width="3.88671875" bestFit="1" customWidth="1"/>
    <col min="4" max="4" width="33.109375" customWidth="1"/>
    <col min="5" max="5" width="8" bestFit="1" customWidth="1"/>
    <col min="6" max="7" width="8.77734375" bestFit="1" customWidth="1"/>
    <col min="8" max="9" width="16.33203125" customWidth="1"/>
  </cols>
  <sheetData>
    <row r="1" spans="1:9" x14ac:dyDescent="0.3">
      <c r="A1" s="1" t="s">
        <v>129</v>
      </c>
      <c r="B1" s="2"/>
      <c r="C1" s="2"/>
      <c r="D1" s="2"/>
      <c r="E1" s="2"/>
      <c r="F1" s="2"/>
      <c r="G1" s="2"/>
      <c r="H1" s="2"/>
      <c r="I1" s="2"/>
    </row>
    <row r="2" spans="1:9" x14ac:dyDescent="0.3">
      <c r="A2" s="1"/>
      <c r="B2" s="2"/>
      <c r="C2" s="2"/>
      <c r="D2" s="2"/>
      <c r="E2" s="2"/>
      <c r="F2" s="2"/>
      <c r="G2" s="2"/>
      <c r="H2" s="2"/>
      <c r="I2" s="2"/>
    </row>
    <row r="3" spans="1:9" ht="18" x14ac:dyDescent="0.3">
      <c r="A3" s="3" t="s">
        <v>0</v>
      </c>
      <c r="B3" s="2"/>
      <c r="C3" s="2"/>
      <c r="D3" s="2"/>
      <c r="E3" s="22" t="s">
        <v>0</v>
      </c>
      <c r="F3" s="22"/>
      <c r="G3" s="22"/>
      <c r="H3" s="23" t="s">
        <v>131</v>
      </c>
      <c r="I3" s="23"/>
    </row>
    <row r="4" spans="1:9" x14ac:dyDescent="0.3">
      <c r="A4" s="4" t="s">
        <v>1</v>
      </c>
      <c r="B4" s="4" t="s">
        <v>2</v>
      </c>
      <c r="C4" s="4" t="s">
        <v>3</v>
      </c>
      <c r="D4" s="18" t="s">
        <v>4</v>
      </c>
      <c r="E4" s="4" t="s">
        <v>5</v>
      </c>
      <c r="F4" s="4" t="s">
        <v>6</v>
      </c>
      <c r="G4" s="4" t="s">
        <v>7</v>
      </c>
      <c r="H4" s="4" t="s">
        <v>6</v>
      </c>
      <c r="I4" s="4" t="s">
        <v>7</v>
      </c>
    </row>
    <row r="5" spans="1:9" x14ac:dyDescent="0.3">
      <c r="A5" s="5" t="s">
        <v>8</v>
      </c>
      <c r="B5" s="6" t="s">
        <v>9</v>
      </c>
      <c r="C5" s="5" t="s">
        <v>10</v>
      </c>
      <c r="D5" s="19" t="s">
        <v>11</v>
      </c>
      <c r="E5" s="7">
        <f>E16</f>
        <v>1</v>
      </c>
      <c r="F5" s="8">
        <f>F16</f>
        <v>47485.88</v>
      </c>
      <c r="G5" s="8">
        <f>G16</f>
        <v>47485.88</v>
      </c>
      <c r="H5" s="8">
        <f>H16</f>
        <v>21095.18</v>
      </c>
      <c r="I5" s="8">
        <f>I16</f>
        <v>21095.18</v>
      </c>
    </row>
    <row r="6" spans="1:9" x14ac:dyDescent="0.3">
      <c r="A6" s="9" t="s">
        <v>12</v>
      </c>
      <c r="B6" s="10" t="s">
        <v>13</v>
      </c>
      <c r="C6" s="10" t="s">
        <v>130</v>
      </c>
      <c r="D6" s="17" t="s">
        <v>15</v>
      </c>
      <c r="E6" s="11">
        <v>1</v>
      </c>
      <c r="F6" s="11">
        <v>3150</v>
      </c>
      <c r="G6" s="12">
        <f>ROUND(E6*F6,2)</f>
        <v>3150</v>
      </c>
      <c r="H6" s="24">
        <v>3150</v>
      </c>
      <c r="I6" s="12">
        <f>ROUND(E6*H6,2)</f>
        <v>3150</v>
      </c>
    </row>
    <row r="7" spans="1:9" ht="30.6" x14ac:dyDescent="0.3">
      <c r="A7" s="13"/>
      <c r="B7" s="13"/>
      <c r="C7" s="13"/>
      <c r="D7" s="17" t="s">
        <v>16</v>
      </c>
      <c r="E7" s="13"/>
      <c r="F7" s="13"/>
      <c r="G7" s="13"/>
      <c r="H7" s="13"/>
      <c r="I7" s="12"/>
    </row>
    <row r="8" spans="1:9" x14ac:dyDescent="0.3">
      <c r="A8" s="9" t="s">
        <v>17</v>
      </c>
      <c r="B8" s="10" t="s">
        <v>13</v>
      </c>
      <c r="C8" s="10" t="s">
        <v>130</v>
      </c>
      <c r="D8" s="17" t="s">
        <v>18</v>
      </c>
      <c r="E8" s="11">
        <v>1</v>
      </c>
      <c r="F8" s="11">
        <v>5250</v>
      </c>
      <c r="G8" s="12">
        <f>ROUND(E8*F8,2)</f>
        <v>5250</v>
      </c>
      <c r="H8" s="24">
        <v>5250</v>
      </c>
      <c r="I8" s="12">
        <f t="shared" ref="I7:I15" si="0">ROUND(E8*H8,2)</f>
        <v>5250</v>
      </c>
    </row>
    <row r="9" spans="1:9" ht="30.6" x14ac:dyDescent="0.3">
      <c r="A9" s="13"/>
      <c r="B9" s="13"/>
      <c r="C9" s="13"/>
      <c r="D9" s="17" t="s">
        <v>19</v>
      </c>
      <c r="E9" s="13"/>
      <c r="F9" s="13"/>
      <c r="G9" s="13"/>
      <c r="H9" s="13"/>
      <c r="I9" s="12"/>
    </row>
    <row r="10" spans="1:9" x14ac:dyDescent="0.3">
      <c r="A10" s="9" t="s">
        <v>20</v>
      </c>
      <c r="B10" s="10" t="s">
        <v>13</v>
      </c>
      <c r="C10" s="10" t="s">
        <v>130</v>
      </c>
      <c r="D10" s="17" t="s">
        <v>21</v>
      </c>
      <c r="E10" s="11">
        <v>1</v>
      </c>
      <c r="F10" s="11">
        <v>5250</v>
      </c>
      <c r="G10" s="12">
        <f>ROUND(E10*F10,2)</f>
        <v>5250</v>
      </c>
      <c r="H10" s="24">
        <v>5250</v>
      </c>
      <c r="I10" s="12">
        <f t="shared" si="0"/>
        <v>5250</v>
      </c>
    </row>
    <row r="11" spans="1:9" ht="204" x14ac:dyDescent="0.3">
      <c r="A11" s="13"/>
      <c r="B11" s="13"/>
      <c r="C11" s="13"/>
      <c r="D11" s="17" t="s">
        <v>22</v>
      </c>
      <c r="E11" s="13"/>
      <c r="F11" s="13"/>
      <c r="G11" s="13"/>
      <c r="H11" s="13"/>
      <c r="I11" s="12"/>
    </row>
    <row r="12" spans="1:9" x14ac:dyDescent="0.3">
      <c r="A12" s="9" t="s">
        <v>23</v>
      </c>
      <c r="B12" s="10" t="s">
        <v>13</v>
      </c>
      <c r="C12" s="10" t="s">
        <v>130</v>
      </c>
      <c r="D12" s="17" t="s">
        <v>24</v>
      </c>
      <c r="E12" s="11">
        <v>1</v>
      </c>
      <c r="F12" s="11">
        <v>7445.18</v>
      </c>
      <c r="G12" s="12">
        <f>ROUND(E12*F12,2)</f>
        <v>7445.18</v>
      </c>
      <c r="H12" s="24">
        <v>7445.18</v>
      </c>
      <c r="I12" s="12">
        <f t="shared" si="0"/>
        <v>7445.18</v>
      </c>
    </row>
    <row r="13" spans="1:9" ht="81.599999999999994" x14ac:dyDescent="0.3">
      <c r="A13" s="13"/>
      <c r="B13" s="13"/>
      <c r="C13" s="13"/>
      <c r="D13" s="17" t="s">
        <v>25</v>
      </c>
      <c r="E13" s="13"/>
      <c r="F13" s="13"/>
      <c r="G13" s="13"/>
      <c r="H13" s="13"/>
      <c r="I13" s="12"/>
    </row>
    <row r="14" spans="1:9" x14ac:dyDescent="0.3">
      <c r="A14" s="9" t="s">
        <v>26</v>
      </c>
      <c r="B14" s="10" t="s">
        <v>13</v>
      </c>
      <c r="C14" s="10" t="s">
        <v>27</v>
      </c>
      <c r="D14" s="17" t="s">
        <v>28</v>
      </c>
      <c r="E14" s="11">
        <v>710</v>
      </c>
      <c r="F14" s="11">
        <v>37.17</v>
      </c>
      <c r="G14" s="12">
        <f>ROUND(E14*F14,2)</f>
        <v>26390.7</v>
      </c>
      <c r="H14" s="39"/>
      <c r="I14" s="12">
        <f t="shared" si="0"/>
        <v>0</v>
      </c>
    </row>
    <row r="15" spans="1:9" ht="142.80000000000001" x14ac:dyDescent="0.3">
      <c r="A15" s="13"/>
      <c r="B15" s="13"/>
      <c r="C15" s="13"/>
      <c r="D15" s="17" t="s">
        <v>29</v>
      </c>
      <c r="E15" s="13"/>
      <c r="F15" s="13"/>
      <c r="G15" s="13"/>
      <c r="H15" s="13"/>
      <c r="I15" s="12"/>
    </row>
    <row r="16" spans="1:9" x14ac:dyDescent="0.3">
      <c r="A16" s="13"/>
      <c r="B16" s="13"/>
      <c r="C16" s="13"/>
      <c r="D16" s="20" t="s">
        <v>30</v>
      </c>
      <c r="E16" s="14">
        <v>1</v>
      </c>
      <c r="F16" s="15">
        <f>G6+G8+G10+G12+G14</f>
        <v>47485.88</v>
      </c>
      <c r="G16" s="15">
        <f>ROUND(E16*F16,2)</f>
        <v>47485.88</v>
      </c>
      <c r="H16" s="15">
        <f>I6+I8+I10+I12+I14</f>
        <v>21095.18</v>
      </c>
      <c r="I16" s="15">
        <f>ROUND(E16*H16,2)</f>
        <v>21095.18</v>
      </c>
    </row>
    <row r="17" spans="1:9" ht="1.05" customHeight="1" x14ac:dyDescent="0.3">
      <c r="A17" s="16"/>
      <c r="B17" s="16"/>
      <c r="C17" s="16"/>
      <c r="D17" s="21"/>
      <c r="E17" s="16"/>
      <c r="F17" s="16"/>
      <c r="G17" s="16"/>
      <c r="H17" s="16"/>
      <c r="I17" s="15">
        <f t="shared" ref="I17:I80" si="1">ROUND(E17*H17,2)</f>
        <v>0</v>
      </c>
    </row>
    <row r="18" spans="1:9" x14ac:dyDescent="0.3">
      <c r="A18" s="5" t="s">
        <v>31</v>
      </c>
      <c r="B18" s="6" t="s">
        <v>9</v>
      </c>
      <c r="C18" s="5" t="s">
        <v>10</v>
      </c>
      <c r="D18" s="19" t="s">
        <v>32</v>
      </c>
      <c r="E18" s="7">
        <f>E31</f>
        <v>1</v>
      </c>
      <c r="F18" s="8">
        <f>F31</f>
        <v>37897.839999999997</v>
      </c>
      <c r="G18" s="8">
        <f>G31</f>
        <v>37897.839999999997</v>
      </c>
      <c r="H18" s="8">
        <f>H31</f>
        <v>2835</v>
      </c>
      <c r="I18" s="8">
        <f t="shared" si="1"/>
        <v>2835</v>
      </c>
    </row>
    <row r="19" spans="1:9" x14ac:dyDescent="0.3">
      <c r="A19" s="9" t="s">
        <v>33</v>
      </c>
      <c r="B19" s="10" t="s">
        <v>13</v>
      </c>
      <c r="C19" s="10" t="s">
        <v>34</v>
      </c>
      <c r="D19" s="17" t="s">
        <v>35</v>
      </c>
      <c r="E19" s="11">
        <v>480.75</v>
      </c>
      <c r="F19" s="11">
        <v>70.900000000000006</v>
      </c>
      <c r="G19" s="12">
        <f>ROUND(E19*F19,2)</f>
        <v>34085.18</v>
      </c>
      <c r="H19" s="39"/>
      <c r="I19" s="15">
        <f t="shared" si="1"/>
        <v>0</v>
      </c>
    </row>
    <row r="20" spans="1:9" ht="132.6" x14ac:dyDescent="0.3">
      <c r="A20" s="13"/>
      <c r="B20" s="13"/>
      <c r="C20" s="13"/>
      <c r="D20" s="17" t="s">
        <v>36</v>
      </c>
      <c r="E20" s="13"/>
      <c r="F20" s="13"/>
      <c r="G20" s="13"/>
      <c r="H20" s="13"/>
      <c r="I20" s="15"/>
    </row>
    <row r="21" spans="1:9" ht="30.6" x14ac:dyDescent="0.3">
      <c r="A21" s="9" t="s">
        <v>37</v>
      </c>
      <c r="B21" s="10" t="s">
        <v>13</v>
      </c>
      <c r="C21" s="10" t="s">
        <v>27</v>
      </c>
      <c r="D21" s="17" t="s">
        <v>38</v>
      </c>
      <c r="E21" s="11">
        <v>156.22</v>
      </c>
      <c r="F21" s="11">
        <v>2.4700000000000002</v>
      </c>
      <c r="G21" s="12">
        <f>ROUND(E21*F21,2)</f>
        <v>385.86</v>
      </c>
      <c r="H21" s="39"/>
      <c r="I21" s="15">
        <f t="shared" si="1"/>
        <v>0</v>
      </c>
    </row>
    <row r="22" spans="1:9" ht="102" x14ac:dyDescent="0.3">
      <c r="A22" s="13"/>
      <c r="B22" s="13"/>
      <c r="C22" s="13"/>
      <c r="D22" s="17" t="s">
        <v>39</v>
      </c>
      <c r="E22" s="13"/>
      <c r="F22" s="13"/>
      <c r="G22" s="13"/>
      <c r="H22" s="13"/>
      <c r="I22" s="15"/>
    </row>
    <row r="23" spans="1:9" x14ac:dyDescent="0.3">
      <c r="A23" s="9" t="s">
        <v>40</v>
      </c>
      <c r="B23" s="10" t="s">
        <v>13</v>
      </c>
      <c r="C23" s="10" t="s">
        <v>27</v>
      </c>
      <c r="D23" s="17" t="s">
        <v>41</v>
      </c>
      <c r="E23" s="11">
        <v>120</v>
      </c>
      <c r="F23" s="11">
        <v>4.38</v>
      </c>
      <c r="G23" s="12">
        <f>ROUND(E23*F23,2)</f>
        <v>525.6</v>
      </c>
      <c r="H23" s="39"/>
      <c r="I23" s="15">
        <f t="shared" si="1"/>
        <v>0</v>
      </c>
    </row>
    <row r="24" spans="1:9" ht="51" x14ac:dyDescent="0.3">
      <c r="A24" s="13"/>
      <c r="B24" s="13"/>
      <c r="C24" s="13"/>
      <c r="D24" s="17" t="s">
        <v>42</v>
      </c>
      <c r="E24" s="13"/>
      <c r="F24" s="13"/>
      <c r="G24" s="13"/>
      <c r="H24" s="13"/>
      <c r="I24" s="15"/>
    </row>
    <row r="25" spans="1:9" x14ac:dyDescent="0.3">
      <c r="A25" s="9" t="s">
        <v>43</v>
      </c>
      <c r="B25" s="10" t="s">
        <v>13</v>
      </c>
      <c r="C25" s="10" t="s">
        <v>14</v>
      </c>
      <c r="D25" s="17" t="s">
        <v>44</v>
      </c>
      <c r="E25" s="11">
        <v>10</v>
      </c>
      <c r="F25" s="11">
        <v>6.62</v>
      </c>
      <c r="G25" s="12">
        <f>ROUND(E25*F25,2)</f>
        <v>66.2</v>
      </c>
      <c r="H25" s="39"/>
      <c r="I25" s="15">
        <f t="shared" si="1"/>
        <v>0</v>
      </c>
    </row>
    <row r="26" spans="1:9" ht="51" x14ac:dyDescent="0.3">
      <c r="A26" s="13"/>
      <c r="B26" s="13"/>
      <c r="C26" s="13"/>
      <c r="D26" s="17" t="s">
        <v>45</v>
      </c>
      <c r="E26" s="13"/>
      <c r="F26" s="13"/>
      <c r="G26" s="13"/>
      <c r="H26" s="13"/>
      <c r="I26" s="15"/>
    </row>
    <row r="27" spans="1:9" ht="20.399999999999999" x14ac:dyDescent="0.3">
      <c r="A27" s="9" t="s">
        <v>46</v>
      </c>
      <c r="B27" s="10" t="s">
        <v>13</v>
      </c>
      <c r="C27" s="10" t="s">
        <v>130</v>
      </c>
      <c r="D27" s="17" t="s">
        <v>47</v>
      </c>
      <c r="E27" s="11">
        <v>1</v>
      </c>
      <c r="F27" s="11">
        <v>1575</v>
      </c>
      <c r="G27" s="12">
        <f>ROUND(E27*F27,2)</f>
        <v>1575</v>
      </c>
      <c r="H27" s="24">
        <v>1575</v>
      </c>
      <c r="I27" s="15">
        <f t="shared" si="1"/>
        <v>1575</v>
      </c>
    </row>
    <row r="28" spans="1:9" ht="132.6" x14ac:dyDescent="0.3">
      <c r="A28" s="13"/>
      <c r="B28" s="13"/>
      <c r="C28" s="13"/>
      <c r="D28" s="17" t="s">
        <v>48</v>
      </c>
      <c r="E28" s="13"/>
      <c r="F28" s="13"/>
      <c r="G28" s="13"/>
      <c r="H28" s="13"/>
      <c r="I28" s="15"/>
    </row>
    <row r="29" spans="1:9" x14ac:dyDescent="0.3">
      <c r="A29" s="9" t="s">
        <v>49</v>
      </c>
      <c r="B29" s="10" t="s">
        <v>13</v>
      </c>
      <c r="C29" s="10" t="s">
        <v>130</v>
      </c>
      <c r="D29" s="17" t="s">
        <v>50</v>
      </c>
      <c r="E29" s="11">
        <v>1</v>
      </c>
      <c r="F29" s="11">
        <v>1260</v>
      </c>
      <c r="G29" s="12">
        <f>ROUND(E29*F29,2)</f>
        <v>1260</v>
      </c>
      <c r="H29" s="24">
        <v>1260</v>
      </c>
      <c r="I29" s="15">
        <f t="shared" si="1"/>
        <v>1260</v>
      </c>
    </row>
    <row r="30" spans="1:9" ht="30.6" x14ac:dyDescent="0.3">
      <c r="A30" s="13"/>
      <c r="B30" s="13"/>
      <c r="C30" s="13"/>
      <c r="D30" s="17" t="s">
        <v>51</v>
      </c>
      <c r="E30" s="13"/>
      <c r="F30" s="13"/>
      <c r="G30" s="13"/>
      <c r="H30" s="13"/>
      <c r="I30" s="15"/>
    </row>
    <row r="31" spans="1:9" x14ac:dyDescent="0.3">
      <c r="A31" s="13"/>
      <c r="B31" s="13"/>
      <c r="C31" s="13"/>
      <c r="D31" s="20" t="s">
        <v>52</v>
      </c>
      <c r="E31" s="14">
        <v>1</v>
      </c>
      <c r="F31" s="15">
        <f>G19+G21+G23+G25+G27+G29</f>
        <v>37897.839999999997</v>
      </c>
      <c r="G31" s="15">
        <f>ROUND(E31*F31,2)</f>
        <v>37897.839999999997</v>
      </c>
      <c r="H31" s="15">
        <f>I19+I21+I23+I25+I27+I29</f>
        <v>2835</v>
      </c>
      <c r="I31" s="15">
        <f t="shared" si="1"/>
        <v>2835</v>
      </c>
    </row>
    <row r="32" spans="1:9" ht="1.05" customHeight="1" x14ac:dyDescent="0.3">
      <c r="A32" s="16"/>
      <c r="B32" s="16"/>
      <c r="C32" s="16"/>
      <c r="D32" s="21"/>
      <c r="E32" s="16"/>
      <c r="F32" s="16"/>
      <c r="G32" s="16"/>
      <c r="H32" s="16"/>
      <c r="I32" s="15">
        <f t="shared" si="1"/>
        <v>0</v>
      </c>
    </row>
    <row r="33" spans="1:9" x14ac:dyDescent="0.3">
      <c r="A33" s="5" t="s">
        <v>53</v>
      </c>
      <c r="B33" s="6" t="s">
        <v>9</v>
      </c>
      <c r="C33" s="5" t="s">
        <v>10</v>
      </c>
      <c r="D33" s="19" t="s">
        <v>54</v>
      </c>
      <c r="E33" s="7">
        <f>E42</f>
        <v>1</v>
      </c>
      <c r="F33" s="8">
        <f>F42</f>
        <v>294262.2</v>
      </c>
      <c r="G33" s="8">
        <f>G42</f>
        <v>294262.2</v>
      </c>
      <c r="H33" s="8">
        <f>H42</f>
        <v>0</v>
      </c>
      <c r="I33" s="8">
        <f t="shared" si="1"/>
        <v>0</v>
      </c>
    </row>
    <row r="34" spans="1:9" x14ac:dyDescent="0.3">
      <c r="A34" s="9" t="s">
        <v>55</v>
      </c>
      <c r="B34" s="10" t="s">
        <v>13</v>
      </c>
      <c r="C34" s="10" t="s">
        <v>56</v>
      </c>
      <c r="D34" s="17" t="s">
        <v>57</v>
      </c>
      <c r="E34" s="11">
        <v>27689.17</v>
      </c>
      <c r="F34" s="11">
        <v>1.37</v>
      </c>
      <c r="G34" s="12">
        <f>ROUND(E34*F34,2)</f>
        <v>37934.160000000003</v>
      </c>
      <c r="H34" s="39"/>
      <c r="I34" s="15">
        <f t="shared" si="1"/>
        <v>0</v>
      </c>
    </row>
    <row r="35" spans="1:9" ht="122.4" x14ac:dyDescent="0.3">
      <c r="A35" s="13"/>
      <c r="B35" s="13"/>
      <c r="C35" s="13"/>
      <c r="D35" s="17" t="s">
        <v>58</v>
      </c>
      <c r="E35" s="13"/>
      <c r="F35" s="13"/>
      <c r="G35" s="13"/>
      <c r="H35" s="13"/>
      <c r="I35" s="15"/>
    </row>
    <row r="36" spans="1:9" ht="20.399999999999999" x14ac:dyDescent="0.3">
      <c r="A36" s="9" t="s">
        <v>59</v>
      </c>
      <c r="B36" s="10" t="s">
        <v>13</v>
      </c>
      <c r="C36" s="10" t="s">
        <v>34</v>
      </c>
      <c r="D36" s="17" t="s">
        <v>60</v>
      </c>
      <c r="E36" s="11">
        <v>16368.92</v>
      </c>
      <c r="F36" s="11">
        <v>10.53</v>
      </c>
      <c r="G36" s="12">
        <f>ROUND(E36*F36,2)</f>
        <v>172364.73</v>
      </c>
      <c r="H36" s="39"/>
      <c r="I36" s="15">
        <f t="shared" si="1"/>
        <v>0</v>
      </c>
    </row>
    <row r="37" spans="1:9" ht="71.400000000000006" x14ac:dyDescent="0.3">
      <c r="A37" s="13"/>
      <c r="B37" s="13"/>
      <c r="C37" s="13"/>
      <c r="D37" s="17" t="s">
        <v>61</v>
      </c>
      <c r="E37" s="13"/>
      <c r="F37" s="13"/>
      <c r="G37" s="13"/>
      <c r="H37" s="13"/>
      <c r="I37" s="15"/>
    </row>
    <row r="38" spans="1:9" x14ac:dyDescent="0.3">
      <c r="A38" s="9" t="s">
        <v>62</v>
      </c>
      <c r="B38" s="10" t="s">
        <v>13</v>
      </c>
      <c r="C38" s="10" t="s">
        <v>34</v>
      </c>
      <c r="D38" s="17" t="s">
        <v>63</v>
      </c>
      <c r="E38" s="11">
        <v>8668.92</v>
      </c>
      <c r="F38" s="11">
        <v>7.29</v>
      </c>
      <c r="G38" s="12">
        <f>ROUND(E38*F38,2)</f>
        <v>63196.43</v>
      </c>
      <c r="H38" s="39"/>
      <c r="I38" s="15">
        <f t="shared" si="1"/>
        <v>0</v>
      </c>
    </row>
    <row r="39" spans="1:9" ht="132.6" x14ac:dyDescent="0.3">
      <c r="A39" s="13"/>
      <c r="B39" s="13"/>
      <c r="C39" s="13"/>
      <c r="D39" s="17" t="s">
        <v>64</v>
      </c>
      <c r="E39" s="13"/>
      <c r="F39" s="13"/>
      <c r="G39" s="13"/>
      <c r="H39" s="13"/>
      <c r="I39" s="15"/>
    </row>
    <row r="40" spans="1:9" ht="20.399999999999999" x14ac:dyDescent="0.3">
      <c r="A40" s="9" t="s">
        <v>65</v>
      </c>
      <c r="B40" s="10" t="s">
        <v>13</v>
      </c>
      <c r="C40" s="10" t="s">
        <v>56</v>
      </c>
      <c r="D40" s="17" t="s">
        <v>66</v>
      </c>
      <c r="E40" s="11">
        <v>27689.17</v>
      </c>
      <c r="F40" s="11">
        <v>0.75</v>
      </c>
      <c r="G40" s="12">
        <f>ROUND(E40*F40,2)</f>
        <v>20766.88</v>
      </c>
      <c r="H40" s="39"/>
      <c r="I40" s="15">
        <f t="shared" si="1"/>
        <v>0</v>
      </c>
    </row>
    <row r="41" spans="1:9" ht="132.6" x14ac:dyDescent="0.3">
      <c r="A41" s="13"/>
      <c r="B41" s="13"/>
      <c r="C41" s="13"/>
      <c r="D41" s="17" t="s">
        <v>67</v>
      </c>
      <c r="E41" s="13"/>
      <c r="F41" s="13"/>
      <c r="G41" s="13"/>
      <c r="H41" s="13"/>
      <c r="I41" s="15"/>
    </row>
    <row r="42" spans="1:9" x14ac:dyDescent="0.3">
      <c r="A42" s="13"/>
      <c r="B42" s="13"/>
      <c r="C42" s="13"/>
      <c r="D42" s="20" t="s">
        <v>68</v>
      </c>
      <c r="E42" s="14">
        <v>1</v>
      </c>
      <c r="F42" s="15">
        <f>G34+G36+G38+G40</f>
        <v>294262.2</v>
      </c>
      <c r="G42" s="15">
        <f>ROUND(E42*F42,2)</f>
        <v>294262.2</v>
      </c>
      <c r="H42" s="15">
        <f>I34+I36+I38+I40</f>
        <v>0</v>
      </c>
      <c r="I42" s="15">
        <f t="shared" si="1"/>
        <v>0</v>
      </c>
    </row>
    <row r="43" spans="1:9" ht="1.05" customHeight="1" x14ac:dyDescent="0.3">
      <c r="A43" s="16"/>
      <c r="B43" s="16"/>
      <c r="C43" s="16"/>
      <c r="D43" s="21"/>
      <c r="E43" s="16"/>
      <c r="F43" s="16"/>
      <c r="G43" s="16"/>
      <c r="H43" s="16"/>
      <c r="I43" s="15">
        <f t="shared" si="1"/>
        <v>0</v>
      </c>
    </row>
    <row r="44" spans="1:9" x14ac:dyDescent="0.3">
      <c r="A44" s="5" t="s">
        <v>72</v>
      </c>
      <c r="B44" s="6" t="s">
        <v>9</v>
      </c>
      <c r="C44" s="5" t="s">
        <v>10</v>
      </c>
      <c r="D44" s="19" t="s">
        <v>73</v>
      </c>
      <c r="E44" s="7">
        <f>E69</f>
        <v>1</v>
      </c>
      <c r="F44" s="8">
        <f>F69</f>
        <v>198211.99</v>
      </c>
      <c r="G44" s="8">
        <f>G69</f>
        <v>198211.99</v>
      </c>
      <c r="H44" s="8">
        <f>H69</f>
        <v>1407</v>
      </c>
      <c r="I44" s="8">
        <f t="shared" si="1"/>
        <v>1407</v>
      </c>
    </row>
    <row r="45" spans="1:9" ht="20.399999999999999" x14ac:dyDescent="0.3">
      <c r="A45" s="9" t="s">
        <v>74</v>
      </c>
      <c r="B45" s="10" t="s">
        <v>13</v>
      </c>
      <c r="C45" s="10" t="s">
        <v>130</v>
      </c>
      <c r="D45" s="17" t="s">
        <v>76</v>
      </c>
      <c r="E45" s="11">
        <v>1</v>
      </c>
      <c r="F45" s="11">
        <v>1407</v>
      </c>
      <c r="G45" s="12">
        <f>ROUND(E45*F45,2)</f>
        <v>1407</v>
      </c>
      <c r="H45" s="24">
        <v>1407</v>
      </c>
      <c r="I45" s="15">
        <f t="shared" si="1"/>
        <v>1407</v>
      </c>
    </row>
    <row r="46" spans="1:9" ht="112.2" x14ac:dyDescent="0.3">
      <c r="A46" s="13"/>
      <c r="B46" s="13"/>
      <c r="C46" s="13"/>
      <c r="D46" s="17" t="s">
        <v>77</v>
      </c>
      <c r="E46" s="13"/>
      <c r="F46" s="13"/>
      <c r="G46" s="13"/>
      <c r="H46" s="13"/>
      <c r="I46" s="15"/>
    </row>
    <row r="47" spans="1:9" ht="20.399999999999999" x14ac:dyDescent="0.3">
      <c r="A47" s="9" t="s">
        <v>78</v>
      </c>
      <c r="B47" s="10" t="s">
        <v>13</v>
      </c>
      <c r="C47" s="10" t="s">
        <v>14</v>
      </c>
      <c r="D47" s="17" t="s">
        <v>79</v>
      </c>
      <c r="E47" s="11">
        <v>5</v>
      </c>
      <c r="F47" s="11">
        <v>731.69</v>
      </c>
      <c r="G47" s="12">
        <f>ROUND(E47*F47,2)</f>
        <v>3658.45</v>
      </c>
      <c r="H47" s="39"/>
      <c r="I47" s="15">
        <f t="shared" si="1"/>
        <v>0</v>
      </c>
    </row>
    <row r="48" spans="1:9" ht="132.6" x14ac:dyDescent="0.3">
      <c r="A48" s="13"/>
      <c r="B48" s="13"/>
      <c r="C48" s="13"/>
      <c r="D48" s="17" t="s">
        <v>80</v>
      </c>
      <c r="E48" s="13"/>
      <c r="F48" s="13"/>
      <c r="G48" s="13"/>
      <c r="H48" s="13"/>
      <c r="I48" s="15"/>
    </row>
    <row r="49" spans="1:9" x14ac:dyDescent="0.3">
      <c r="A49" s="9" t="s">
        <v>69</v>
      </c>
      <c r="B49" s="10" t="s">
        <v>13</v>
      </c>
      <c r="C49" s="10" t="s">
        <v>14</v>
      </c>
      <c r="D49" s="17" t="s">
        <v>70</v>
      </c>
      <c r="E49" s="11">
        <v>11</v>
      </c>
      <c r="F49" s="11">
        <v>138.66</v>
      </c>
      <c r="G49" s="12">
        <f>ROUND(E49*F49,2)</f>
        <v>1525.26</v>
      </c>
      <c r="H49" s="39"/>
      <c r="I49" s="15">
        <f t="shared" si="1"/>
        <v>0</v>
      </c>
    </row>
    <row r="50" spans="1:9" ht="122.4" x14ac:dyDescent="0.3">
      <c r="A50" s="13"/>
      <c r="B50" s="13"/>
      <c r="C50" s="13"/>
      <c r="D50" s="17" t="s">
        <v>71</v>
      </c>
      <c r="E50" s="13"/>
      <c r="F50" s="13"/>
      <c r="G50" s="13"/>
      <c r="H50" s="13"/>
      <c r="I50" s="15"/>
    </row>
    <row r="51" spans="1:9" x14ac:dyDescent="0.3">
      <c r="A51" s="9" t="s">
        <v>81</v>
      </c>
      <c r="B51" s="10" t="s">
        <v>13</v>
      </c>
      <c r="C51" s="10" t="s">
        <v>75</v>
      </c>
      <c r="D51" s="17" t="s">
        <v>82</v>
      </c>
      <c r="E51" s="11">
        <v>15</v>
      </c>
      <c r="F51" s="11">
        <v>257.72000000000003</v>
      </c>
      <c r="G51" s="12">
        <f>ROUND(E51*F51,2)</f>
        <v>3865.8</v>
      </c>
      <c r="H51" s="39"/>
      <c r="I51" s="15">
        <f t="shared" si="1"/>
        <v>0</v>
      </c>
    </row>
    <row r="52" spans="1:9" ht="91.8" x14ac:dyDescent="0.3">
      <c r="A52" s="13"/>
      <c r="B52" s="13"/>
      <c r="C52" s="13"/>
      <c r="D52" s="17" t="s">
        <v>83</v>
      </c>
      <c r="E52" s="13"/>
      <c r="F52" s="13"/>
      <c r="G52" s="13"/>
      <c r="H52" s="13"/>
      <c r="I52" s="15"/>
    </row>
    <row r="53" spans="1:9" x14ac:dyDescent="0.3">
      <c r="A53" s="9" t="s">
        <v>84</v>
      </c>
      <c r="B53" s="10" t="s">
        <v>13</v>
      </c>
      <c r="C53" s="10" t="s">
        <v>75</v>
      </c>
      <c r="D53" s="17" t="s">
        <v>85</v>
      </c>
      <c r="E53" s="11">
        <v>1</v>
      </c>
      <c r="F53" s="11">
        <v>270.76</v>
      </c>
      <c r="G53" s="12">
        <f>ROUND(E53*F53,2)</f>
        <v>270.76</v>
      </c>
      <c r="H53" s="39"/>
      <c r="I53" s="15">
        <f t="shared" si="1"/>
        <v>0</v>
      </c>
    </row>
    <row r="54" spans="1:9" ht="81.599999999999994" x14ac:dyDescent="0.3">
      <c r="A54" s="13"/>
      <c r="B54" s="13"/>
      <c r="C54" s="13"/>
      <c r="D54" s="17" t="s">
        <v>86</v>
      </c>
      <c r="E54" s="13"/>
      <c r="F54" s="13"/>
      <c r="G54" s="13"/>
      <c r="H54" s="13"/>
      <c r="I54" s="15">
        <f t="shared" si="1"/>
        <v>0</v>
      </c>
    </row>
    <row r="55" spans="1:9" ht="20.399999999999999" x14ac:dyDescent="0.3">
      <c r="A55" s="9" t="s">
        <v>87</v>
      </c>
      <c r="B55" s="10" t="s">
        <v>13</v>
      </c>
      <c r="C55" s="10" t="s">
        <v>27</v>
      </c>
      <c r="D55" s="17" t="s">
        <v>88</v>
      </c>
      <c r="E55" s="11">
        <v>375</v>
      </c>
      <c r="F55" s="11">
        <v>63.65</v>
      </c>
      <c r="G55" s="12">
        <f>ROUND(E55*F55,2)</f>
        <v>23868.75</v>
      </c>
      <c r="H55" s="39"/>
      <c r="I55" s="15">
        <f t="shared" si="1"/>
        <v>0</v>
      </c>
    </row>
    <row r="56" spans="1:9" ht="122.4" x14ac:dyDescent="0.3">
      <c r="A56" s="13"/>
      <c r="B56" s="13"/>
      <c r="C56" s="13"/>
      <c r="D56" s="17" t="s">
        <v>89</v>
      </c>
      <c r="E56" s="13"/>
      <c r="F56" s="13"/>
      <c r="G56" s="13"/>
      <c r="H56" s="13"/>
      <c r="I56" s="15"/>
    </row>
    <row r="57" spans="1:9" ht="20.399999999999999" x14ac:dyDescent="0.3">
      <c r="A57" s="9" t="s">
        <v>90</v>
      </c>
      <c r="B57" s="10" t="s">
        <v>13</v>
      </c>
      <c r="C57" s="10" t="s">
        <v>27</v>
      </c>
      <c r="D57" s="17" t="s">
        <v>91</v>
      </c>
      <c r="E57" s="11">
        <v>745</v>
      </c>
      <c r="F57" s="11">
        <v>45.34</v>
      </c>
      <c r="G57" s="12">
        <f>ROUND(E57*F57,2)</f>
        <v>33778.300000000003</v>
      </c>
      <c r="H57" s="39"/>
      <c r="I57" s="15">
        <f t="shared" si="1"/>
        <v>0</v>
      </c>
    </row>
    <row r="58" spans="1:9" ht="122.4" x14ac:dyDescent="0.3">
      <c r="A58" s="13"/>
      <c r="B58" s="13"/>
      <c r="C58" s="13"/>
      <c r="D58" s="17" t="s">
        <v>92</v>
      </c>
      <c r="E58" s="13"/>
      <c r="F58" s="13"/>
      <c r="G58" s="13"/>
      <c r="H58" s="13"/>
      <c r="I58" s="15"/>
    </row>
    <row r="59" spans="1:9" ht="20.399999999999999" x14ac:dyDescent="0.3">
      <c r="A59" s="9" t="s">
        <v>93</v>
      </c>
      <c r="B59" s="10" t="s">
        <v>13</v>
      </c>
      <c r="C59" s="10" t="s">
        <v>27</v>
      </c>
      <c r="D59" s="17" t="s">
        <v>94</v>
      </c>
      <c r="E59" s="11">
        <v>120</v>
      </c>
      <c r="F59" s="11">
        <v>34.01</v>
      </c>
      <c r="G59" s="12">
        <f>ROUND(E59*F59,2)</f>
        <v>4081.2</v>
      </c>
      <c r="H59" s="39"/>
      <c r="I59" s="15">
        <f t="shared" si="1"/>
        <v>0</v>
      </c>
    </row>
    <row r="60" spans="1:9" ht="122.4" x14ac:dyDescent="0.3">
      <c r="A60" s="13"/>
      <c r="B60" s="13"/>
      <c r="C60" s="13"/>
      <c r="D60" s="17" t="s">
        <v>95</v>
      </c>
      <c r="E60" s="13"/>
      <c r="F60" s="13"/>
      <c r="G60" s="13"/>
      <c r="H60" s="13"/>
      <c r="I60" s="15"/>
    </row>
    <row r="61" spans="1:9" ht="20.399999999999999" x14ac:dyDescent="0.3">
      <c r="A61" s="9" t="s">
        <v>96</v>
      </c>
      <c r="B61" s="10" t="s">
        <v>13</v>
      </c>
      <c r="C61" s="10" t="s">
        <v>27</v>
      </c>
      <c r="D61" s="17" t="s">
        <v>97</v>
      </c>
      <c r="E61" s="11">
        <v>414.26</v>
      </c>
      <c r="F61" s="11">
        <v>26.05</v>
      </c>
      <c r="G61" s="12">
        <f>ROUND(E61*F61,2)</f>
        <v>10791.47</v>
      </c>
      <c r="H61" s="39"/>
      <c r="I61" s="15">
        <f t="shared" si="1"/>
        <v>0</v>
      </c>
    </row>
    <row r="62" spans="1:9" ht="122.4" x14ac:dyDescent="0.3">
      <c r="A62" s="13"/>
      <c r="B62" s="13"/>
      <c r="C62" s="13"/>
      <c r="D62" s="17" t="s">
        <v>98</v>
      </c>
      <c r="E62" s="13"/>
      <c r="F62" s="13"/>
      <c r="G62" s="13"/>
      <c r="H62" s="13"/>
      <c r="I62" s="15"/>
    </row>
    <row r="63" spans="1:9" x14ac:dyDescent="0.3">
      <c r="A63" s="9" t="s">
        <v>99</v>
      </c>
      <c r="B63" s="10" t="s">
        <v>13</v>
      </c>
      <c r="C63" s="10" t="s">
        <v>27</v>
      </c>
      <c r="D63" s="17" t="s">
        <v>100</v>
      </c>
      <c r="E63" s="11">
        <v>97</v>
      </c>
      <c r="F63" s="11">
        <v>83</v>
      </c>
      <c r="G63" s="12">
        <f>ROUND(E63*F63,2)</f>
        <v>8051</v>
      </c>
      <c r="H63" s="39"/>
      <c r="I63" s="15">
        <f t="shared" si="1"/>
        <v>0</v>
      </c>
    </row>
    <row r="64" spans="1:9" ht="132.6" x14ac:dyDescent="0.3">
      <c r="A64" s="13"/>
      <c r="B64" s="13"/>
      <c r="C64" s="13"/>
      <c r="D64" s="17" t="s">
        <v>101</v>
      </c>
      <c r="E64" s="13"/>
      <c r="F64" s="13"/>
      <c r="G64" s="13"/>
      <c r="H64" s="13"/>
      <c r="I64" s="15"/>
    </row>
    <row r="65" spans="1:9" ht="20.399999999999999" x14ac:dyDescent="0.3">
      <c r="A65" s="9" t="s">
        <v>102</v>
      </c>
      <c r="B65" s="10" t="s">
        <v>13</v>
      </c>
      <c r="C65" s="10" t="s">
        <v>27</v>
      </c>
      <c r="D65" s="17" t="s">
        <v>103</v>
      </c>
      <c r="E65" s="11">
        <v>250</v>
      </c>
      <c r="F65" s="11">
        <v>53.73</v>
      </c>
      <c r="G65" s="12">
        <f>ROUND(E65*F65,2)</f>
        <v>13432.5</v>
      </c>
      <c r="H65" s="39"/>
      <c r="I65" s="15">
        <f t="shared" si="1"/>
        <v>0</v>
      </c>
    </row>
    <row r="66" spans="1:9" ht="112.2" x14ac:dyDescent="0.3">
      <c r="A66" s="13"/>
      <c r="B66" s="13"/>
      <c r="C66" s="13"/>
      <c r="D66" s="17" t="s">
        <v>104</v>
      </c>
      <c r="E66" s="13"/>
      <c r="F66" s="13"/>
      <c r="G66" s="13"/>
      <c r="H66" s="13"/>
      <c r="I66" s="15"/>
    </row>
    <row r="67" spans="1:9" ht="20.399999999999999" x14ac:dyDescent="0.3">
      <c r="A67" s="9" t="s">
        <v>105</v>
      </c>
      <c r="B67" s="10" t="s">
        <v>13</v>
      </c>
      <c r="C67" s="10" t="s">
        <v>27</v>
      </c>
      <c r="D67" s="17" t="s">
        <v>106</v>
      </c>
      <c r="E67" s="11">
        <v>870</v>
      </c>
      <c r="F67" s="11">
        <v>107.45</v>
      </c>
      <c r="G67" s="12">
        <f>ROUND(E67*F67,2)</f>
        <v>93481.5</v>
      </c>
      <c r="H67" s="39"/>
      <c r="I67" s="15">
        <f t="shared" si="1"/>
        <v>0</v>
      </c>
    </row>
    <row r="68" spans="1:9" ht="71.400000000000006" x14ac:dyDescent="0.3">
      <c r="A68" s="13"/>
      <c r="B68" s="13"/>
      <c r="C68" s="13"/>
      <c r="D68" s="17" t="s">
        <v>107</v>
      </c>
      <c r="E68" s="13"/>
      <c r="F68" s="13"/>
      <c r="G68" s="13"/>
      <c r="H68" s="13"/>
      <c r="I68" s="15"/>
    </row>
    <row r="69" spans="1:9" x14ac:dyDescent="0.3">
      <c r="A69" s="13"/>
      <c r="B69" s="13"/>
      <c r="C69" s="13"/>
      <c r="D69" s="20" t="s">
        <v>108</v>
      </c>
      <c r="E69" s="14">
        <v>1</v>
      </c>
      <c r="F69" s="15">
        <f>G45+G47+G49+G51+G53+G55+G57+G59+G61+G63+G65+G67</f>
        <v>198211.99</v>
      </c>
      <c r="G69" s="15">
        <f>ROUND(E69*F69,2)</f>
        <v>198211.99</v>
      </c>
      <c r="H69" s="15">
        <f>I45+I47+I49+I51+I53+I55+I57+I59+I61+I63+I65+I67</f>
        <v>1407</v>
      </c>
      <c r="I69" s="15">
        <f t="shared" si="1"/>
        <v>1407</v>
      </c>
    </row>
    <row r="70" spans="1:9" ht="1.05" customHeight="1" x14ac:dyDescent="0.3">
      <c r="A70" s="16"/>
      <c r="B70" s="16"/>
      <c r="C70" s="16"/>
      <c r="D70" s="21"/>
      <c r="E70" s="16"/>
      <c r="F70" s="16"/>
      <c r="G70" s="16"/>
      <c r="H70" s="16"/>
      <c r="I70" s="15">
        <f t="shared" si="1"/>
        <v>0</v>
      </c>
    </row>
    <row r="71" spans="1:9" ht="1.05" customHeight="1" x14ac:dyDescent="0.3">
      <c r="A71" s="16"/>
      <c r="B71" s="16"/>
      <c r="C71" s="16"/>
      <c r="D71" s="21"/>
      <c r="E71" s="16"/>
      <c r="F71" s="16"/>
      <c r="G71" s="16"/>
      <c r="H71" s="16"/>
      <c r="I71" s="15">
        <f t="shared" si="1"/>
        <v>0</v>
      </c>
    </row>
    <row r="72" spans="1:9" x14ac:dyDescent="0.3">
      <c r="A72" s="5" t="s">
        <v>109</v>
      </c>
      <c r="B72" s="6" t="s">
        <v>9</v>
      </c>
      <c r="C72" s="5" t="s">
        <v>10</v>
      </c>
      <c r="D72" s="19" t="s">
        <v>110</v>
      </c>
      <c r="E72" s="7">
        <f>E77</f>
        <v>1</v>
      </c>
      <c r="F72" s="8">
        <f>F77</f>
        <v>59002.5</v>
      </c>
      <c r="G72" s="8">
        <f>G77</f>
        <v>59002.5</v>
      </c>
      <c r="H72" s="8">
        <f>H77</f>
        <v>15750</v>
      </c>
      <c r="I72" s="8">
        <f t="shared" si="1"/>
        <v>15750</v>
      </c>
    </row>
    <row r="73" spans="1:9" ht="20.399999999999999" x14ac:dyDescent="0.3">
      <c r="A73" s="9" t="s">
        <v>111</v>
      </c>
      <c r="B73" s="10" t="s">
        <v>13</v>
      </c>
      <c r="C73" s="10" t="s">
        <v>27</v>
      </c>
      <c r="D73" s="17" t="s">
        <v>112</v>
      </c>
      <c r="E73" s="11">
        <v>750</v>
      </c>
      <c r="F73" s="11">
        <v>57.67</v>
      </c>
      <c r="G73" s="12">
        <f>ROUND(E73*F73,2)</f>
        <v>43252.5</v>
      </c>
      <c r="H73" s="39"/>
      <c r="I73" s="15">
        <f t="shared" si="1"/>
        <v>0</v>
      </c>
    </row>
    <row r="74" spans="1:9" ht="204" x14ac:dyDescent="0.3">
      <c r="A74" s="13"/>
      <c r="B74" s="13"/>
      <c r="C74" s="13"/>
      <c r="D74" s="17" t="s">
        <v>113</v>
      </c>
      <c r="E74" s="13"/>
      <c r="F74" s="13"/>
      <c r="G74" s="13"/>
      <c r="H74" s="13"/>
      <c r="I74" s="15"/>
    </row>
    <row r="75" spans="1:9" x14ac:dyDescent="0.3">
      <c r="A75" s="9" t="s">
        <v>114</v>
      </c>
      <c r="B75" s="10" t="s">
        <v>13</v>
      </c>
      <c r="C75" s="10" t="s">
        <v>130</v>
      </c>
      <c r="D75" s="17" t="s">
        <v>115</v>
      </c>
      <c r="E75" s="11">
        <v>1</v>
      </c>
      <c r="F75" s="11">
        <v>15750</v>
      </c>
      <c r="G75" s="12">
        <f>ROUND(E75*F75,2)</f>
        <v>15750</v>
      </c>
      <c r="H75" s="24">
        <v>15750</v>
      </c>
      <c r="I75" s="15">
        <f t="shared" si="1"/>
        <v>15750</v>
      </c>
    </row>
    <row r="76" spans="1:9" ht="132.6" x14ac:dyDescent="0.3">
      <c r="A76" s="13"/>
      <c r="B76" s="13"/>
      <c r="C76" s="13"/>
      <c r="D76" s="17" t="s">
        <v>116</v>
      </c>
      <c r="E76" s="13"/>
      <c r="F76" s="13"/>
      <c r="G76" s="13"/>
      <c r="H76" s="13"/>
      <c r="I76" s="15"/>
    </row>
    <row r="77" spans="1:9" x14ac:dyDescent="0.3">
      <c r="A77" s="13"/>
      <c r="B77" s="13"/>
      <c r="C77" s="13"/>
      <c r="D77" s="20" t="s">
        <v>117</v>
      </c>
      <c r="E77" s="14">
        <v>1</v>
      </c>
      <c r="F77" s="15">
        <f>G73+G75</f>
        <v>59002.5</v>
      </c>
      <c r="G77" s="15">
        <f>ROUND(E77*F77,2)</f>
        <v>59002.5</v>
      </c>
      <c r="H77" s="15">
        <f>I73+I75</f>
        <v>15750</v>
      </c>
      <c r="I77" s="15">
        <f t="shared" si="1"/>
        <v>15750</v>
      </c>
    </row>
    <row r="78" spans="1:9" ht="1.05" customHeight="1" x14ac:dyDescent="0.3">
      <c r="A78" s="16"/>
      <c r="B78" s="16"/>
      <c r="C78" s="16"/>
      <c r="D78" s="21"/>
      <c r="E78" s="16"/>
      <c r="F78" s="16"/>
      <c r="G78" s="16"/>
      <c r="H78" s="16"/>
      <c r="I78" s="15">
        <f t="shared" si="1"/>
        <v>0</v>
      </c>
    </row>
    <row r="79" spans="1:9" x14ac:dyDescent="0.3">
      <c r="A79" s="5" t="s">
        <v>118</v>
      </c>
      <c r="B79" s="6" t="s">
        <v>9</v>
      </c>
      <c r="C79" s="5" t="s">
        <v>10</v>
      </c>
      <c r="D79" s="19" t="s">
        <v>119</v>
      </c>
      <c r="E79" s="7">
        <f>E82</f>
        <v>1</v>
      </c>
      <c r="F79" s="8">
        <f>F82</f>
        <v>13125</v>
      </c>
      <c r="G79" s="8">
        <f>G82</f>
        <v>13125</v>
      </c>
      <c r="H79" s="8">
        <f>H82</f>
        <v>13125</v>
      </c>
      <c r="I79" s="8">
        <f t="shared" si="1"/>
        <v>13125</v>
      </c>
    </row>
    <row r="80" spans="1:9" ht="20.399999999999999" x14ac:dyDescent="0.3">
      <c r="A80" s="13"/>
      <c r="B80" s="13"/>
      <c r="C80" s="13"/>
      <c r="D80" s="17" t="s">
        <v>120</v>
      </c>
      <c r="E80" s="13"/>
      <c r="F80" s="13"/>
      <c r="G80" s="13"/>
      <c r="H80" s="13"/>
      <c r="I80" s="15"/>
    </row>
    <row r="81" spans="1:9" x14ac:dyDescent="0.3">
      <c r="A81" s="9" t="s">
        <v>121</v>
      </c>
      <c r="B81" s="10" t="s">
        <v>13</v>
      </c>
      <c r="C81" s="10" t="s">
        <v>130</v>
      </c>
      <c r="D81" s="17" t="s">
        <v>122</v>
      </c>
      <c r="E81" s="11">
        <v>1</v>
      </c>
      <c r="F81" s="11">
        <v>13125</v>
      </c>
      <c r="G81" s="12">
        <f>ROUND(E81*F81,2)</f>
        <v>13125</v>
      </c>
      <c r="H81" s="24">
        <v>13125</v>
      </c>
      <c r="I81" s="15">
        <f t="shared" ref="I81:I90" si="2">ROUND(E81*H81,2)</f>
        <v>13125</v>
      </c>
    </row>
    <row r="82" spans="1:9" x14ac:dyDescent="0.3">
      <c r="A82" s="13"/>
      <c r="B82" s="13"/>
      <c r="C82" s="13"/>
      <c r="D82" s="20" t="s">
        <v>123</v>
      </c>
      <c r="E82" s="14">
        <v>1</v>
      </c>
      <c r="F82" s="15">
        <f>G81</f>
        <v>13125</v>
      </c>
      <c r="G82" s="15">
        <f>ROUND(E82*F82,2)</f>
        <v>13125</v>
      </c>
      <c r="H82" s="15">
        <f>I81</f>
        <v>13125</v>
      </c>
      <c r="I82" s="15">
        <f t="shared" si="2"/>
        <v>13125</v>
      </c>
    </row>
    <row r="83" spans="1:9" ht="1.05" customHeight="1" x14ac:dyDescent="0.3">
      <c r="A83" s="16"/>
      <c r="B83" s="16"/>
      <c r="C83" s="16"/>
      <c r="D83" s="21"/>
      <c r="E83" s="16"/>
      <c r="F83" s="16"/>
      <c r="G83" s="16"/>
      <c r="H83" s="16"/>
      <c r="I83" s="15">
        <f t="shared" si="2"/>
        <v>0</v>
      </c>
    </row>
    <row r="84" spans="1:9" ht="1.05" customHeight="1" x14ac:dyDescent="0.3">
      <c r="A84" s="16"/>
      <c r="B84" s="16"/>
      <c r="C84" s="16"/>
      <c r="D84" s="21"/>
      <c r="E84" s="16"/>
      <c r="F84" s="16"/>
      <c r="G84" s="16"/>
      <c r="H84" s="16"/>
      <c r="I84" s="15">
        <f t="shared" si="2"/>
        <v>0</v>
      </c>
    </row>
    <row r="85" spans="1:9" x14ac:dyDescent="0.3">
      <c r="A85" s="5" t="s">
        <v>124</v>
      </c>
      <c r="B85" s="6" t="s">
        <v>9</v>
      </c>
      <c r="C85" s="5" t="s">
        <v>10</v>
      </c>
      <c r="D85" s="19" t="s">
        <v>125</v>
      </c>
      <c r="E85" s="7">
        <f>E87</f>
        <v>1</v>
      </c>
      <c r="F85" s="8">
        <f>F87</f>
        <v>15750</v>
      </c>
      <c r="G85" s="8">
        <f>G87</f>
        <v>15750</v>
      </c>
      <c r="H85" s="8">
        <f>H87</f>
        <v>15750</v>
      </c>
      <c r="I85" s="8">
        <f t="shared" si="2"/>
        <v>15750</v>
      </c>
    </row>
    <row r="86" spans="1:9" ht="20.399999999999999" x14ac:dyDescent="0.3">
      <c r="A86" s="9" t="s">
        <v>121</v>
      </c>
      <c r="B86" s="10" t="s">
        <v>13</v>
      </c>
      <c r="C86" s="10" t="s">
        <v>130</v>
      </c>
      <c r="D86" s="17" t="s">
        <v>126</v>
      </c>
      <c r="E86" s="11">
        <v>1</v>
      </c>
      <c r="F86" s="11">
        <v>15750</v>
      </c>
      <c r="G86" s="12">
        <f>ROUND(E86*F86,2)</f>
        <v>15750</v>
      </c>
      <c r="H86" s="24">
        <v>15750</v>
      </c>
      <c r="I86" s="15">
        <f t="shared" si="2"/>
        <v>15750</v>
      </c>
    </row>
    <row r="87" spans="1:9" x14ac:dyDescent="0.3">
      <c r="A87" s="13"/>
      <c r="B87" s="13"/>
      <c r="C87" s="13"/>
      <c r="D87" s="20" t="s">
        <v>127</v>
      </c>
      <c r="E87" s="14">
        <v>1</v>
      </c>
      <c r="F87" s="15">
        <f>G86</f>
        <v>15750</v>
      </c>
      <c r="G87" s="15">
        <f>ROUND(E87*F87,2)</f>
        <v>15750</v>
      </c>
      <c r="H87" s="15">
        <f>I86</f>
        <v>15750</v>
      </c>
      <c r="I87" s="15">
        <f t="shared" si="2"/>
        <v>15750</v>
      </c>
    </row>
    <row r="88" spans="1:9" ht="1.05" customHeight="1" x14ac:dyDescent="0.3">
      <c r="A88" s="16"/>
      <c r="B88" s="16"/>
      <c r="C88" s="16"/>
      <c r="D88" s="21"/>
      <c r="E88" s="16"/>
      <c r="F88" s="16"/>
      <c r="G88" s="16"/>
      <c r="H88" s="16"/>
      <c r="I88" s="15">
        <f t="shared" si="2"/>
        <v>0</v>
      </c>
    </row>
    <row r="89" spans="1:9" x14ac:dyDescent="0.3">
      <c r="A89" s="13"/>
      <c r="B89" s="13"/>
      <c r="C89" s="13"/>
      <c r="D89" s="20" t="s">
        <v>128</v>
      </c>
      <c r="E89" s="14">
        <v>1</v>
      </c>
      <c r="F89" s="15">
        <f>G5+G18+G33+G44+G72+G79+G85</f>
        <v>665735.41</v>
      </c>
      <c r="G89" s="15">
        <f>ROUND(E89*F89,2)</f>
        <v>665735.41</v>
      </c>
      <c r="H89" s="15">
        <f>I5+I18+I33+I44+I72+I79+I85</f>
        <v>69962.179999999993</v>
      </c>
      <c r="I89" s="15">
        <f t="shared" si="2"/>
        <v>69962.179999999993</v>
      </c>
    </row>
    <row r="90" spans="1:9" ht="1.05" customHeight="1" x14ac:dyDescent="0.3">
      <c r="A90" s="16"/>
      <c r="B90" s="16"/>
      <c r="C90" s="16"/>
      <c r="D90" s="21"/>
      <c r="E90" s="16"/>
      <c r="F90" s="16"/>
      <c r="G90" s="16"/>
      <c r="H90" s="16"/>
      <c r="I90" s="15">
        <f t="shared" si="2"/>
        <v>0</v>
      </c>
    </row>
    <row r="91" spans="1:9" x14ac:dyDescent="0.3">
      <c r="A91" s="25"/>
      <c r="B91" s="26"/>
      <c r="C91" s="26"/>
      <c r="D91" s="27" t="s">
        <v>132</v>
      </c>
      <c r="E91" s="25"/>
      <c r="F91" s="26"/>
      <c r="G91" s="28">
        <f>G89</f>
        <v>665735.41</v>
      </c>
      <c r="H91" s="25"/>
      <c r="I91" s="28">
        <f>I89</f>
        <v>69962.179999999993</v>
      </c>
    </row>
    <row r="92" spans="1:9" x14ac:dyDescent="0.3">
      <c r="A92" s="29"/>
      <c r="B92" s="30"/>
      <c r="C92" s="30"/>
      <c r="D92" s="31" t="s">
        <v>133</v>
      </c>
      <c r="E92" s="32">
        <v>0.19</v>
      </c>
      <c r="F92" s="30"/>
      <c r="G92" s="33">
        <f>G91*E92</f>
        <v>126489.73</v>
      </c>
      <c r="H92" s="34"/>
      <c r="I92" s="33">
        <f>I91*H92</f>
        <v>0</v>
      </c>
    </row>
    <row r="93" spans="1:9" x14ac:dyDescent="0.3">
      <c r="A93" s="29"/>
      <c r="B93" s="30"/>
      <c r="C93" s="30"/>
      <c r="D93" s="31" t="s">
        <v>134</v>
      </c>
      <c r="E93" s="29"/>
      <c r="F93" s="30"/>
      <c r="G93" s="33">
        <f>G91+G92</f>
        <v>792225.14</v>
      </c>
      <c r="H93" s="29"/>
      <c r="I93" s="33">
        <f>I91+I92</f>
        <v>69962.179999999993</v>
      </c>
    </row>
    <row r="94" spans="1:9" x14ac:dyDescent="0.3">
      <c r="A94" s="29"/>
      <c r="B94" s="30"/>
      <c r="C94" s="30"/>
      <c r="D94" s="31" t="s">
        <v>135</v>
      </c>
      <c r="E94" s="32">
        <v>0.21</v>
      </c>
      <c r="F94" s="30"/>
      <c r="G94" s="33">
        <f>21*G93%</f>
        <v>166367.28</v>
      </c>
      <c r="H94" s="32">
        <v>0.21</v>
      </c>
      <c r="I94" s="33">
        <f>21*I93%</f>
        <v>14692.06</v>
      </c>
    </row>
    <row r="95" spans="1:9" x14ac:dyDescent="0.3">
      <c r="A95" s="35"/>
      <c r="B95" s="36"/>
      <c r="C95" s="36"/>
      <c r="D95" s="37" t="s">
        <v>136</v>
      </c>
      <c r="E95" s="35"/>
      <c r="F95" s="36"/>
      <c r="G95" s="38">
        <f>G93+G94</f>
        <v>958592.42</v>
      </c>
      <c r="H95" s="35"/>
      <c r="I95" s="38">
        <f>I93+I94</f>
        <v>84654.24</v>
      </c>
    </row>
  </sheetData>
  <sheetProtection algorithmName="SHA-512" hashValue="O/8C0WEA3L7x/1vg9UNFkAa+oxldfdIJ/ACD/YlTx0Lq1aKmox1mFw1akB4kGvmBUpxfNIqUKr96vlo/NwBXMg==" saltValue="vj+NhfYsmIk+UMt6s8LPaw==" spinCount="100000" sheet="1" objects="1" scenarios="1"/>
  <mergeCells count="2">
    <mergeCell ref="E3:G3"/>
    <mergeCell ref="H3:I3"/>
  </mergeCells>
  <dataValidations count="6">
    <dataValidation type="list" allowBlank="1" showInputMessage="1" showErrorMessage="1" sqref="B5:B90" xr:uid="{64E59CBB-E78E-4B90-AA61-A2404C8E9BD3}">
      <formula1>"Capítulo,Partida,Mano de obra,Maquinaria,Material,Otros,Tarea,"</formula1>
    </dataValidation>
    <dataValidation type="decimal" operator="lessThanOrEqual" allowBlank="1" showInputMessage="1" showErrorMessage="1" error="EL PRECIO NO PUEDE SUPERAR AL DEL PROYECTO" sqref="H14" xr:uid="{7986CD4A-6D3D-4A35-8D25-DFED13B87617}">
      <formula1>F14</formula1>
    </dataValidation>
    <dataValidation type="decimal" operator="lessThanOrEqual" allowBlank="1" showInputMessage="1" showErrorMessage="1" error="EL PRECIO NO PUEDE SUPERAR EL DE PROYECTO" sqref="H19 H21 H25 H36 H47 H49 H51 H53 H55 H57 H59 H61 H63 H65 H73 H67" xr:uid="{3822B5C3-2180-41BC-ACCC-35D8C91838D9}">
      <formula1>F19</formula1>
    </dataValidation>
    <dataValidation type="decimal" operator="lessThanOrEqual" allowBlank="1" showInputMessage="1" showErrorMessage="1" error="EL PRECIO NO PUEDE SUPERAR EL DE PROYECTO" sqref="H23" xr:uid="{766C3D14-851F-4C41-926E-00D5CC562019}">
      <formula1>F23</formula1>
    </dataValidation>
    <dataValidation type="decimal" operator="lessThanOrEqual" allowBlank="1" showInputMessage="1" showErrorMessage="1" error="EL PRECIO NO PUEDE SUPERAR EL DE PROYECTO" sqref="H34 H40 H38" xr:uid="{97193F18-4148-405B-9829-8B3F3F33E5D4}">
      <formula1>F34</formula1>
    </dataValidation>
    <dataValidation type="decimal" allowBlank="1" showInputMessage="1" showErrorMessage="1" error="GG+BI DEBE ESTAR COMPRENDIDO ENTRE 0% Y 19%" sqref="H92" xr:uid="{FCA40FDD-75EE-4900-8A34-264B77247B87}">
      <formula1>0</formula1>
      <formula2>0.19</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 González, María</dc:creator>
  <cp:lastModifiedBy>Villa González, María</cp:lastModifiedBy>
  <dcterms:created xsi:type="dcterms:W3CDTF">2020-04-23T13:08:36Z</dcterms:created>
  <dcterms:modified xsi:type="dcterms:W3CDTF">2020-10-16T05:14:48Z</dcterms:modified>
</cp:coreProperties>
</file>