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237\OneDrive - Metro de Madrid\02. proyectos\06. CTC 2.0\CTC 2.0 - HW\2000003207\"/>
    </mc:Choice>
  </mc:AlternateContent>
  <xr:revisionPtr revIDLastSave="0" documentId="13_ncr:1_{AE4CFE9D-5A30-482B-B68D-C18FDCC8D450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Infraestructura Tec CTC 2.0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5" i="1" l="1"/>
  <c r="E164" i="1"/>
  <c r="E162" i="1"/>
  <c r="E158" i="1" s="1"/>
  <c r="E161" i="1"/>
  <c r="E160" i="1"/>
  <c r="E159" i="1"/>
  <c r="E156" i="1"/>
  <c r="E155" i="1"/>
  <c r="E153" i="1"/>
  <c r="E152" i="1"/>
  <c r="E150" i="1"/>
  <c r="E149" i="1"/>
  <c r="E147" i="1"/>
  <c r="E146" i="1"/>
  <c r="E144" i="1"/>
  <c r="E143" i="1"/>
  <c r="E142" i="1"/>
  <c r="E140" i="1"/>
  <c r="E139" i="1"/>
  <c r="E138" i="1"/>
  <c r="D136" i="1" s="1"/>
  <c r="E136" i="1" s="1"/>
  <c r="E135" i="1" s="1"/>
  <c r="E137" i="1"/>
  <c r="E133" i="1"/>
  <c r="E132" i="1"/>
  <c r="E131" i="1"/>
  <c r="D130" i="1" s="1"/>
  <c r="E130" i="1" s="1"/>
  <c r="E128" i="1"/>
  <c r="D125" i="1" s="1"/>
  <c r="E125" i="1" s="1"/>
  <c r="E127" i="1"/>
  <c r="E126" i="1"/>
  <c r="E123" i="1"/>
  <c r="E122" i="1"/>
  <c r="D120" i="1" s="1"/>
  <c r="E120" i="1" s="1"/>
  <c r="E121" i="1"/>
  <c r="E118" i="1"/>
  <c r="E117" i="1"/>
  <c r="E116" i="1"/>
  <c r="E115" i="1"/>
  <c r="D115" i="1"/>
  <c r="E113" i="1"/>
  <c r="E112" i="1"/>
  <c r="D110" i="1" s="1"/>
  <c r="E110" i="1" s="1"/>
  <c r="E111" i="1"/>
  <c r="E105" i="1"/>
  <c r="E104" i="1" s="1"/>
  <c r="E103" i="1" s="1"/>
  <c r="E98" i="1"/>
  <c r="E97" i="1"/>
  <c r="E96" i="1" s="1"/>
  <c r="E93" i="1"/>
  <c r="D90" i="1" s="1"/>
  <c r="E90" i="1" s="1"/>
  <c r="E92" i="1"/>
  <c r="E91" i="1"/>
  <c r="E88" i="1"/>
  <c r="E87" i="1"/>
  <c r="E86" i="1"/>
  <c r="E85" i="1"/>
  <c r="D85" i="1"/>
  <c r="E83" i="1"/>
  <c r="E82" i="1"/>
  <c r="E81" i="1"/>
  <c r="D80" i="1" s="1"/>
  <c r="E80" i="1" s="1"/>
  <c r="E78" i="1"/>
  <c r="E77" i="1"/>
  <c r="E76" i="1"/>
  <c r="E75" i="1"/>
  <c r="E74" i="1" s="1"/>
  <c r="E73" i="1" s="1"/>
  <c r="D75" i="1"/>
  <c r="E70" i="1"/>
  <c r="E69" i="1"/>
  <c r="E68" i="1"/>
  <c r="E67" i="1"/>
  <c r="E66" i="1"/>
  <c r="E65" i="1"/>
  <c r="E64" i="1"/>
  <c r="E63" i="1"/>
  <c r="E62" i="1"/>
  <c r="E61" i="1" s="1"/>
  <c r="E59" i="1"/>
  <c r="E58" i="1"/>
  <c r="E57" i="1"/>
  <c r="E56" i="1"/>
  <c r="E55" i="1" s="1"/>
  <c r="E54" i="1" s="1"/>
  <c r="E52" i="1"/>
  <c r="E51" i="1"/>
  <c r="E50" i="1"/>
  <c r="E49" i="1"/>
  <c r="E48" i="1"/>
  <c r="E47" i="1"/>
  <c r="E46" i="1"/>
  <c r="E45" i="1"/>
  <c r="E44" i="1" s="1"/>
  <c r="E42" i="1"/>
  <c r="E41" i="1"/>
  <c r="E40" i="1"/>
  <c r="E39" i="1"/>
  <c r="E38" i="1"/>
  <c r="E37" i="1" s="1"/>
  <c r="E35" i="1"/>
  <c r="E34" i="1"/>
  <c r="E33" i="1"/>
  <c r="E32" i="1"/>
  <c r="E30" i="1" s="1"/>
  <c r="E29" i="1" s="1"/>
  <c r="E31" i="1"/>
  <c r="E27" i="1"/>
  <c r="E26" i="1"/>
  <c r="E25" i="1"/>
  <c r="E24" i="1"/>
  <c r="E23" i="1"/>
  <c r="E22" i="1"/>
  <c r="E21" i="1"/>
  <c r="E20" i="1"/>
  <c r="E18" i="1" s="1"/>
  <c r="E19" i="1"/>
  <c r="E16" i="1"/>
  <c r="E15" i="1"/>
  <c r="E14" i="1"/>
  <c r="E13" i="1"/>
  <c r="E12" i="1"/>
  <c r="E11" i="1"/>
  <c r="E10" i="1"/>
  <c r="E9" i="1"/>
  <c r="E8" i="1"/>
  <c r="E7" i="1" s="1"/>
  <c r="E109" i="1" l="1"/>
  <c r="E108" i="1" s="1"/>
  <c r="E6" i="1"/>
  <c r="E5" i="1" s="1"/>
  <c r="E102" i="1"/>
  <c r="E101" i="1" s="1"/>
  <c r="E72" i="1" s="1"/>
  <c r="E4" i="1" s="1"/>
  <c r="E167" i="1" s="1"/>
  <c r="D172" i="1" l="1"/>
  <c r="D173" i="1" l="1"/>
  <c r="D171" i="1"/>
  <c r="D170" i="1" s="1"/>
  <c r="D174" i="1"/>
  <c r="D175" i="1" l="1"/>
  <c r="D176" i="1" s="1"/>
  <c r="D177" i="1" s="1"/>
</calcChain>
</file>

<file path=xl/sharedStrings.xml><?xml version="1.0" encoding="utf-8"?>
<sst xmlns="http://schemas.openxmlformats.org/spreadsheetml/2006/main" count="288" uniqueCount="183">
  <si>
    <t>INFRAESTRUCTURA TECNOLOGICA PARA CTC 2.0</t>
  </si>
  <si>
    <t>Presupuesto</t>
  </si>
  <si>
    <t>Código</t>
  </si>
  <si>
    <t>HARDWARE</t>
  </si>
  <si>
    <t>1.1</t>
  </si>
  <si>
    <t>ENTORNO DE PRODUCCIÓN</t>
  </si>
  <si>
    <t>1.1.1</t>
  </si>
  <si>
    <t>HARDWARE ENTORNO DE PRODUCCIÓN CÓMPUTO</t>
  </si>
  <si>
    <t>1.1.1.1</t>
  </si>
  <si>
    <t>CPD 1</t>
  </si>
  <si>
    <t>RAC001</t>
  </si>
  <si>
    <t>Rack securizado de 42U con Metered&amp;Switched PDUs</t>
  </si>
  <si>
    <t>CHA001</t>
  </si>
  <si>
    <t>Chasis para equipos de computo</t>
  </si>
  <si>
    <t>CRI001</t>
  </si>
  <si>
    <t>Servidor critico componible Rail9000</t>
  </si>
  <si>
    <t>VDI001</t>
  </si>
  <si>
    <t>Servidor VDI componible Rail9000</t>
  </si>
  <si>
    <t>GES001</t>
  </si>
  <si>
    <t>Servidor componible de gestión</t>
  </si>
  <si>
    <t>BCK001</t>
  </si>
  <si>
    <t>Servidor componible de backup</t>
  </si>
  <si>
    <t>VMW001</t>
  </si>
  <si>
    <t>Vmware (12 licencias vSphere EntPlus  y 1 licencia Vcenter)</t>
  </si>
  <si>
    <t>DCK001</t>
  </si>
  <si>
    <t>Docker Enterprise (24 licencias Docker Enterprise Core with Business Critical support)</t>
  </si>
  <si>
    <t>SRV001</t>
  </si>
  <si>
    <t>ServiceGuard for Linux</t>
  </si>
  <si>
    <t>1.1.1.2</t>
  </si>
  <si>
    <t>CPD 2</t>
  </si>
  <si>
    <t>1.1.2</t>
  </si>
  <si>
    <t>HARDWARE ENTORNO DE PRODUCCIÓN ALMACENAMIENTO</t>
  </si>
  <si>
    <t>1.1.2.1</t>
  </si>
  <si>
    <t>CAB001</t>
  </si>
  <si>
    <t>Cabina de almacenamiento 4 Nodos/Controladoras  con 15,56 TiB</t>
  </si>
  <si>
    <t>SWT001</t>
  </si>
  <si>
    <t>Switch 32Gb 24/8 FC, con 16 puertos activos a 32Gb</t>
  </si>
  <si>
    <t>LIB001</t>
  </si>
  <si>
    <t>Libreria backup con 14TB de capacidad</t>
  </si>
  <si>
    <t>LIB002</t>
  </si>
  <si>
    <t>Licencias MicroFocus Data Protector</t>
  </si>
  <si>
    <t>1.1.2.2</t>
  </si>
  <si>
    <t>1.1.4</t>
  </si>
  <si>
    <t>HARDWARE ENTORNO DE PRODUCCIÓN THIN CLIENT</t>
  </si>
  <si>
    <t>THC001</t>
  </si>
  <si>
    <t>Thin Client</t>
  </si>
  <si>
    <t>THC002</t>
  </si>
  <si>
    <t>Gestor Centralizado de Thin Client</t>
  </si>
  <si>
    <t>THC004</t>
  </si>
  <si>
    <t>Teclado Smart Card</t>
  </si>
  <si>
    <t>THC005</t>
  </si>
  <si>
    <t>Microsoft SQL Enterprise + Software Assurance (3 Años)</t>
  </si>
  <si>
    <t>THC006</t>
  </si>
  <si>
    <t>Citrix XenDesktop Enterprise Edition - x1 User/Device License</t>
  </si>
  <si>
    <t>THC007</t>
  </si>
  <si>
    <t>Citrix XenDesktop Enterprise Edition - x1 User/Device License Software Maintenance (3 años)</t>
  </si>
  <si>
    <t>THC008</t>
  </si>
  <si>
    <t>Citrix NetScaler VPX 200 Mbps Standard Edition</t>
  </si>
  <si>
    <t>THC009</t>
  </si>
  <si>
    <t>Citrix NetScaler VPX 200 Mbps Standard Edition Software Maintenance (3 años)</t>
  </si>
  <si>
    <t>1.2</t>
  </si>
  <si>
    <t>ENTORNO DE PREPRODUCCIÓN</t>
  </si>
  <si>
    <t>1.2.1</t>
  </si>
  <si>
    <t>HARDWARE ENTORNO DE PREPRODUCCIÓN CÓMPUTO</t>
  </si>
  <si>
    <t>CRI002</t>
  </si>
  <si>
    <t>Servidor preproduccion critico componible Rail9000</t>
  </si>
  <si>
    <t>VDI002</t>
  </si>
  <si>
    <t>Servidor VDI preproduccion componible Rail9000</t>
  </si>
  <si>
    <t>VMW002</t>
  </si>
  <si>
    <t>Vmware (6 licencias vSphere EntPlus)</t>
  </si>
  <si>
    <t>DCK002</t>
  </si>
  <si>
    <t>Docker Enterprise (28 licencias Docker Enterprise Core with Business Day support)</t>
  </si>
  <si>
    <t>1.2.3</t>
  </si>
  <si>
    <t>HARDWARE ENTORNO DE PREPRODUCCIÓN THIN CLIENT</t>
  </si>
  <si>
    <t>THC003</t>
  </si>
  <si>
    <t>monitor thin client</t>
  </si>
  <si>
    <t>1.3</t>
  </si>
  <si>
    <t>DISTRIBUCION DE ENERGIA Y ALUMBRADO</t>
  </si>
  <si>
    <t>1.3.1</t>
  </si>
  <si>
    <t>CPD1</t>
  </si>
  <si>
    <t>1.3.1.1</t>
  </si>
  <si>
    <t>INSTALACIÓN</t>
  </si>
  <si>
    <t>I31BAD003X</t>
  </si>
  <si>
    <t>Interruptor automático magnetotérmico más diferencial (bloque VIGI) C60 de 2x32 A. 30 mA. Clase A superinmunizados "si"</t>
  </si>
  <si>
    <t>FI31BAD003X</t>
  </si>
  <si>
    <t>Interrup. aut.+ diferencial (B.VIGI)  2x32 A. 30 mA. Clase A superinmunizados "si"</t>
  </si>
  <si>
    <t>EMMOME001</t>
  </si>
  <si>
    <t>Oficial 2ª de metal</t>
  </si>
  <si>
    <t>%ECIXX005</t>
  </si>
  <si>
    <t>Costes indirectos.</t>
  </si>
  <si>
    <t>I31CBG004</t>
  </si>
  <si>
    <t>Cable de Cu. de 2 x 6 mm². + T de 0.6/1 KV.</t>
  </si>
  <si>
    <t>FI31CBG004</t>
  </si>
  <si>
    <t>Cable Cu. de 2 x 6 mm². + T - 0.6/1 KV.</t>
  </si>
  <si>
    <t>EMMOMF001</t>
  </si>
  <si>
    <t>Oficial 3ª de metal</t>
  </si>
  <si>
    <t>I31CBG005</t>
  </si>
  <si>
    <t>Cable de Cu. de 2 x 10 mm². + T de 0.6/1 KV.</t>
  </si>
  <si>
    <t>FI31CBG005</t>
  </si>
  <si>
    <t>Cable Cu. de 2 x 10 mm². + T - 0.6/1 KV.</t>
  </si>
  <si>
    <t>I31BJD012</t>
  </si>
  <si>
    <t>Base de enchufe industrial, tipo CETAC, - 32A /230-250 V. 2P+T.</t>
  </si>
  <si>
    <t>FI31BJD0012</t>
  </si>
  <si>
    <t>1.3.1.2</t>
  </si>
  <si>
    <t>DOCUMENTACIÓN</t>
  </si>
  <si>
    <t>I31VXX001</t>
  </si>
  <si>
    <t>Documentación de la obra de las instalaciones de distribución de energía.</t>
  </si>
  <si>
    <t>I31VMX002</t>
  </si>
  <si>
    <t>Inspección y medición de los parámetros eléctricos de la instalación de BAJA TENSIÓN.</t>
  </si>
  <si>
    <t>1.3.2</t>
  </si>
  <si>
    <t>1.3.2.1</t>
  </si>
  <si>
    <t>INSTALACIÓN ELÉCTRICA</t>
  </si>
  <si>
    <t>02.01</t>
  </si>
  <si>
    <t>ADAPTACIÓN DEL CABLEADO</t>
  </si>
  <si>
    <t>02.01.02</t>
  </si>
  <si>
    <t>DESMONTAJE DE CUADROS Y CABLEADO</t>
  </si>
  <si>
    <t>02.01.02.01</t>
  </si>
  <si>
    <t>Desmontaje de equipos y circuitos electricos en estación</t>
  </si>
  <si>
    <t>02.02</t>
  </si>
  <si>
    <t>CANALIZACIONES Y CABLEADO</t>
  </si>
  <si>
    <t>02.02.02</t>
  </si>
  <si>
    <t>CABLEADO DEFINITIVO</t>
  </si>
  <si>
    <t>I31CBF004</t>
  </si>
  <si>
    <t>Cable de Cu. de 4 x 6 mm². + T, RZ1 (AS)- 0.6/1 KV.</t>
  </si>
  <si>
    <t>FI31CBF004</t>
  </si>
  <si>
    <t>Cable Cu. de 4 x 6 mm².+T, 0.6/1 KV.</t>
  </si>
  <si>
    <t>I31CBF005</t>
  </si>
  <si>
    <t>Cable de Cu. de 4 x 10 mm². + T, RZ1 (AS)- 0.6/1 KV.</t>
  </si>
  <si>
    <t>FI31CBF005</t>
  </si>
  <si>
    <t>Cable Cu. de 4 x 10 mm².+T, 0.6/1 KV.</t>
  </si>
  <si>
    <t>02.03</t>
  </si>
  <si>
    <t>CUADRO</t>
  </si>
  <si>
    <t>I31BDA045x</t>
  </si>
  <si>
    <t>Cuadro Electrico</t>
  </si>
  <si>
    <t>F31BDA045X</t>
  </si>
  <si>
    <t>Cuadro de CTC</t>
  </si>
  <si>
    <t>EMMOMD021</t>
  </si>
  <si>
    <t>Oficial 1ª de metal nocturna en estación</t>
  </si>
  <si>
    <t>EMMOME021</t>
  </si>
  <si>
    <t>Oficial 2ª de metal nocturna en estación.</t>
  </si>
  <si>
    <t>1.3.2.2</t>
  </si>
  <si>
    <t>1.4</t>
  </si>
  <si>
    <t>Proyecto de despliegue , virtualización, despliegue contenedores , configuracion en HA  y revisión de la plataforma en CPD de Me</t>
  </si>
  <si>
    <t>1.5</t>
  </si>
  <si>
    <t>Despliegue de Data Protector</t>
  </si>
  <si>
    <t>1.6</t>
  </si>
  <si>
    <t>Formación ( Plataforma HPE , Contenedores y Citrix)</t>
  </si>
  <si>
    <t>1.7</t>
  </si>
  <si>
    <t>Traslado de la plataforma de CTC desde CPD de Siemens a CPD Metro</t>
  </si>
  <si>
    <t>2</t>
  </si>
  <si>
    <t>IMPLANTACION SISTEMA VIRTUALIZACION PUESTOS DE OPERADOR</t>
  </si>
  <si>
    <t>PRY001</t>
  </si>
  <si>
    <t>Proyecto Virtualización Aplicación CTC Metro de Madrid produccion</t>
  </si>
  <si>
    <t>PRY002</t>
  </si>
  <si>
    <t>Proyecto Virtualización Aplicación CTC Metro de Madrid preproduccion</t>
  </si>
  <si>
    <t>PRY003</t>
  </si>
  <si>
    <t>Servicio Implantacion Arquitectura Gestion Thin Client</t>
  </si>
  <si>
    <t>PRY004</t>
  </si>
  <si>
    <t>Instalación 45 ThinClients Post Piloto</t>
  </si>
  <si>
    <t>3</t>
  </si>
  <si>
    <t>RACK ARMONIZADO CPD GLOBAL</t>
  </si>
  <si>
    <t>Unidades</t>
  </si>
  <si>
    <t>Precio unitario (€)</t>
  </si>
  <si>
    <t>Importe oferta (€)</t>
  </si>
  <si>
    <t>Descripción</t>
  </si>
  <si>
    <t>Total</t>
  </si>
  <si>
    <t>DVK001</t>
  </si>
  <si>
    <t>DDP001</t>
  </si>
  <si>
    <t>FOR001</t>
  </si>
  <si>
    <t>TRS001</t>
  </si>
  <si>
    <t>Costes Directos</t>
  </si>
  <si>
    <t>Costes Indirectos (2%)</t>
  </si>
  <si>
    <t>I.V.A. (21%)</t>
  </si>
  <si>
    <t>PRESUPUESTO DE EJECUCIÓN MATERIAL</t>
  </si>
  <si>
    <t>En caso de que las celdas mencionadas anteriormente no estén debidamente cumplimentadas, es decir, se encuentren en blanco, la oferta será excluida del procedimiento.</t>
  </si>
  <si>
    <t>TOTAL OFERTA SIN IVA</t>
  </si>
  <si>
    <t>TOTAL OFERTA CON IVA</t>
  </si>
  <si>
    <t>* El precio unitario ofertado en cada una de las partidas NO podrá superar el precio unitario base de referencia indicado en el presupuesto de licitación del PPT.</t>
  </si>
  <si>
    <t>** El sumatorio del total correspondiente a la celda "Total oferta sin IVA" no puede superar el valor de la Base Imponible.</t>
  </si>
  <si>
    <t>***Los precios unitarios ofertados no incluyen Gastos Generales ni Beneficio Industrial.</t>
  </si>
  <si>
    <t xml:space="preserve">**** El importe de la celda “TOTAL OFERTA CON IVA” debe incluir el importe correspondiente a las celdas “Beneficio industrial” y “Gastos Generales”, no siendo válidas las ofertas que no tengan todas las celdas mencionadas anteriormente debidamente cumplimentadas. </t>
  </si>
  <si>
    <t>Gastos Generales</t>
  </si>
  <si>
    <t>Beneficio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</si>
</sst>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8"/>
      <color rgb="FFC00000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2D5E7"/>
        <bgColor indexed="64"/>
      </patternFill>
    </fill>
    <fill>
      <patternFill patternType="solid">
        <fgColor rgb="FFB4CBE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164" fontId="0" fillId="0" borderId="0" xfId="0" applyNumberFormat="1"/>
    <xf numFmtId="164" fontId="7" fillId="0" borderId="0" xfId="0" applyNumberFormat="1" applyFont="1" applyAlignment="1">
      <alignment vertical="top"/>
    </xf>
    <xf numFmtId="0" fontId="1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 wrapText="1"/>
    </xf>
    <xf numFmtId="49" fontId="4" fillId="2" borderId="0" xfId="0" applyNumberFormat="1" applyFont="1" applyFill="1" applyAlignment="1" applyProtection="1">
      <alignment vertical="top"/>
    </xf>
    <xf numFmtId="49" fontId="4" fillId="3" borderId="0" xfId="0" applyNumberFormat="1" applyFont="1" applyFill="1" applyAlignment="1" applyProtection="1">
      <alignment vertical="top" wrapText="1"/>
    </xf>
    <xf numFmtId="3" fontId="5" fillId="3" borderId="0" xfId="0" applyNumberFormat="1" applyFont="1" applyFill="1" applyAlignment="1" applyProtection="1">
      <alignment vertical="top"/>
    </xf>
    <xf numFmtId="164" fontId="5" fillId="3" borderId="0" xfId="0" applyNumberFormat="1" applyFont="1" applyFill="1" applyAlignment="1" applyProtection="1">
      <alignment vertical="top"/>
    </xf>
    <xf numFmtId="164" fontId="7" fillId="3" borderId="0" xfId="0" applyNumberFormat="1" applyFont="1" applyFill="1" applyAlignment="1" applyProtection="1">
      <alignment vertical="top"/>
    </xf>
    <xf numFmtId="49" fontId="4" fillId="2" borderId="0" xfId="0" applyNumberFormat="1" applyFont="1" applyFill="1" applyAlignment="1" applyProtection="1">
      <alignment vertical="top" wrapText="1"/>
    </xf>
    <xf numFmtId="4" fontId="5" fillId="2" borderId="0" xfId="0" applyNumberFormat="1" applyFont="1" applyFill="1" applyAlignment="1" applyProtection="1">
      <alignment vertical="top"/>
    </xf>
    <xf numFmtId="164" fontId="5" fillId="2" borderId="0" xfId="0" applyNumberFormat="1" applyFont="1" applyFill="1" applyAlignment="1" applyProtection="1">
      <alignment vertical="top"/>
    </xf>
    <xf numFmtId="164" fontId="7" fillId="2" borderId="0" xfId="0" applyNumberFormat="1" applyFont="1" applyFill="1" applyAlignment="1" applyProtection="1">
      <alignment vertical="top"/>
    </xf>
    <xf numFmtId="49" fontId="4" fillId="4" borderId="0" xfId="0" applyNumberFormat="1" applyFont="1" applyFill="1" applyAlignment="1" applyProtection="1">
      <alignment vertical="top"/>
    </xf>
    <xf numFmtId="49" fontId="4" fillId="4" borderId="0" xfId="0" applyNumberFormat="1" applyFont="1" applyFill="1" applyAlignment="1" applyProtection="1">
      <alignment vertical="top" wrapText="1"/>
    </xf>
    <xf numFmtId="4" fontId="5" fillId="4" borderId="0" xfId="0" applyNumberFormat="1" applyFont="1" applyFill="1" applyAlignment="1" applyProtection="1">
      <alignment vertical="top"/>
    </xf>
    <xf numFmtId="164" fontId="5" fillId="4" borderId="0" xfId="0" applyNumberFormat="1" applyFont="1" applyFill="1" applyAlignment="1" applyProtection="1">
      <alignment vertical="top"/>
    </xf>
    <xf numFmtId="164" fontId="7" fillId="4" borderId="0" xfId="0" applyNumberFormat="1" applyFont="1" applyFill="1" applyAlignment="1" applyProtection="1">
      <alignment vertical="top"/>
    </xf>
    <xf numFmtId="49" fontId="4" fillId="5" borderId="0" xfId="0" applyNumberFormat="1" applyFont="1" applyFill="1" applyAlignment="1" applyProtection="1">
      <alignment vertical="top"/>
    </xf>
    <xf numFmtId="49" fontId="4" fillId="5" borderId="0" xfId="0" applyNumberFormat="1" applyFont="1" applyFill="1" applyAlignment="1" applyProtection="1">
      <alignment vertical="top" wrapText="1"/>
    </xf>
    <xf numFmtId="4" fontId="5" fillId="5" borderId="0" xfId="0" applyNumberFormat="1" applyFont="1" applyFill="1" applyAlignment="1" applyProtection="1">
      <alignment vertical="top"/>
    </xf>
    <xf numFmtId="164" fontId="5" fillId="5" borderId="0" xfId="0" applyNumberFormat="1" applyFont="1" applyFill="1" applyAlignment="1" applyProtection="1">
      <alignment vertical="top"/>
    </xf>
    <xf numFmtId="164" fontId="7" fillId="5" borderId="0" xfId="0" applyNumberFormat="1" applyFont="1" applyFill="1" applyAlignment="1" applyProtection="1">
      <alignment vertical="top"/>
    </xf>
    <xf numFmtId="49" fontId="6" fillId="6" borderId="0" xfId="0" applyNumberFormat="1" applyFont="1" applyFill="1" applyAlignment="1" applyProtection="1">
      <alignment vertical="top"/>
    </xf>
    <xf numFmtId="49" fontId="6" fillId="0" borderId="0" xfId="0" applyNumberFormat="1" applyFont="1" applyAlignment="1" applyProtection="1">
      <alignment vertical="top" wrapText="1"/>
    </xf>
    <xf numFmtId="4" fontId="6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vertical="top" wrapText="1"/>
    </xf>
    <xf numFmtId="164" fontId="5" fillId="0" borderId="0" xfId="0" applyNumberFormat="1" applyFont="1" applyAlignment="1" applyProtection="1">
      <alignment vertical="top"/>
    </xf>
    <xf numFmtId="164" fontId="7" fillId="0" borderId="0" xfId="0" applyNumberFormat="1" applyFont="1" applyAlignment="1" applyProtection="1">
      <alignment vertical="top"/>
    </xf>
    <xf numFmtId="49" fontId="6" fillId="0" borderId="0" xfId="0" applyNumberFormat="1" applyFont="1" applyAlignment="1" applyProtection="1">
      <alignment vertical="top"/>
    </xf>
    <xf numFmtId="49" fontId="6" fillId="0" borderId="0" xfId="0" applyNumberFormat="1" applyFont="1" applyFill="1" applyAlignment="1" applyProtection="1">
      <alignment vertical="top"/>
    </xf>
    <xf numFmtId="0" fontId="6" fillId="7" borderId="0" xfId="0" applyFont="1" applyFill="1" applyAlignment="1" applyProtection="1">
      <alignment vertical="top"/>
    </xf>
    <xf numFmtId="0" fontId="6" fillId="7" borderId="0" xfId="0" applyFont="1" applyFill="1" applyAlignment="1" applyProtection="1">
      <alignment vertical="top" wrapText="1"/>
    </xf>
    <xf numFmtId="164" fontId="6" fillId="7" borderId="0" xfId="0" applyNumberFormat="1" applyFont="1" applyFill="1" applyAlignment="1" applyProtection="1">
      <alignment vertical="top"/>
    </xf>
    <xf numFmtId="164" fontId="8" fillId="7" borderId="0" xfId="0" applyNumberFormat="1" applyFont="1" applyFill="1" applyAlignment="1" applyProtection="1">
      <alignment vertical="top"/>
    </xf>
    <xf numFmtId="49" fontId="4" fillId="8" borderId="0" xfId="0" applyNumberFormat="1" applyFont="1" applyFill="1" applyAlignment="1" applyProtection="1">
      <alignment vertical="top"/>
    </xf>
    <xf numFmtId="49" fontId="4" fillId="8" borderId="0" xfId="0" applyNumberFormat="1" applyFont="1" applyFill="1" applyAlignment="1" applyProtection="1">
      <alignment vertical="top" wrapText="1"/>
    </xf>
    <xf numFmtId="4" fontId="5" fillId="8" borderId="0" xfId="0" applyNumberFormat="1" applyFont="1" applyFill="1" applyAlignment="1" applyProtection="1">
      <alignment vertical="top"/>
    </xf>
    <xf numFmtId="164" fontId="5" fillId="8" borderId="0" xfId="0" applyNumberFormat="1" applyFont="1" applyFill="1" applyAlignment="1" applyProtection="1">
      <alignment vertical="top"/>
    </xf>
    <xf numFmtId="164" fontId="7" fillId="8" borderId="0" xfId="0" applyNumberFormat="1" applyFont="1" applyFill="1" applyAlignment="1" applyProtection="1">
      <alignment vertical="top"/>
    </xf>
    <xf numFmtId="49" fontId="4" fillId="9" borderId="0" xfId="0" applyNumberFormat="1" applyFont="1" applyFill="1" applyAlignment="1" applyProtection="1">
      <alignment vertical="top"/>
    </xf>
    <xf numFmtId="49" fontId="4" fillId="9" borderId="0" xfId="0" applyNumberFormat="1" applyFont="1" applyFill="1" applyAlignment="1" applyProtection="1">
      <alignment vertical="top" wrapText="1"/>
    </xf>
    <xf numFmtId="4" fontId="5" fillId="9" borderId="0" xfId="0" applyNumberFormat="1" applyFont="1" applyFill="1" applyAlignment="1" applyProtection="1">
      <alignment vertical="top"/>
    </xf>
    <xf numFmtId="164" fontId="5" fillId="9" borderId="0" xfId="0" applyNumberFormat="1" applyFont="1" applyFill="1" applyAlignment="1" applyProtection="1">
      <alignment vertical="top"/>
    </xf>
    <xf numFmtId="164" fontId="7" fillId="9" borderId="0" xfId="0" applyNumberFormat="1" applyFont="1" applyFill="1" applyAlignment="1" applyProtection="1">
      <alignment vertical="top"/>
    </xf>
    <xf numFmtId="3" fontId="6" fillId="0" borderId="0" xfId="0" applyNumberFormat="1" applyFont="1" applyAlignment="1" applyProtection="1">
      <alignment vertical="top"/>
    </xf>
    <xf numFmtId="49" fontId="4" fillId="3" borderId="0" xfId="0" applyNumberFormat="1" applyFont="1" applyFill="1" applyAlignment="1" applyProtection="1">
      <alignment vertical="top"/>
    </xf>
    <xf numFmtId="0" fontId="4" fillId="0" borderId="0" xfId="0" applyFont="1" applyAlignment="1" applyProtection="1">
      <alignment vertical="top" wrapText="1"/>
    </xf>
    <xf numFmtId="0" fontId="0" fillId="0" borderId="0" xfId="0" applyProtection="1"/>
    <xf numFmtId="0" fontId="9" fillId="10" borderId="1" xfId="0" applyFont="1" applyFill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/>
    </xf>
    <xf numFmtId="0" fontId="10" fillId="0" borderId="2" xfId="0" applyFont="1" applyBorder="1" applyAlignment="1" applyProtection="1">
      <alignment vertical="center"/>
    </xf>
    <xf numFmtId="164" fontId="6" fillId="11" borderId="0" xfId="0" applyNumberFormat="1" applyFont="1" applyFill="1" applyAlignment="1" applyProtection="1">
      <alignment vertical="top"/>
      <protection locked="0"/>
    </xf>
    <xf numFmtId="0" fontId="11" fillId="0" borderId="0" xfId="0" applyFont="1"/>
    <xf numFmtId="164" fontId="12" fillId="0" borderId="0" xfId="0" applyNumberFormat="1" applyFont="1" applyBorder="1" applyAlignment="1" applyProtection="1">
      <alignment vertical="center"/>
    </xf>
    <xf numFmtId="164" fontId="12" fillId="0" borderId="2" xfId="0" applyNumberFormat="1" applyFont="1" applyBorder="1" applyAlignment="1" applyProtection="1">
      <alignment vertical="center"/>
    </xf>
    <xf numFmtId="164" fontId="12" fillId="0" borderId="0" xfId="0" applyNumberFormat="1" applyFont="1" applyProtection="1"/>
    <xf numFmtId="164" fontId="13" fillId="0" borderId="2" xfId="0" applyNumberFormat="1" applyFont="1" applyBorder="1" applyAlignment="1" applyProtection="1">
      <alignment vertical="center"/>
    </xf>
    <xf numFmtId="0" fontId="12" fillId="0" borderId="0" xfId="0" applyFont="1" applyProtection="1"/>
    <xf numFmtId="0" fontId="14" fillId="0" borderId="0" xfId="0" applyFont="1"/>
    <xf numFmtId="0" fontId="0" fillId="0" borderId="6" xfId="0" applyBorder="1"/>
    <xf numFmtId="0" fontId="0" fillId="0" borderId="5" xfId="0" applyBorder="1"/>
    <xf numFmtId="164" fontId="9" fillId="10" borderId="8" xfId="0" applyNumberFormat="1" applyFont="1" applyFill="1" applyBorder="1" applyAlignment="1" applyProtection="1">
      <alignment horizontal="right" vertical="center" wrapText="1"/>
    </xf>
    <xf numFmtId="164" fontId="9" fillId="0" borderId="9" xfId="0" applyNumberFormat="1" applyFont="1" applyBorder="1" applyAlignment="1" applyProtection="1">
      <alignment horizontal="right" vertical="center" wrapText="1"/>
    </xf>
    <xf numFmtId="164" fontId="1" fillId="0" borderId="7" xfId="0" applyNumberFormat="1" applyFont="1" applyBorder="1" applyAlignment="1" applyProtection="1">
      <alignment vertical="center"/>
    </xf>
    <xf numFmtId="164" fontId="10" fillId="0" borderId="9" xfId="0" applyNumberFormat="1" applyFont="1" applyBorder="1" applyAlignment="1" applyProtection="1">
      <alignment vertical="center"/>
    </xf>
    <xf numFmtId="9" fontId="6" fillId="11" borderId="5" xfId="0" applyNumberFormat="1" applyFont="1" applyFill="1" applyBorder="1" applyAlignment="1" applyProtection="1">
      <alignment horizontal="center" vertical="top"/>
      <protection locked="0"/>
    </xf>
    <xf numFmtId="9" fontId="6" fillId="11" borderId="4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AA63D-2A0D-4667-9262-6E3A11EBC2E2}">
  <dimension ref="A1:G184"/>
  <sheetViews>
    <sheetView tabSelected="1" zoomScale="120" zoomScaleNormal="120" workbookViewId="0">
      <pane xSplit="2" ySplit="3" topLeftCell="C103" activePane="bottomRight" state="frozen"/>
      <selection pane="topRight" activeCell="E1" sqref="E1"/>
      <selection pane="bottomLeft" activeCell="A4" sqref="A4"/>
      <selection pane="bottomRight" activeCell="D105" sqref="D105"/>
    </sheetView>
  </sheetViews>
  <sheetFormatPr baseColWidth="10" defaultColWidth="11.42578125" defaultRowHeight="15" x14ac:dyDescent="0.25"/>
  <cols>
    <col min="1" max="1" width="10.140625" bestFit="1" customWidth="1"/>
    <col min="2" max="2" width="89" bestFit="1" customWidth="1"/>
    <col min="3" max="3" width="10.42578125" customWidth="1"/>
    <col min="4" max="4" width="15.5703125" bestFit="1" customWidth="1"/>
    <col min="5" max="5" width="15.5703125" customWidth="1"/>
  </cols>
  <sheetData>
    <row r="1" spans="1:6" x14ac:dyDescent="0.25">
      <c r="A1" s="3" t="s">
        <v>0</v>
      </c>
      <c r="B1" s="4"/>
      <c r="C1" s="4"/>
      <c r="D1" s="4"/>
      <c r="E1" s="4"/>
    </row>
    <row r="2" spans="1:6" ht="18.75" x14ac:dyDescent="0.25">
      <c r="A2" s="5" t="s">
        <v>1</v>
      </c>
      <c r="B2" s="4"/>
      <c r="C2" s="4"/>
      <c r="D2" s="4"/>
      <c r="E2" s="4"/>
    </row>
    <row r="3" spans="1:6" x14ac:dyDescent="0.25">
      <c r="A3" s="6" t="s">
        <v>2</v>
      </c>
      <c r="B3" s="7" t="s">
        <v>164</v>
      </c>
      <c r="C3" s="6" t="s">
        <v>161</v>
      </c>
      <c r="D3" s="6" t="s">
        <v>162</v>
      </c>
      <c r="E3" s="6" t="s">
        <v>163</v>
      </c>
    </row>
    <row r="4" spans="1:6" x14ac:dyDescent="0.25">
      <c r="A4" s="8">
        <v>1</v>
      </c>
      <c r="B4" s="9" t="s">
        <v>3</v>
      </c>
      <c r="C4" s="10"/>
      <c r="D4" s="11"/>
      <c r="E4" s="12">
        <f>SUM(E5,E54,E72,E146,E149,E152,E155)</f>
        <v>0</v>
      </c>
      <c r="F4" s="1"/>
    </row>
    <row r="5" spans="1:6" x14ac:dyDescent="0.25">
      <c r="A5" s="8" t="s">
        <v>4</v>
      </c>
      <c r="B5" s="13" t="s">
        <v>5</v>
      </c>
      <c r="C5" s="14"/>
      <c r="D5" s="15"/>
      <c r="E5" s="16">
        <f>SUM(E6,E29,E44)</f>
        <v>0</v>
      </c>
      <c r="F5" s="1"/>
    </row>
    <row r="6" spans="1:6" x14ac:dyDescent="0.25">
      <c r="A6" s="17" t="s">
        <v>6</v>
      </c>
      <c r="B6" s="18" t="s">
        <v>7</v>
      </c>
      <c r="C6" s="19"/>
      <c r="D6" s="20"/>
      <c r="E6" s="21">
        <f>SUM(E7,E18)</f>
        <v>0</v>
      </c>
      <c r="F6" s="1"/>
    </row>
    <row r="7" spans="1:6" x14ac:dyDescent="0.25">
      <c r="A7" s="22" t="s">
        <v>8</v>
      </c>
      <c r="B7" s="23" t="s">
        <v>9</v>
      </c>
      <c r="C7" s="24"/>
      <c r="D7" s="25"/>
      <c r="E7" s="26">
        <f>SUM(E8:E16)</f>
        <v>0</v>
      </c>
      <c r="F7" s="1"/>
    </row>
    <row r="8" spans="1:6" x14ac:dyDescent="0.25">
      <c r="A8" s="27" t="s">
        <v>10</v>
      </c>
      <c r="B8" s="28" t="s">
        <v>11</v>
      </c>
      <c r="C8" s="29">
        <v>1</v>
      </c>
      <c r="D8" s="59"/>
      <c r="E8" s="30">
        <f t="shared" ref="E8:E16" si="0">ROUND(C8*D8,2)</f>
        <v>0</v>
      </c>
      <c r="F8" s="1"/>
    </row>
    <row r="9" spans="1:6" x14ac:dyDescent="0.25">
      <c r="A9" s="27" t="s">
        <v>12</v>
      </c>
      <c r="B9" s="28" t="s">
        <v>13</v>
      </c>
      <c r="C9" s="29">
        <v>1</v>
      </c>
      <c r="D9" s="59"/>
      <c r="E9" s="30">
        <f t="shared" si="0"/>
        <v>0</v>
      </c>
      <c r="F9" s="1"/>
    </row>
    <row r="10" spans="1:6" x14ac:dyDescent="0.25">
      <c r="A10" s="27" t="s">
        <v>14</v>
      </c>
      <c r="B10" s="28" t="s">
        <v>15</v>
      </c>
      <c r="C10" s="29">
        <v>4</v>
      </c>
      <c r="D10" s="59"/>
      <c r="E10" s="30">
        <f t="shared" si="0"/>
        <v>0</v>
      </c>
      <c r="F10" s="1"/>
    </row>
    <row r="11" spans="1:6" x14ac:dyDescent="0.25">
      <c r="A11" s="27" t="s">
        <v>16</v>
      </c>
      <c r="B11" s="28" t="s">
        <v>17</v>
      </c>
      <c r="C11" s="29">
        <v>1</v>
      </c>
      <c r="D11" s="59"/>
      <c r="E11" s="30">
        <f t="shared" si="0"/>
        <v>0</v>
      </c>
      <c r="F11" s="1"/>
    </row>
    <row r="12" spans="1:6" x14ac:dyDescent="0.25">
      <c r="A12" s="27" t="s">
        <v>18</v>
      </c>
      <c r="B12" s="28" t="s">
        <v>19</v>
      </c>
      <c r="C12" s="29">
        <v>1</v>
      </c>
      <c r="D12" s="59"/>
      <c r="E12" s="30">
        <f t="shared" si="0"/>
        <v>0</v>
      </c>
      <c r="F12" s="1"/>
    </row>
    <row r="13" spans="1:6" x14ac:dyDescent="0.25">
      <c r="A13" s="27" t="s">
        <v>20</v>
      </c>
      <c r="B13" s="28" t="s">
        <v>21</v>
      </c>
      <c r="C13" s="29">
        <v>1</v>
      </c>
      <c r="D13" s="59"/>
      <c r="E13" s="30">
        <f t="shared" si="0"/>
        <v>0</v>
      </c>
      <c r="F13" s="1"/>
    </row>
    <row r="14" spans="1:6" x14ac:dyDescent="0.25">
      <c r="A14" s="27" t="s">
        <v>22</v>
      </c>
      <c r="B14" s="28" t="s">
        <v>23</v>
      </c>
      <c r="C14" s="29">
        <v>1</v>
      </c>
      <c r="D14" s="59"/>
      <c r="E14" s="30">
        <f t="shared" si="0"/>
        <v>0</v>
      </c>
      <c r="F14" s="1"/>
    </row>
    <row r="15" spans="1:6" x14ac:dyDescent="0.25">
      <c r="A15" s="27" t="s">
        <v>24</v>
      </c>
      <c r="B15" s="28" t="s">
        <v>25</v>
      </c>
      <c r="C15" s="29">
        <v>1</v>
      </c>
      <c r="D15" s="59"/>
      <c r="E15" s="30">
        <f t="shared" si="0"/>
        <v>0</v>
      </c>
      <c r="F15" s="1"/>
    </row>
    <row r="16" spans="1:6" x14ac:dyDescent="0.25">
      <c r="A16" s="27" t="s">
        <v>26</v>
      </c>
      <c r="B16" s="28" t="s">
        <v>27</v>
      </c>
      <c r="C16" s="29">
        <v>1</v>
      </c>
      <c r="D16" s="59"/>
      <c r="E16" s="30">
        <f t="shared" si="0"/>
        <v>0</v>
      </c>
      <c r="F16" s="1"/>
    </row>
    <row r="17" spans="1:6" x14ac:dyDescent="0.25">
      <c r="A17" s="31"/>
      <c r="B17" s="32"/>
      <c r="C17" s="29"/>
      <c r="D17" s="33"/>
      <c r="E17" s="34"/>
      <c r="F17" s="1"/>
    </row>
    <row r="18" spans="1:6" x14ac:dyDescent="0.25">
      <c r="A18" s="22" t="s">
        <v>28</v>
      </c>
      <c r="B18" s="23" t="s">
        <v>29</v>
      </c>
      <c r="C18" s="24"/>
      <c r="D18" s="25"/>
      <c r="E18" s="26">
        <f>SUM(E19:E27)</f>
        <v>0</v>
      </c>
      <c r="F18" s="1"/>
    </row>
    <row r="19" spans="1:6" x14ac:dyDescent="0.25">
      <c r="A19" s="27" t="s">
        <v>10</v>
      </c>
      <c r="B19" s="28" t="s">
        <v>11</v>
      </c>
      <c r="C19" s="29">
        <v>1</v>
      </c>
      <c r="D19" s="59"/>
      <c r="E19" s="30">
        <f t="shared" ref="E19:E27" si="1">ROUND(C19*D19,2)</f>
        <v>0</v>
      </c>
      <c r="F19" s="1"/>
    </row>
    <row r="20" spans="1:6" x14ac:dyDescent="0.25">
      <c r="A20" s="27" t="s">
        <v>12</v>
      </c>
      <c r="B20" s="28" t="s">
        <v>13</v>
      </c>
      <c r="C20" s="29">
        <v>1</v>
      </c>
      <c r="D20" s="59"/>
      <c r="E20" s="30">
        <f t="shared" si="1"/>
        <v>0</v>
      </c>
      <c r="F20" s="1"/>
    </row>
    <row r="21" spans="1:6" x14ac:dyDescent="0.25">
      <c r="A21" s="27" t="s">
        <v>14</v>
      </c>
      <c r="B21" s="28" t="s">
        <v>15</v>
      </c>
      <c r="C21" s="29">
        <v>5</v>
      </c>
      <c r="D21" s="59"/>
      <c r="E21" s="30">
        <f t="shared" si="1"/>
        <v>0</v>
      </c>
      <c r="F21" s="1"/>
    </row>
    <row r="22" spans="1:6" x14ac:dyDescent="0.25">
      <c r="A22" s="27" t="s">
        <v>16</v>
      </c>
      <c r="B22" s="28" t="s">
        <v>17</v>
      </c>
      <c r="C22" s="29">
        <v>1</v>
      </c>
      <c r="D22" s="59"/>
      <c r="E22" s="30">
        <f t="shared" si="1"/>
        <v>0</v>
      </c>
      <c r="F22" s="1"/>
    </row>
    <row r="23" spans="1:6" x14ac:dyDescent="0.25">
      <c r="A23" s="27" t="s">
        <v>18</v>
      </c>
      <c r="B23" s="28" t="s">
        <v>19</v>
      </c>
      <c r="C23" s="29">
        <v>1</v>
      </c>
      <c r="D23" s="59"/>
      <c r="E23" s="30">
        <f t="shared" si="1"/>
        <v>0</v>
      </c>
      <c r="F23" s="1"/>
    </row>
    <row r="24" spans="1:6" x14ac:dyDescent="0.25">
      <c r="A24" s="27" t="s">
        <v>20</v>
      </c>
      <c r="B24" s="28" t="s">
        <v>21</v>
      </c>
      <c r="C24" s="29">
        <v>1</v>
      </c>
      <c r="D24" s="59"/>
      <c r="E24" s="30">
        <f t="shared" si="1"/>
        <v>0</v>
      </c>
      <c r="F24" s="1"/>
    </row>
    <row r="25" spans="1:6" x14ac:dyDescent="0.25">
      <c r="A25" s="27" t="s">
        <v>22</v>
      </c>
      <c r="B25" s="28" t="s">
        <v>23</v>
      </c>
      <c r="C25" s="29">
        <v>1</v>
      </c>
      <c r="D25" s="59"/>
      <c r="E25" s="30">
        <f t="shared" si="1"/>
        <v>0</v>
      </c>
      <c r="F25" s="1"/>
    </row>
    <row r="26" spans="1:6" x14ac:dyDescent="0.25">
      <c r="A26" s="27" t="s">
        <v>24</v>
      </c>
      <c r="B26" s="28" t="s">
        <v>25</v>
      </c>
      <c r="C26" s="29">
        <v>1</v>
      </c>
      <c r="D26" s="59"/>
      <c r="E26" s="30">
        <f t="shared" si="1"/>
        <v>0</v>
      </c>
      <c r="F26" s="1"/>
    </row>
    <row r="27" spans="1:6" x14ac:dyDescent="0.25">
      <c r="A27" s="27" t="s">
        <v>26</v>
      </c>
      <c r="B27" s="28" t="s">
        <v>27</v>
      </c>
      <c r="C27" s="29">
        <v>1</v>
      </c>
      <c r="D27" s="59"/>
      <c r="E27" s="30">
        <f t="shared" si="1"/>
        <v>0</v>
      </c>
      <c r="F27" s="1"/>
    </row>
    <row r="28" spans="1:6" x14ac:dyDescent="0.25">
      <c r="A28" s="31"/>
      <c r="B28" s="32"/>
      <c r="C28" s="29"/>
      <c r="D28" s="33"/>
      <c r="E28" s="34"/>
      <c r="F28" s="1"/>
    </row>
    <row r="29" spans="1:6" x14ac:dyDescent="0.25">
      <c r="A29" s="17" t="s">
        <v>30</v>
      </c>
      <c r="B29" s="18" t="s">
        <v>31</v>
      </c>
      <c r="C29" s="19"/>
      <c r="D29" s="20"/>
      <c r="E29" s="21">
        <f>SUM(E30,E37)</f>
        <v>0</v>
      </c>
      <c r="F29" s="1"/>
    </row>
    <row r="30" spans="1:6" x14ac:dyDescent="0.25">
      <c r="A30" s="22" t="s">
        <v>32</v>
      </c>
      <c r="B30" s="23" t="s">
        <v>9</v>
      </c>
      <c r="C30" s="24"/>
      <c r="D30" s="25"/>
      <c r="E30" s="26">
        <f>SUM(E31:E35)</f>
        <v>0</v>
      </c>
      <c r="F30" s="1"/>
    </row>
    <row r="31" spans="1:6" x14ac:dyDescent="0.25">
      <c r="A31" s="27" t="s">
        <v>10</v>
      </c>
      <c r="B31" s="28" t="s">
        <v>11</v>
      </c>
      <c r="C31" s="29">
        <v>1</v>
      </c>
      <c r="D31" s="59"/>
      <c r="E31" s="30">
        <f>ROUND(C31*D31,2)</f>
        <v>0</v>
      </c>
      <c r="F31" s="1"/>
    </row>
    <row r="32" spans="1:6" x14ac:dyDescent="0.25">
      <c r="A32" s="27" t="s">
        <v>33</v>
      </c>
      <c r="B32" s="28" t="s">
        <v>34</v>
      </c>
      <c r="C32" s="29">
        <v>1</v>
      </c>
      <c r="D32" s="59"/>
      <c r="E32" s="30">
        <f>ROUND(C32*D32,2)</f>
        <v>0</v>
      </c>
      <c r="F32" s="1"/>
    </row>
    <row r="33" spans="1:6" x14ac:dyDescent="0.25">
      <c r="A33" s="27" t="s">
        <v>35</v>
      </c>
      <c r="B33" s="28" t="s">
        <v>36</v>
      </c>
      <c r="C33" s="29">
        <v>2</v>
      </c>
      <c r="D33" s="59"/>
      <c r="E33" s="30">
        <f>ROUND(C33*D33,2)</f>
        <v>0</v>
      </c>
      <c r="F33" s="1"/>
    </row>
    <row r="34" spans="1:6" x14ac:dyDescent="0.25">
      <c r="A34" s="27" t="s">
        <v>37</v>
      </c>
      <c r="B34" s="28" t="s">
        <v>38</v>
      </c>
      <c r="C34" s="29">
        <v>1</v>
      </c>
      <c r="D34" s="59"/>
      <c r="E34" s="30">
        <f>ROUND(C34*D34,2)</f>
        <v>0</v>
      </c>
      <c r="F34" s="1"/>
    </row>
    <row r="35" spans="1:6" x14ac:dyDescent="0.25">
      <c r="A35" s="27" t="s">
        <v>39</v>
      </c>
      <c r="B35" s="28" t="s">
        <v>40</v>
      </c>
      <c r="C35" s="29">
        <v>1</v>
      </c>
      <c r="D35" s="59"/>
      <c r="E35" s="30">
        <f>ROUND(C35*D35,2)</f>
        <v>0</v>
      </c>
      <c r="F35" s="1"/>
    </row>
    <row r="36" spans="1:6" x14ac:dyDescent="0.25">
      <c r="A36" s="31"/>
      <c r="B36" s="32"/>
      <c r="C36" s="29"/>
      <c r="D36" s="33"/>
      <c r="E36" s="34"/>
      <c r="F36" s="1"/>
    </row>
    <row r="37" spans="1:6" x14ac:dyDescent="0.25">
      <c r="A37" s="22" t="s">
        <v>41</v>
      </c>
      <c r="B37" s="23" t="s">
        <v>29</v>
      </c>
      <c r="C37" s="24"/>
      <c r="D37" s="25"/>
      <c r="E37" s="26">
        <f>SUM(E38:E42)</f>
        <v>0</v>
      </c>
      <c r="F37" s="1"/>
    </row>
    <row r="38" spans="1:6" x14ac:dyDescent="0.25">
      <c r="A38" s="27" t="s">
        <v>10</v>
      </c>
      <c r="B38" s="28" t="s">
        <v>11</v>
      </c>
      <c r="C38" s="29">
        <v>1</v>
      </c>
      <c r="D38" s="59"/>
      <c r="E38" s="30">
        <f>ROUND(C38*D38,2)</f>
        <v>0</v>
      </c>
      <c r="F38" s="1"/>
    </row>
    <row r="39" spans="1:6" x14ac:dyDescent="0.25">
      <c r="A39" s="27" t="s">
        <v>33</v>
      </c>
      <c r="B39" s="28" t="s">
        <v>34</v>
      </c>
      <c r="C39" s="29">
        <v>1</v>
      </c>
      <c r="D39" s="59"/>
      <c r="E39" s="30">
        <f>ROUND(C39*D39,2)</f>
        <v>0</v>
      </c>
      <c r="F39" s="1"/>
    </row>
    <row r="40" spans="1:6" x14ac:dyDescent="0.25">
      <c r="A40" s="27" t="s">
        <v>35</v>
      </c>
      <c r="B40" s="28" t="s">
        <v>36</v>
      </c>
      <c r="C40" s="29">
        <v>2</v>
      </c>
      <c r="D40" s="59"/>
      <c r="E40" s="30">
        <f>ROUND(C40*D40,2)</f>
        <v>0</v>
      </c>
      <c r="F40" s="1"/>
    </row>
    <row r="41" spans="1:6" x14ac:dyDescent="0.25">
      <c r="A41" s="27" t="s">
        <v>37</v>
      </c>
      <c r="B41" s="28" t="s">
        <v>38</v>
      </c>
      <c r="C41" s="29">
        <v>1</v>
      </c>
      <c r="D41" s="59"/>
      <c r="E41" s="30">
        <f>ROUND(C41*D41,2)</f>
        <v>0</v>
      </c>
      <c r="F41" s="1"/>
    </row>
    <row r="42" spans="1:6" x14ac:dyDescent="0.25">
      <c r="A42" s="27" t="s">
        <v>39</v>
      </c>
      <c r="B42" s="28" t="s">
        <v>40</v>
      </c>
      <c r="C42" s="29">
        <v>1</v>
      </c>
      <c r="D42" s="59"/>
      <c r="E42" s="30">
        <f>ROUND(C42*D42,2)</f>
        <v>0</v>
      </c>
      <c r="F42" s="1"/>
    </row>
    <row r="43" spans="1:6" x14ac:dyDescent="0.25">
      <c r="A43" s="31"/>
      <c r="B43" s="32"/>
      <c r="C43" s="29"/>
      <c r="D43" s="33"/>
      <c r="E43" s="34"/>
      <c r="F43" s="1"/>
    </row>
    <row r="44" spans="1:6" x14ac:dyDescent="0.25">
      <c r="A44" s="17" t="s">
        <v>42</v>
      </c>
      <c r="B44" s="18" t="s">
        <v>43</v>
      </c>
      <c r="C44" s="19"/>
      <c r="D44" s="20"/>
      <c r="E44" s="21">
        <f>SUM(E45:E52)</f>
        <v>0</v>
      </c>
      <c r="F44" s="1"/>
    </row>
    <row r="45" spans="1:6" x14ac:dyDescent="0.25">
      <c r="A45" s="27" t="s">
        <v>44</v>
      </c>
      <c r="B45" s="28" t="s">
        <v>45</v>
      </c>
      <c r="C45" s="29">
        <v>50</v>
      </c>
      <c r="D45" s="59"/>
      <c r="E45" s="30">
        <f t="shared" ref="E45:E52" si="2">ROUND(C45*D45,2)</f>
        <v>0</v>
      </c>
      <c r="F45" s="1"/>
    </row>
    <row r="46" spans="1:6" x14ac:dyDescent="0.25">
      <c r="A46" s="27" t="s">
        <v>46</v>
      </c>
      <c r="B46" s="28" t="s">
        <v>47</v>
      </c>
      <c r="C46" s="29">
        <v>1</v>
      </c>
      <c r="D46" s="59"/>
      <c r="E46" s="30">
        <f t="shared" si="2"/>
        <v>0</v>
      </c>
      <c r="F46" s="1"/>
    </row>
    <row r="47" spans="1:6" x14ac:dyDescent="0.25">
      <c r="A47" s="27" t="s">
        <v>48</v>
      </c>
      <c r="B47" s="28" t="s">
        <v>49</v>
      </c>
      <c r="C47" s="29">
        <v>50</v>
      </c>
      <c r="D47" s="59"/>
      <c r="E47" s="30">
        <f t="shared" si="2"/>
        <v>0</v>
      </c>
      <c r="F47" s="1"/>
    </row>
    <row r="48" spans="1:6" x14ac:dyDescent="0.25">
      <c r="A48" s="27" t="s">
        <v>50</v>
      </c>
      <c r="B48" s="28" t="s">
        <v>51</v>
      </c>
      <c r="C48" s="29">
        <v>1</v>
      </c>
      <c r="D48" s="59"/>
      <c r="E48" s="30">
        <f t="shared" si="2"/>
        <v>0</v>
      </c>
      <c r="F48" s="1"/>
    </row>
    <row r="49" spans="1:6" x14ac:dyDescent="0.25">
      <c r="A49" s="27" t="s">
        <v>52</v>
      </c>
      <c r="B49" s="28" t="s">
        <v>53</v>
      </c>
      <c r="C49" s="29">
        <v>50</v>
      </c>
      <c r="D49" s="59"/>
      <c r="E49" s="30">
        <f t="shared" si="2"/>
        <v>0</v>
      </c>
      <c r="F49" s="1"/>
    </row>
    <row r="50" spans="1:6" x14ac:dyDescent="0.25">
      <c r="A50" s="27" t="s">
        <v>54</v>
      </c>
      <c r="B50" s="28" t="s">
        <v>55</v>
      </c>
      <c r="C50" s="29">
        <v>50</v>
      </c>
      <c r="D50" s="59"/>
      <c r="E50" s="30">
        <f t="shared" si="2"/>
        <v>0</v>
      </c>
      <c r="F50" s="1"/>
    </row>
    <row r="51" spans="1:6" x14ac:dyDescent="0.25">
      <c r="A51" s="27" t="s">
        <v>56</v>
      </c>
      <c r="B51" s="28" t="s">
        <v>57</v>
      </c>
      <c r="C51" s="29">
        <v>4</v>
      </c>
      <c r="D51" s="59"/>
      <c r="E51" s="30">
        <f t="shared" si="2"/>
        <v>0</v>
      </c>
      <c r="F51" s="1"/>
    </row>
    <row r="52" spans="1:6" x14ac:dyDescent="0.25">
      <c r="A52" s="27" t="s">
        <v>58</v>
      </c>
      <c r="B52" s="28" t="s">
        <v>59</v>
      </c>
      <c r="C52" s="29">
        <v>4</v>
      </c>
      <c r="D52" s="59"/>
      <c r="E52" s="30">
        <f t="shared" si="2"/>
        <v>0</v>
      </c>
      <c r="F52" s="1"/>
    </row>
    <row r="53" spans="1:6" x14ac:dyDescent="0.25">
      <c r="A53" s="31"/>
      <c r="B53" s="32"/>
      <c r="C53" s="29"/>
      <c r="D53" s="33"/>
      <c r="E53" s="34"/>
      <c r="F53" s="1"/>
    </row>
    <row r="54" spans="1:6" x14ac:dyDescent="0.25">
      <c r="A54" s="8" t="s">
        <v>60</v>
      </c>
      <c r="B54" s="13" t="s">
        <v>61</v>
      </c>
      <c r="C54" s="14"/>
      <c r="D54" s="15"/>
      <c r="E54" s="16">
        <f>SUM(E55,E61)</f>
        <v>0</v>
      </c>
      <c r="F54" s="1"/>
    </row>
    <row r="55" spans="1:6" x14ac:dyDescent="0.25">
      <c r="A55" s="17" t="s">
        <v>62</v>
      </c>
      <c r="B55" s="18" t="s">
        <v>63</v>
      </c>
      <c r="C55" s="19"/>
      <c r="D55" s="20"/>
      <c r="E55" s="21">
        <f>SUM(E56:E59)</f>
        <v>0</v>
      </c>
      <c r="F55" s="1"/>
    </row>
    <row r="56" spans="1:6" x14ac:dyDescent="0.25">
      <c r="A56" s="27" t="s">
        <v>64</v>
      </c>
      <c r="B56" s="28" t="s">
        <v>65</v>
      </c>
      <c r="C56" s="29">
        <v>2</v>
      </c>
      <c r="D56" s="59"/>
      <c r="E56" s="30">
        <f>ROUND(C56*D56,2)</f>
        <v>0</v>
      </c>
      <c r="F56" s="1"/>
    </row>
    <row r="57" spans="1:6" x14ac:dyDescent="0.25">
      <c r="A57" s="27" t="s">
        <v>66</v>
      </c>
      <c r="B57" s="28" t="s">
        <v>67</v>
      </c>
      <c r="C57" s="29">
        <v>1</v>
      </c>
      <c r="D57" s="59"/>
      <c r="E57" s="30">
        <f>ROUND(C57*D57,2)</f>
        <v>0</v>
      </c>
      <c r="F57" s="1"/>
    </row>
    <row r="58" spans="1:6" x14ac:dyDescent="0.25">
      <c r="A58" s="27" t="s">
        <v>68</v>
      </c>
      <c r="B58" s="28" t="s">
        <v>69</v>
      </c>
      <c r="C58" s="29">
        <v>1</v>
      </c>
      <c r="D58" s="59"/>
      <c r="E58" s="30">
        <f>ROUND(C58*D58,2)</f>
        <v>0</v>
      </c>
      <c r="F58" s="1"/>
    </row>
    <row r="59" spans="1:6" x14ac:dyDescent="0.25">
      <c r="A59" s="27" t="s">
        <v>70</v>
      </c>
      <c r="B59" s="28" t="s">
        <v>71</v>
      </c>
      <c r="C59" s="29">
        <v>1</v>
      </c>
      <c r="D59" s="59"/>
      <c r="E59" s="30">
        <f>ROUND(C59*D59,2)</f>
        <v>0</v>
      </c>
      <c r="F59" s="1"/>
    </row>
    <row r="60" spans="1:6" x14ac:dyDescent="0.25">
      <c r="A60" s="31"/>
      <c r="B60" s="32"/>
      <c r="C60" s="29"/>
      <c r="D60" s="33"/>
      <c r="E60" s="34"/>
      <c r="F60" s="1"/>
    </row>
    <row r="61" spans="1:6" x14ac:dyDescent="0.25">
      <c r="A61" s="17" t="s">
        <v>72</v>
      </c>
      <c r="B61" s="18" t="s">
        <v>73</v>
      </c>
      <c r="C61" s="19"/>
      <c r="D61" s="20"/>
      <c r="E61" s="21">
        <f>SUM(E62:E70)</f>
        <v>0</v>
      </c>
      <c r="F61" s="1"/>
    </row>
    <row r="62" spans="1:6" x14ac:dyDescent="0.25">
      <c r="A62" s="27" t="s">
        <v>44</v>
      </c>
      <c r="B62" s="28" t="s">
        <v>45</v>
      </c>
      <c r="C62" s="29">
        <v>4</v>
      </c>
      <c r="D62" s="59"/>
      <c r="E62" s="30">
        <f t="shared" ref="E62:E70" si="3">ROUND(C62*D62,2)</f>
        <v>0</v>
      </c>
      <c r="F62" s="1"/>
    </row>
    <row r="63" spans="1:6" x14ac:dyDescent="0.25">
      <c r="A63" s="27" t="s">
        <v>46</v>
      </c>
      <c r="B63" s="28" t="s">
        <v>47</v>
      </c>
      <c r="C63" s="29">
        <v>1</v>
      </c>
      <c r="D63" s="59"/>
      <c r="E63" s="30">
        <f t="shared" si="3"/>
        <v>0</v>
      </c>
      <c r="F63" s="1"/>
    </row>
    <row r="64" spans="1:6" x14ac:dyDescent="0.25">
      <c r="A64" s="27" t="s">
        <v>74</v>
      </c>
      <c r="B64" s="28" t="s">
        <v>75</v>
      </c>
      <c r="C64" s="29">
        <v>30</v>
      </c>
      <c r="D64" s="59"/>
      <c r="E64" s="30">
        <f t="shared" si="3"/>
        <v>0</v>
      </c>
      <c r="F64" s="1"/>
    </row>
    <row r="65" spans="1:6" x14ac:dyDescent="0.25">
      <c r="A65" s="27" t="s">
        <v>48</v>
      </c>
      <c r="B65" s="28" t="s">
        <v>49</v>
      </c>
      <c r="C65" s="29">
        <v>4</v>
      </c>
      <c r="D65" s="59"/>
      <c r="E65" s="30">
        <f t="shared" si="3"/>
        <v>0</v>
      </c>
      <c r="F65" s="1"/>
    </row>
    <row r="66" spans="1:6" x14ac:dyDescent="0.25">
      <c r="A66" s="27" t="s">
        <v>50</v>
      </c>
      <c r="B66" s="28" t="s">
        <v>51</v>
      </c>
      <c r="C66" s="29">
        <v>1</v>
      </c>
      <c r="D66" s="59"/>
      <c r="E66" s="30">
        <f t="shared" si="3"/>
        <v>0</v>
      </c>
      <c r="F66" s="1"/>
    </row>
    <row r="67" spans="1:6" x14ac:dyDescent="0.25">
      <c r="A67" s="27" t="s">
        <v>52</v>
      </c>
      <c r="B67" s="28" t="s">
        <v>53</v>
      </c>
      <c r="C67" s="29">
        <v>4</v>
      </c>
      <c r="D67" s="59"/>
      <c r="E67" s="30">
        <f t="shared" si="3"/>
        <v>0</v>
      </c>
      <c r="F67" s="1"/>
    </row>
    <row r="68" spans="1:6" x14ac:dyDescent="0.25">
      <c r="A68" s="27" t="s">
        <v>54</v>
      </c>
      <c r="B68" s="28" t="s">
        <v>55</v>
      </c>
      <c r="C68" s="29">
        <v>4</v>
      </c>
      <c r="D68" s="59"/>
      <c r="E68" s="30">
        <f t="shared" si="3"/>
        <v>0</v>
      </c>
      <c r="F68" s="1"/>
    </row>
    <row r="69" spans="1:6" x14ac:dyDescent="0.25">
      <c r="A69" s="27" t="s">
        <v>56</v>
      </c>
      <c r="B69" s="28" t="s">
        <v>57</v>
      </c>
      <c r="C69" s="29">
        <v>2</v>
      </c>
      <c r="D69" s="59"/>
      <c r="E69" s="30">
        <f t="shared" si="3"/>
        <v>0</v>
      </c>
      <c r="F69" s="1"/>
    </row>
    <row r="70" spans="1:6" x14ac:dyDescent="0.25">
      <c r="A70" s="27" t="s">
        <v>58</v>
      </c>
      <c r="B70" s="28" t="s">
        <v>59</v>
      </c>
      <c r="C70" s="29">
        <v>2</v>
      </c>
      <c r="D70" s="59"/>
      <c r="E70" s="30">
        <f t="shared" si="3"/>
        <v>0</v>
      </c>
      <c r="F70" s="1"/>
    </row>
    <row r="71" spans="1:6" x14ac:dyDescent="0.25">
      <c r="A71" s="31"/>
      <c r="B71" s="32"/>
      <c r="C71" s="29"/>
      <c r="D71" s="33"/>
      <c r="E71" s="34"/>
      <c r="F71" s="1"/>
    </row>
    <row r="72" spans="1:6" x14ac:dyDescent="0.25">
      <c r="A72" s="8" t="s">
        <v>76</v>
      </c>
      <c r="B72" s="13" t="s">
        <v>77</v>
      </c>
      <c r="C72" s="14"/>
      <c r="D72" s="15"/>
      <c r="E72" s="16">
        <f>SUM(E73,E101)</f>
        <v>0</v>
      </c>
      <c r="F72" s="1"/>
    </row>
    <row r="73" spans="1:6" x14ac:dyDescent="0.25">
      <c r="A73" s="17" t="s">
        <v>78</v>
      </c>
      <c r="B73" s="18" t="s">
        <v>79</v>
      </c>
      <c r="C73" s="19"/>
      <c r="D73" s="20"/>
      <c r="E73" s="21">
        <f>SUM(E74,E96)</f>
        <v>0</v>
      </c>
      <c r="F73" s="1"/>
    </row>
    <row r="74" spans="1:6" x14ac:dyDescent="0.25">
      <c r="A74" s="22" t="s">
        <v>80</v>
      </c>
      <c r="B74" s="23" t="s">
        <v>81</v>
      </c>
      <c r="C74" s="24"/>
      <c r="D74" s="25"/>
      <c r="E74" s="26">
        <f>SUM(E75,E80,E85,E90)</f>
        <v>0</v>
      </c>
      <c r="F74" s="1"/>
    </row>
    <row r="75" spans="1:6" x14ac:dyDescent="0.25">
      <c r="A75" s="27" t="s">
        <v>82</v>
      </c>
      <c r="B75" s="28" t="s">
        <v>83</v>
      </c>
      <c r="C75" s="29">
        <v>4</v>
      </c>
      <c r="D75" s="30">
        <f>SUM(E76:E78)</f>
        <v>0</v>
      </c>
      <c r="E75" s="30">
        <f>ROUND(C75*D75,2)</f>
        <v>0</v>
      </c>
      <c r="F75" s="1"/>
    </row>
    <row r="76" spans="1:6" x14ac:dyDescent="0.25">
      <c r="A76" s="35" t="s">
        <v>84</v>
      </c>
      <c r="B76" s="28" t="s">
        <v>85</v>
      </c>
      <c r="C76" s="29">
        <v>1</v>
      </c>
      <c r="D76" s="59"/>
      <c r="E76" s="30">
        <f t="shared" ref="E76:E78" si="4">ROUND(C76*D76,2)</f>
        <v>0</v>
      </c>
      <c r="F76" s="1"/>
    </row>
    <row r="77" spans="1:6" x14ac:dyDescent="0.25">
      <c r="A77" s="35" t="s">
        <v>86</v>
      </c>
      <c r="B77" s="28" t="s">
        <v>87</v>
      </c>
      <c r="C77" s="29">
        <v>0.3</v>
      </c>
      <c r="D77" s="59"/>
      <c r="E77" s="30">
        <f t="shared" si="4"/>
        <v>0</v>
      </c>
      <c r="F77" s="1"/>
    </row>
    <row r="78" spans="1:6" x14ac:dyDescent="0.25">
      <c r="A78" s="36" t="s">
        <v>88</v>
      </c>
      <c r="B78" s="28" t="s">
        <v>89</v>
      </c>
      <c r="C78" s="29">
        <v>3.1589999999999998</v>
      </c>
      <c r="D78" s="59"/>
      <c r="E78" s="30">
        <f t="shared" si="4"/>
        <v>0</v>
      </c>
      <c r="F78" s="1"/>
    </row>
    <row r="79" spans="1:6" x14ac:dyDescent="0.25">
      <c r="A79" s="31"/>
      <c r="B79" s="32"/>
      <c r="C79" s="29"/>
      <c r="D79" s="33"/>
      <c r="E79" s="34"/>
      <c r="F79" s="1"/>
    </row>
    <row r="80" spans="1:6" x14ac:dyDescent="0.25">
      <c r="A80" s="27" t="s">
        <v>90</v>
      </c>
      <c r="B80" s="28" t="s">
        <v>91</v>
      </c>
      <c r="C80" s="29">
        <v>200</v>
      </c>
      <c r="D80" s="30">
        <f>SUM(E81:E83)</f>
        <v>0</v>
      </c>
      <c r="E80" s="30">
        <f>ROUND(C80*D80,2)</f>
        <v>0</v>
      </c>
      <c r="F80" s="1"/>
    </row>
    <row r="81" spans="1:6" x14ac:dyDescent="0.25">
      <c r="A81" s="35" t="s">
        <v>92</v>
      </c>
      <c r="B81" s="28" t="s">
        <v>93</v>
      </c>
      <c r="C81" s="29">
        <v>1</v>
      </c>
      <c r="D81" s="59"/>
      <c r="E81" s="30">
        <f t="shared" ref="E81:E83" si="5">ROUND(C81*D81,2)</f>
        <v>0</v>
      </c>
      <c r="F81" s="1"/>
    </row>
    <row r="82" spans="1:6" x14ac:dyDescent="0.25">
      <c r="A82" s="35" t="s">
        <v>94</v>
      </c>
      <c r="B82" s="28" t="s">
        <v>95</v>
      </c>
      <c r="C82" s="29">
        <v>0.08</v>
      </c>
      <c r="D82" s="59"/>
      <c r="E82" s="30">
        <f t="shared" si="5"/>
        <v>0</v>
      </c>
      <c r="F82" s="1"/>
    </row>
    <row r="83" spans="1:6" x14ac:dyDescent="0.25">
      <c r="A83" s="36" t="s">
        <v>88</v>
      </c>
      <c r="B83" s="28" t="s">
        <v>89</v>
      </c>
      <c r="C83" s="29">
        <v>0.06</v>
      </c>
      <c r="D83" s="59"/>
      <c r="E83" s="30">
        <f t="shared" si="5"/>
        <v>0</v>
      </c>
      <c r="F83" s="1"/>
    </row>
    <row r="84" spans="1:6" x14ac:dyDescent="0.25">
      <c r="A84" s="31"/>
      <c r="B84" s="32"/>
      <c r="C84" s="29"/>
      <c r="D84" s="33"/>
      <c r="E84" s="34"/>
      <c r="F84" s="1"/>
    </row>
    <row r="85" spans="1:6" x14ac:dyDescent="0.25">
      <c r="A85" s="27" t="s">
        <v>96</v>
      </c>
      <c r="B85" s="28" t="s">
        <v>97</v>
      </c>
      <c r="C85" s="29">
        <v>200</v>
      </c>
      <c r="D85" s="30">
        <f>SUM(E86:E88)</f>
        <v>0</v>
      </c>
      <c r="E85" s="30">
        <f>ROUND(C85*D85,2)</f>
        <v>0</v>
      </c>
      <c r="F85" s="1"/>
    </row>
    <row r="86" spans="1:6" x14ac:dyDescent="0.25">
      <c r="A86" s="35" t="s">
        <v>98</v>
      </c>
      <c r="B86" s="28" t="s">
        <v>99</v>
      </c>
      <c r="C86" s="29">
        <v>1</v>
      </c>
      <c r="D86" s="59"/>
      <c r="E86" s="30">
        <f t="shared" ref="E86:E88" si="6">ROUND(C86*D86,2)</f>
        <v>0</v>
      </c>
      <c r="F86" s="1"/>
    </row>
    <row r="87" spans="1:6" x14ac:dyDescent="0.25">
      <c r="A87" s="35" t="s">
        <v>94</v>
      </c>
      <c r="B87" s="28" t="s">
        <v>95</v>
      </c>
      <c r="C87" s="29">
        <v>0.1</v>
      </c>
      <c r="D87" s="59"/>
      <c r="E87" s="30">
        <f t="shared" si="6"/>
        <v>0</v>
      </c>
      <c r="F87" s="1"/>
    </row>
    <row r="88" spans="1:6" x14ac:dyDescent="0.25">
      <c r="A88" s="36" t="s">
        <v>88</v>
      </c>
      <c r="B88" s="28" t="s">
        <v>89</v>
      </c>
      <c r="C88" s="29">
        <v>7.6999999999999999E-2</v>
      </c>
      <c r="D88" s="59"/>
      <c r="E88" s="30">
        <f t="shared" si="6"/>
        <v>0</v>
      </c>
      <c r="F88" s="1"/>
    </row>
    <row r="89" spans="1:6" x14ac:dyDescent="0.25">
      <c r="A89" s="31"/>
      <c r="B89" s="32"/>
      <c r="C89" s="29"/>
      <c r="D89" s="33"/>
      <c r="E89" s="34"/>
      <c r="F89" s="1"/>
    </row>
    <row r="90" spans="1:6" x14ac:dyDescent="0.25">
      <c r="A90" s="27" t="s">
        <v>100</v>
      </c>
      <c r="B90" s="28" t="s">
        <v>101</v>
      </c>
      <c r="C90" s="29">
        <v>4</v>
      </c>
      <c r="D90" s="30">
        <f>SUM(E91:E93)</f>
        <v>0</v>
      </c>
      <c r="E90" s="30">
        <f>ROUND(C90*D90,2)</f>
        <v>0</v>
      </c>
      <c r="F90" s="1"/>
    </row>
    <row r="91" spans="1:6" x14ac:dyDescent="0.25">
      <c r="A91" s="35" t="s">
        <v>102</v>
      </c>
      <c r="B91" s="28" t="s">
        <v>101</v>
      </c>
      <c r="C91" s="29">
        <v>1</v>
      </c>
      <c r="D91" s="59"/>
      <c r="E91" s="30">
        <f t="shared" ref="E91:E93" si="7">ROUND(C91*D91,2)</f>
        <v>0</v>
      </c>
      <c r="F91" s="1"/>
    </row>
    <row r="92" spans="1:6" x14ac:dyDescent="0.25">
      <c r="A92" s="35" t="s">
        <v>94</v>
      </c>
      <c r="B92" s="28" t="s">
        <v>95</v>
      </c>
      <c r="C92" s="29">
        <v>0.25</v>
      </c>
      <c r="D92" s="59"/>
      <c r="E92" s="30">
        <f t="shared" si="7"/>
        <v>0</v>
      </c>
      <c r="F92" s="1"/>
    </row>
    <row r="93" spans="1:6" x14ac:dyDescent="0.25">
      <c r="A93" s="36" t="s">
        <v>88</v>
      </c>
      <c r="B93" s="28" t="s">
        <v>89</v>
      </c>
      <c r="C93" s="29">
        <v>0.45900000000000002</v>
      </c>
      <c r="D93" s="59"/>
      <c r="E93" s="30">
        <f t="shared" si="7"/>
        <v>0</v>
      </c>
      <c r="F93" s="1"/>
    </row>
    <row r="94" spans="1:6" x14ac:dyDescent="0.25">
      <c r="A94" s="31"/>
      <c r="B94" s="32"/>
      <c r="C94" s="29"/>
      <c r="D94" s="33"/>
      <c r="E94" s="34"/>
      <c r="F94" s="1"/>
    </row>
    <row r="95" spans="1:6" ht="0.95" customHeight="1" x14ac:dyDescent="0.25">
      <c r="A95" s="37"/>
      <c r="B95" s="38"/>
      <c r="C95" s="37"/>
      <c r="D95" s="39"/>
      <c r="E95" s="40"/>
      <c r="F95" s="1"/>
    </row>
    <row r="96" spans="1:6" x14ac:dyDescent="0.25">
      <c r="A96" s="22" t="s">
        <v>103</v>
      </c>
      <c r="B96" s="23" t="s">
        <v>104</v>
      </c>
      <c r="C96" s="24"/>
      <c r="D96" s="25"/>
      <c r="E96" s="26">
        <f>SUM(E97:E98)</f>
        <v>0</v>
      </c>
      <c r="F96" s="1"/>
    </row>
    <row r="97" spans="1:6" x14ac:dyDescent="0.25">
      <c r="A97" s="27" t="s">
        <v>105</v>
      </c>
      <c r="B97" s="28" t="s">
        <v>106</v>
      </c>
      <c r="C97" s="29">
        <v>1</v>
      </c>
      <c r="D97" s="59"/>
      <c r="E97" s="30">
        <f>ROUND(C97*D97,2)</f>
        <v>0</v>
      </c>
      <c r="F97" s="1"/>
    </row>
    <row r="98" spans="1:6" x14ac:dyDescent="0.25">
      <c r="A98" s="27" t="s">
        <v>107</v>
      </c>
      <c r="B98" s="28" t="s">
        <v>108</v>
      </c>
      <c r="C98" s="29">
        <v>1</v>
      </c>
      <c r="D98" s="59"/>
      <c r="E98" s="30">
        <f>ROUND(C98*D98,2)</f>
        <v>0</v>
      </c>
      <c r="F98" s="1"/>
    </row>
    <row r="99" spans="1:6" x14ac:dyDescent="0.25">
      <c r="A99" s="31"/>
      <c r="B99" s="32"/>
      <c r="C99" s="29"/>
      <c r="D99" s="33"/>
      <c r="E99" s="34"/>
      <c r="F99" s="1"/>
    </row>
    <row r="100" spans="1:6" ht="0.95" customHeight="1" x14ac:dyDescent="0.25">
      <c r="A100" s="37"/>
      <c r="B100" s="38"/>
      <c r="C100" s="37"/>
      <c r="D100" s="39"/>
      <c r="E100" s="40"/>
      <c r="F100" s="1"/>
    </row>
    <row r="101" spans="1:6" x14ac:dyDescent="0.25">
      <c r="A101" s="17" t="s">
        <v>109</v>
      </c>
      <c r="B101" s="18" t="s">
        <v>29</v>
      </c>
      <c r="C101" s="19"/>
      <c r="D101" s="20"/>
      <c r="E101" s="21">
        <f>SUM(E102,E142)</f>
        <v>0</v>
      </c>
      <c r="F101" s="1"/>
    </row>
    <row r="102" spans="1:6" x14ac:dyDescent="0.25">
      <c r="A102" s="22" t="s">
        <v>110</v>
      </c>
      <c r="B102" s="23" t="s">
        <v>111</v>
      </c>
      <c r="C102" s="24"/>
      <c r="D102" s="25"/>
      <c r="E102" s="26">
        <f>SUM(E103,E108,E135)</f>
        <v>0</v>
      </c>
      <c r="F102" s="1"/>
    </row>
    <row r="103" spans="1:6" x14ac:dyDescent="0.25">
      <c r="A103" s="41" t="s">
        <v>112</v>
      </c>
      <c r="B103" s="42" t="s">
        <v>113</v>
      </c>
      <c r="C103" s="43"/>
      <c r="D103" s="44"/>
      <c r="E103" s="45">
        <f>E104</f>
        <v>0</v>
      </c>
      <c r="F103" s="1"/>
    </row>
    <row r="104" spans="1:6" x14ac:dyDescent="0.25">
      <c r="A104" s="46" t="s">
        <v>114</v>
      </c>
      <c r="B104" s="47" t="s">
        <v>115</v>
      </c>
      <c r="C104" s="48"/>
      <c r="D104" s="49"/>
      <c r="E104" s="50">
        <f>E105</f>
        <v>0</v>
      </c>
      <c r="F104" s="1"/>
    </row>
    <row r="105" spans="1:6" x14ac:dyDescent="0.25">
      <c r="A105" s="27" t="s">
        <v>116</v>
      </c>
      <c r="B105" s="28" t="s">
        <v>117</v>
      </c>
      <c r="C105" s="29">
        <v>20</v>
      </c>
      <c r="D105" s="59"/>
      <c r="E105" s="30">
        <f>ROUND(C105*D105,2)</f>
        <v>0</v>
      </c>
      <c r="F105" s="1"/>
    </row>
    <row r="106" spans="1:6" x14ac:dyDescent="0.25">
      <c r="A106" s="31"/>
      <c r="B106" s="32"/>
      <c r="C106" s="29"/>
      <c r="D106" s="33"/>
      <c r="E106" s="34"/>
      <c r="F106" s="1"/>
    </row>
    <row r="107" spans="1:6" ht="0.95" customHeight="1" x14ac:dyDescent="0.25">
      <c r="A107" s="37"/>
      <c r="B107" s="38"/>
      <c r="C107" s="37"/>
      <c r="D107" s="39"/>
      <c r="E107" s="40"/>
      <c r="F107" s="1"/>
    </row>
    <row r="108" spans="1:6" x14ac:dyDescent="0.25">
      <c r="A108" s="41" t="s">
        <v>118</v>
      </c>
      <c r="B108" s="42" t="s">
        <v>119</v>
      </c>
      <c r="C108" s="43"/>
      <c r="D108" s="44"/>
      <c r="E108" s="45">
        <f>E109</f>
        <v>0</v>
      </c>
      <c r="F108" s="1"/>
    </row>
    <row r="109" spans="1:6" x14ac:dyDescent="0.25">
      <c r="A109" s="46" t="s">
        <v>120</v>
      </c>
      <c r="B109" s="47" t="s">
        <v>121</v>
      </c>
      <c r="C109" s="48"/>
      <c r="D109" s="49"/>
      <c r="E109" s="50">
        <f>SUM(E110,E115,E120,E125,E130)</f>
        <v>0</v>
      </c>
      <c r="F109" s="1"/>
    </row>
    <row r="110" spans="1:6" x14ac:dyDescent="0.25">
      <c r="A110" s="27" t="s">
        <v>122</v>
      </c>
      <c r="B110" s="28" t="s">
        <v>123</v>
      </c>
      <c r="C110" s="29">
        <v>50</v>
      </c>
      <c r="D110" s="30">
        <f>SUM(E111:E113)</f>
        <v>0</v>
      </c>
      <c r="E110" s="30">
        <f>ROUND(C110*D110,2)</f>
        <v>0</v>
      </c>
      <c r="F110" s="1"/>
    </row>
    <row r="111" spans="1:6" x14ac:dyDescent="0.25">
      <c r="A111" s="35" t="s">
        <v>124</v>
      </c>
      <c r="B111" s="28" t="s">
        <v>125</v>
      </c>
      <c r="C111" s="29">
        <v>1</v>
      </c>
      <c r="D111" s="59"/>
      <c r="E111" s="30">
        <f>ROUND(C111*D111,2)</f>
        <v>0</v>
      </c>
      <c r="F111" s="1"/>
    </row>
    <row r="112" spans="1:6" x14ac:dyDescent="0.25">
      <c r="A112" s="35" t="s">
        <v>94</v>
      </c>
      <c r="B112" s="28" t="s">
        <v>95</v>
      </c>
      <c r="C112" s="29">
        <v>0.08</v>
      </c>
      <c r="D112" s="59"/>
      <c r="E112" s="30">
        <f>ROUND(C112*D112,2)</f>
        <v>0</v>
      </c>
      <c r="F112" s="1"/>
    </row>
    <row r="113" spans="1:6" x14ac:dyDescent="0.25">
      <c r="A113" s="36" t="s">
        <v>88</v>
      </c>
      <c r="B113" s="28" t="s">
        <v>89</v>
      </c>
      <c r="C113" s="29">
        <v>7.6999999999999999E-2</v>
      </c>
      <c r="D113" s="59"/>
      <c r="E113" s="30">
        <f>ROUND(C113*D113,2)</f>
        <v>0</v>
      </c>
      <c r="F113" s="1"/>
    </row>
    <row r="114" spans="1:6" x14ac:dyDescent="0.25">
      <c r="A114" s="31"/>
      <c r="B114" s="32"/>
      <c r="C114" s="29"/>
      <c r="D114" s="33"/>
      <c r="E114" s="34"/>
      <c r="F114" s="1"/>
    </row>
    <row r="115" spans="1:6" x14ac:dyDescent="0.25">
      <c r="A115" s="27" t="s">
        <v>126</v>
      </c>
      <c r="B115" s="28" t="s">
        <v>127</v>
      </c>
      <c r="C115" s="29">
        <v>50</v>
      </c>
      <c r="D115" s="30">
        <f>SUM(E116:E118)</f>
        <v>0</v>
      </c>
      <c r="E115" s="30">
        <f>ROUND(C115*D115,2)</f>
        <v>0</v>
      </c>
      <c r="F115" s="1"/>
    </row>
    <row r="116" spans="1:6" x14ac:dyDescent="0.25">
      <c r="A116" s="35" t="s">
        <v>128</v>
      </c>
      <c r="B116" s="28" t="s">
        <v>129</v>
      </c>
      <c r="C116" s="29">
        <v>1</v>
      </c>
      <c r="D116" s="59"/>
      <c r="E116" s="30">
        <f>ROUND(C116*D116,2)</f>
        <v>0</v>
      </c>
      <c r="F116" s="1"/>
    </row>
    <row r="117" spans="1:6" x14ac:dyDescent="0.25">
      <c r="A117" s="35" t="s">
        <v>94</v>
      </c>
      <c r="B117" s="28" t="s">
        <v>95</v>
      </c>
      <c r="C117" s="29">
        <v>0.1</v>
      </c>
      <c r="D117" s="59"/>
      <c r="E117" s="30">
        <f>ROUND(C117*D117,2)</f>
        <v>0</v>
      </c>
      <c r="F117" s="1"/>
    </row>
    <row r="118" spans="1:6" x14ac:dyDescent="0.25">
      <c r="A118" s="36" t="s">
        <v>88</v>
      </c>
      <c r="B118" s="28" t="s">
        <v>89</v>
      </c>
      <c r="C118" s="29">
        <v>0.114</v>
      </c>
      <c r="D118" s="59"/>
      <c r="E118" s="30">
        <f>ROUND(C118*D118,2)</f>
        <v>0</v>
      </c>
      <c r="F118" s="1"/>
    </row>
    <row r="119" spans="1:6" x14ac:dyDescent="0.25">
      <c r="A119" s="31"/>
      <c r="B119" s="32"/>
      <c r="C119" s="29"/>
      <c r="D119" s="33"/>
      <c r="E119" s="34"/>
      <c r="F119" s="1"/>
    </row>
    <row r="120" spans="1:6" x14ac:dyDescent="0.25">
      <c r="A120" s="27" t="s">
        <v>90</v>
      </c>
      <c r="B120" s="28" t="s">
        <v>91</v>
      </c>
      <c r="C120" s="29">
        <v>200</v>
      </c>
      <c r="D120" s="30">
        <f>SUM(E121:E123)</f>
        <v>0</v>
      </c>
      <c r="E120" s="30">
        <f>ROUND(C120*D120,2)</f>
        <v>0</v>
      </c>
      <c r="F120" s="1"/>
    </row>
    <row r="121" spans="1:6" x14ac:dyDescent="0.25">
      <c r="A121" s="35" t="s">
        <v>92</v>
      </c>
      <c r="B121" s="28" t="s">
        <v>93</v>
      </c>
      <c r="C121" s="29">
        <v>1</v>
      </c>
      <c r="D121" s="59"/>
      <c r="E121" s="30">
        <f>ROUND(C121*D121,2)</f>
        <v>0</v>
      </c>
      <c r="F121" s="1"/>
    </row>
    <row r="122" spans="1:6" x14ac:dyDescent="0.25">
      <c r="A122" s="35" t="s">
        <v>94</v>
      </c>
      <c r="B122" s="28" t="s">
        <v>95</v>
      </c>
      <c r="C122" s="29">
        <v>0.08</v>
      </c>
      <c r="D122" s="59"/>
      <c r="E122" s="30">
        <f>ROUND(C122*D122,2)</f>
        <v>0</v>
      </c>
      <c r="F122" s="1"/>
    </row>
    <row r="123" spans="1:6" x14ac:dyDescent="0.25">
      <c r="A123" s="36" t="s">
        <v>88</v>
      </c>
      <c r="B123" s="28" t="s">
        <v>89</v>
      </c>
      <c r="C123" s="29">
        <v>0.06</v>
      </c>
      <c r="D123" s="59"/>
      <c r="E123" s="30">
        <f>ROUND(C123*D123,2)</f>
        <v>0</v>
      </c>
      <c r="F123" s="1"/>
    </row>
    <row r="124" spans="1:6" x14ac:dyDescent="0.25">
      <c r="A124" s="31"/>
      <c r="B124" s="32"/>
      <c r="C124" s="29"/>
      <c r="D124" s="33"/>
      <c r="E124" s="34"/>
      <c r="F124" s="1"/>
    </row>
    <row r="125" spans="1:6" x14ac:dyDescent="0.25">
      <c r="A125" s="27" t="s">
        <v>96</v>
      </c>
      <c r="B125" s="28" t="s">
        <v>97</v>
      </c>
      <c r="C125" s="29">
        <v>200</v>
      </c>
      <c r="D125" s="30">
        <f>SUM(E126:E128)</f>
        <v>0</v>
      </c>
      <c r="E125" s="30">
        <f>ROUND(C125*D125,2)</f>
        <v>0</v>
      </c>
      <c r="F125" s="1"/>
    </row>
    <row r="126" spans="1:6" x14ac:dyDescent="0.25">
      <c r="A126" s="35" t="s">
        <v>98</v>
      </c>
      <c r="B126" s="28" t="s">
        <v>99</v>
      </c>
      <c r="C126" s="29">
        <v>1</v>
      </c>
      <c r="D126" s="59"/>
      <c r="E126" s="30">
        <f>ROUND(C126*D126,2)</f>
        <v>0</v>
      </c>
      <c r="F126" s="1"/>
    </row>
    <row r="127" spans="1:6" x14ac:dyDescent="0.25">
      <c r="A127" s="35" t="s">
        <v>94</v>
      </c>
      <c r="B127" s="28" t="s">
        <v>95</v>
      </c>
      <c r="C127" s="29">
        <v>0.1</v>
      </c>
      <c r="D127" s="59"/>
      <c r="E127" s="30">
        <f>ROUND(C127*D127,2)</f>
        <v>0</v>
      </c>
      <c r="F127" s="1"/>
    </row>
    <row r="128" spans="1:6" x14ac:dyDescent="0.25">
      <c r="A128" s="36" t="s">
        <v>88</v>
      </c>
      <c r="B128" s="28" t="s">
        <v>89</v>
      </c>
      <c r="C128" s="29">
        <v>7.6999999999999999E-2</v>
      </c>
      <c r="D128" s="59"/>
      <c r="E128" s="30">
        <f>ROUND(C128*D128,2)</f>
        <v>0</v>
      </c>
      <c r="F128" s="1"/>
    </row>
    <row r="129" spans="1:6" x14ac:dyDescent="0.25">
      <c r="A129" s="31"/>
      <c r="B129" s="32"/>
      <c r="C129" s="29"/>
      <c r="D129" s="33"/>
      <c r="E129" s="34"/>
      <c r="F129" s="1"/>
    </row>
    <row r="130" spans="1:6" x14ac:dyDescent="0.25">
      <c r="A130" s="27" t="s">
        <v>100</v>
      </c>
      <c r="B130" s="28" t="s">
        <v>101</v>
      </c>
      <c r="C130" s="29">
        <v>4</v>
      </c>
      <c r="D130" s="30">
        <f>SUM(E131:E133)</f>
        <v>0</v>
      </c>
      <c r="E130" s="30">
        <f>ROUND(C130*D130,2)</f>
        <v>0</v>
      </c>
      <c r="F130" s="1"/>
    </row>
    <row r="131" spans="1:6" x14ac:dyDescent="0.25">
      <c r="A131" s="35" t="s">
        <v>102</v>
      </c>
      <c r="B131" s="28" t="s">
        <v>101</v>
      </c>
      <c r="C131" s="29">
        <v>1</v>
      </c>
      <c r="D131" s="59"/>
      <c r="E131" s="30">
        <f>ROUND(C131*D131,2)</f>
        <v>0</v>
      </c>
      <c r="F131" s="1"/>
    </row>
    <row r="132" spans="1:6" x14ac:dyDescent="0.25">
      <c r="A132" s="35" t="s">
        <v>94</v>
      </c>
      <c r="B132" s="28" t="s">
        <v>95</v>
      </c>
      <c r="C132" s="29">
        <v>0.25</v>
      </c>
      <c r="D132" s="59"/>
      <c r="E132" s="30">
        <f>ROUND(C132*D132,2)</f>
        <v>0</v>
      </c>
      <c r="F132" s="1"/>
    </row>
    <row r="133" spans="1:6" x14ac:dyDescent="0.25">
      <c r="A133" s="36" t="s">
        <v>88</v>
      </c>
      <c r="B133" s="28" t="s">
        <v>89</v>
      </c>
      <c r="C133" s="29">
        <v>0.45900000000000002</v>
      </c>
      <c r="D133" s="59"/>
      <c r="E133" s="30">
        <f>ROUND(C133*D133,2)</f>
        <v>0</v>
      </c>
      <c r="F133" s="1"/>
    </row>
    <row r="134" spans="1:6" x14ac:dyDescent="0.25">
      <c r="A134" s="31"/>
      <c r="B134" s="32"/>
      <c r="C134" s="29"/>
      <c r="D134" s="33"/>
      <c r="E134" s="34"/>
      <c r="F134" s="1"/>
    </row>
    <row r="135" spans="1:6" x14ac:dyDescent="0.25">
      <c r="A135" s="41" t="s">
        <v>130</v>
      </c>
      <c r="B135" s="42" t="s">
        <v>131</v>
      </c>
      <c r="C135" s="43"/>
      <c r="D135" s="44"/>
      <c r="E135" s="45">
        <f>E136</f>
        <v>0</v>
      </c>
      <c r="F135" s="1"/>
    </row>
    <row r="136" spans="1:6" x14ac:dyDescent="0.25">
      <c r="A136" s="27" t="s">
        <v>132</v>
      </c>
      <c r="B136" s="28" t="s">
        <v>133</v>
      </c>
      <c r="C136" s="29">
        <v>2</v>
      </c>
      <c r="D136" s="30">
        <f>SUM(E137:E140)</f>
        <v>0</v>
      </c>
      <c r="E136" s="30">
        <f>ROUND(C136*D136,2)</f>
        <v>0</v>
      </c>
      <c r="F136" s="1"/>
    </row>
    <row r="137" spans="1:6" x14ac:dyDescent="0.25">
      <c r="A137" s="35" t="s">
        <v>134</v>
      </c>
      <c r="B137" s="28" t="s">
        <v>135</v>
      </c>
      <c r="C137" s="29">
        <v>1</v>
      </c>
      <c r="D137" s="59"/>
      <c r="E137" s="30">
        <f>ROUND(C137*D137,2)</f>
        <v>0</v>
      </c>
      <c r="F137" s="1"/>
    </row>
    <row r="138" spans="1:6" x14ac:dyDescent="0.25">
      <c r="A138" s="35" t="s">
        <v>136</v>
      </c>
      <c r="B138" s="28" t="s">
        <v>137</v>
      </c>
      <c r="C138" s="29">
        <v>5</v>
      </c>
      <c r="D138" s="59"/>
      <c r="E138" s="30">
        <f>ROUND(C138*D138,2)</f>
        <v>0</v>
      </c>
      <c r="F138" s="1"/>
    </row>
    <row r="139" spans="1:6" x14ac:dyDescent="0.25">
      <c r="A139" s="35" t="s">
        <v>138</v>
      </c>
      <c r="B139" s="28" t="s">
        <v>139</v>
      </c>
      <c r="C139" s="29">
        <v>5</v>
      </c>
      <c r="D139" s="59"/>
      <c r="E139" s="30">
        <f>ROUND(C139*D139,2)</f>
        <v>0</v>
      </c>
      <c r="F139" s="1"/>
    </row>
    <row r="140" spans="1:6" x14ac:dyDescent="0.25">
      <c r="A140" s="36" t="s">
        <v>88</v>
      </c>
      <c r="B140" s="28" t="s">
        <v>89</v>
      </c>
      <c r="C140" s="29">
        <v>24.457999999999998</v>
      </c>
      <c r="D140" s="59"/>
      <c r="E140" s="30">
        <f>ROUND(C140*D140,2)</f>
        <v>0</v>
      </c>
      <c r="F140" s="1"/>
    </row>
    <row r="141" spans="1:6" x14ac:dyDescent="0.25">
      <c r="A141" s="31"/>
      <c r="B141" s="32"/>
      <c r="C141" s="29"/>
      <c r="D141" s="33"/>
      <c r="E141" s="34"/>
      <c r="F141" s="1"/>
    </row>
    <row r="142" spans="1:6" x14ac:dyDescent="0.25">
      <c r="A142" s="22" t="s">
        <v>140</v>
      </c>
      <c r="B142" s="23" t="s">
        <v>104</v>
      </c>
      <c r="C142" s="24"/>
      <c r="D142" s="25"/>
      <c r="E142" s="26">
        <f>SUM(E143:E144)</f>
        <v>0</v>
      </c>
      <c r="F142" s="1"/>
    </row>
    <row r="143" spans="1:6" x14ac:dyDescent="0.25">
      <c r="A143" s="27" t="s">
        <v>105</v>
      </c>
      <c r="B143" s="28" t="s">
        <v>106</v>
      </c>
      <c r="C143" s="29">
        <v>1</v>
      </c>
      <c r="D143" s="59"/>
      <c r="E143" s="30">
        <f>ROUND(C143*D143,2)</f>
        <v>0</v>
      </c>
      <c r="F143" s="1"/>
    </row>
    <row r="144" spans="1:6" x14ac:dyDescent="0.25">
      <c r="A144" s="27" t="s">
        <v>107</v>
      </c>
      <c r="B144" s="28" t="s">
        <v>108</v>
      </c>
      <c r="C144" s="29">
        <v>1</v>
      </c>
      <c r="D144" s="59"/>
      <c r="E144" s="30">
        <f>ROUND(C144*D144,2)</f>
        <v>0</v>
      </c>
      <c r="F144" s="1"/>
    </row>
    <row r="145" spans="1:6" x14ac:dyDescent="0.25">
      <c r="A145" s="31"/>
      <c r="B145" s="32"/>
      <c r="C145" s="29"/>
      <c r="D145" s="33"/>
      <c r="E145" s="34"/>
      <c r="F145" s="1"/>
    </row>
    <row r="146" spans="1:6" ht="15" customHeight="1" x14ac:dyDescent="0.25">
      <c r="A146" s="8" t="s">
        <v>141</v>
      </c>
      <c r="B146" s="13" t="s">
        <v>142</v>
      </c>
      <c r="C146" s="14"/>
      <c r="D146" s="15"/>
      <c r="E146" s="16">
        <f>SUM(E147)</f>
        <v>0</v>
      </c>
      <c r="F146" s="1"/>
    </row>
    <row r="147" spans="1:6" ht="15" customHeight="1" x14ac:dyDescent="0.25">
      <c r="A147" s="27" t="s">
        <v>166</v>
      </c>
      <c r="B147" s="28" t="s">
        <v>142</v>
      </c>
      <c r="C147" s="29">
        <v>1</v>
      </c>
      <c r="D147" s="59"/>
      <c r="E147" s="30">
        <f>ROUND(C147*D147,2)</f>
        <v>0</v>
      </c>
      <c r="F147" s="1"/>
    </row>
    <row r="148" spans="1:6" x14ac:dyDescent="0.25">
      <c r="A148" s="31"/>
      <c r="B148" s="32"/>
      <c r="C148" s="29"/>
      <c r="D148" s="33"/>
      <c r="E148" s="34"/>
      <c r="F148" s="1"/>
    </row>
    <row r="149" spans="1:6" x14ac:dyDescent="0.25">
      <c r="A149" s="8" t="s">
        <v>143</v>
      </c>
      <c r="B149" s="13" t="s">
        <v>144</v>
      </c>
      <c r="C149" s="14"/>
      <c r="D149" s="15"/>
      <c r="E149" s="16">
        <f>SUM(E150)</f>
        <v>0</v>
      </c>
      <c r="F149" s="1"/>
    </row>
    <row r="150" spans="1:6" x14ac:dyDescent="0.25">
      <c r="A150" s="27" t="s">
        <v>167</v>
      </c>
      <c r="B150" s="28" t="s">
        <v>144</v>
      </c>
      <c r="C150" s="29">
        <v>1</v>
      </c>
      <c r="D150" s="59"/>
      <c r="E150" s="30">
        <f>ROUND(C150*D150,2)</f>
        <v>0</v>
      </c>
      <c r="F150" s="1"/>
    </row>
    <row r="151" spans="1:6" x14ac:dyDescent="0.25">
      <c r="A151" s="31"/>
      <c r="B151" s="32"/>
      <c r="C151" s="29"/>
      <c r="D151" s="33"/>
      <c r="E151" s="34"/>
      <c r="F151" s="1"/>
    </row>
    <row r="152" spans="1:6" x14ac:dyDescent="0.25">
      <c r="A152" s="8" t="s">
        <v>145</v>
      </c>
      <c r="B152" s="13" t="s">
        <v>146</v>
      </c>
      <c r="C152" s="14"/>
      <c r="D152" s="15"/>
      <c r="E152" s="16">
        <f>SUM(E153)</f>
        <v>0</v>
      </c>
      <c r="F152" s="1"/>
    </row>
    <row r="153" spans="1:6" x14ac:dyDescent="0.25">
      <c r="A153" s="27" t="s">
        <v>168</v>
      </c>
      <c r="B153" s="28" t="s">
        <v>146</v>
      </c>
      <c r="C153" s="29">
        <v>1</v>
      </c>
      <c r="D153" s="59"/>
      <c r="E153" s="30">
        <f>ROUND(C153*D153,2)</f>
        <v>0</v>
      </c>
      <c r="F153" s="1"/>
    </row>
    <row r="154" spans="1:6" x14ac:dyDescent="0.25">
      <c r="A154" s="31"/>
      <c r="B154" s="32"/>
      <c r="C154" s="29"/>
      <c r="D154" s="33"/>
      <c r="E154" s="34"/>
      <c r="F154" s="1"/>
    </row>
    <row r="155" spans="1:6" x14ac:dyDescent="0.25">
      <c r="A155" s="8" t="s">
        <v>147</v>
      </c>
      <c r="B155" s="13" t="s">
        <v>148</v>
      </c>
      <c r="C155" s="14"/>
      <c r="D155" s="15"/>
      <c r="E155" s="16">
        <f>SUM(E156)</f>
        <v>0</v>
      </c>
      <c r="F155" s="1"/>
    </row>
    <row r="156" spans="1:6" x14ac:dyDescent="0.25">
      <c r="A156" s="27" t="s">
        <v>169</v>
      </c>
      <c r="B156" s="28" t="s">
        <v>148</v>
      </c>
      <c r="C156" s="29">
        <v>1</v>
      </c>
      <c r="D156" s="59"/>
      <c r="E156" s="30">
        <f>ROUND(C156*D156,2)</f>
        <v>0</v>
      </c>
      <c r="F156" s="1"/>
    </row>
    <row r="157" spans="1:6" x14ac:dyDescent="0.25">
      <c r="A157" s="31"/>
      <c r="B157" s="32"/>
      <c r="C157" s="51"/>
      <c r="D157" s="33"/>
      <c r="E157" s="34"/>
      <c r="F157" s="1"/>
    </row>
    <row r="158" spans="1:6" x14ac:dyDescent="0.25">
      <c r="A158" s="52" t="s">
        <v>149</v>
      </c>
      <c r="B158" s="9" t="s">
        <v>150</v>
      </c>
      <c r="C158" s="10"/>
      <c r="D158" s="11"/>
      <c r="E158" s="12">
        <f>SUM(E159:E162)</f>
        <v>0</v>
      </c>
      <c r="F158" s="1"/>
    </row>
    <row r="159" spans="1:6" x14ac:dyDescent="0.25">
      <c r="A159" s="27" t="s">
        <v>151</v>
      </c>
      <c r="B159" s="28" t="s">
        <v>152</v>
      </c>
      <c r="C159" s="29">
        <v>1</v>
      </c>
      <c r="D159" s="59"/>
      <c r="E159" s="30">
        <f>ROUND(C159*D159,2)</f>
        <v>0</v>
      </c>
      <c r="F159" s="1"/>
    </row>
    <row r="160" spans="1:6" x14ac:dyDescent="0.25">
      <c r="A160" s="27" t="s">
        <v>153</v>
      </c>
      <c r="B160" s="28" t="s">
        <v>154</v>
      </c>
      <c r="C160" s="29">
        <v>1</v>
      </c>
      <c r="D160" s="59"/>
      <c r="E160" s="30">
        <f>ROUND(C160*D160,2)</f>
        <v>0</v>
      </c>
      <c r="F160" s="1"/>
    </row>
    <row r="161" spans="1:6" x14ac:dyDescent="0.25">
      <c r="A161" s="27" t="s">
        <v>155</v>
      </c>
      <c r="B161" s="28" t="s">
        <v>156</v>
      </c>
      <c r="C161" s="29">
        <v>1</v>
      </c>
      <c r="D161" s="59"/>
      <c r="E161" s="30">
        <f>ROUND(C161*D161,2)</f>
        <v>0</v>
      </c>
      <c r="F161" s="1"/>
    </row>
    <row r="162" spans="1:6" x14ac:dyDescent="0.25">
      <c r="A162" s="27" t="s">
        <v>157</v>
      </c>
      <c r="B162" s="28" t="s">
        <v>158</v>
      </c>
      <c r="C162" s="29">
        <v>1</v>
      </c>
      <c r="D162" s="59"/>
      <c r="E162" s="30">
        <f>ROUND(C162*D162,2)</f>
        <v>0</v>
      </c>
      <c r="F162" s="1"/>
    </row>
    <row r="163" spans="1:6" x14ac:dyDescent="0.25">
      <c r="A163" s="31"/>
      <c r="B163" s="32"/>
      <c r="C163" s="51"/>
      <c r="D163" s="33"/>
      <c r="E163" s="34"/>
      <c r="F163" s="1"/>
    </row>
    <row r="164" spans="1:6" x14ac:dyDescent="0.25">
      <c r="A164" s="52" t="s">
        <v>159</v>
      </c>
      <c r="B164" s="9" t="s">
        <v>160</v>
      </c>
      <c r="C164" s="10"/>
      <c r="D164" s="11"/>
      <c r="E164" s="12">
        <f>SUM(E165)</f>
        <v>0</v>
      </c>
      <c r="F164" s="1"/>
    </row>
    <row r="165" spans="1:6" x14ac:dyDescent="0.25">
      <c r="A165" s="27" t="s">
        <v>10</v>
      </c>
      <c r="B165" s="28" t="s">
        <v>11</v>
      </c>
      <c r="C165" s="29">
        <v>48</v>
      </c>
      <c r="D165" s="59"/>
      <c r="E165" s="30">
        <f>ROUND(C165*D165,2)</f>
        <v>0</v>
      </c>
      <c r="F165" s="1"/>
    </row>
    <row r="166" spans="1:6" x14ac:dyDescent="0.25">
      <c r="A166" s="31"/>
      <c r="B166" s="32"/>
      <c r="C166" s="51"/>
      <c r="D166" s="33"/>
      <c r="E166" s="34"/>
      <c r="F166" s="1"/>
    </row>
    <row r="167" spans="1:6" x14ac:dyDescent="0.25">
      <c r="A167" s="31"/>
      <c r="B167" s="53" t="s">
        <v>165</v>
      </c>
      <c r="C167" s="51"/>
      <c r="D167" s="33"/>
      <c r="E167" s="34">
        <f>SUM(E4,E158,E164)</f>
        <v>0</v>
      </c>
      <c r="F167" s="2"/>
    </row>
    <row r="168" spans="1:6" x14ac:dyDescent="0.25">
      <c r="A168" s="54"/>
      <c r="B168" s="54"/>
      <c r="C168" s="54"/>
      <c r="D168" s="54"/>
      <c r="E168" s="54"/>
    </row>
    <row r="169" spans="1:6" x14ac:dyDescent="0.25">
      <c r="A169" s="54"/>
      <c r="B169" s="54"/>
      <c r="C169" s="54"/>
      <c r="D169" s="54"/>
      <c r="E169" s="54"/>
    </row>
    <row r="170" spans="1:6" x14ac:dyDescent="0.25">
      <c r="A170" s="54"/>
      <c r="B170" s="55" t="s">
        <v>170</v>
      </c>
      <c r="C170" s="68"/>
      <c r="D170" s="69">
        <f>+D172-D171</f>
        <v>0</v>
      </c>
      <c r="E170" s="61"/>
    </row>
    <row r="171" spans="1:6" x14ac:dyDescent="0.25">
      <c r="A171" s="54"/>
      <c r="B171" s="56" t="s">
        <v>171</v>
      </c>
      <c r="D171" s="70">
        <f>D172-(D172/1.02)</f>
        <v>0</v>
      </c>
      <c r="E171" s="61"/>
    </row>
    <row r="172" spans="1:6" x14ac:dyDescent="0.25">
      <c r="A172" s="54"/>
      <c r="B172" s="57" t="s">
        <v>173</v>
      </c>
      <c r="C172" s="67"/>
      <c r="D172" s="71">
        <f>+E167</f>
        <v>0</v>
      </c>
      <c r="E172" s="62"/>
    </row>
    <row r="173" spans="1:6" x14ac:dyDescent="0.25">
      <c r="A173" s="54"/>
      <c r="B173" s="58" t="s">
        <v>181</v>
      </c>
      <c r="C173" s="73">
        <v>0.09</v>
      </c>
      <c r="D173" s="72">
        <f>+D172*C173</f>
        <v>0</v>
      </c>
      <c r="E173" s="62"/>
    </row>
    <row r="174" spans="1:6" x14ac:dyDescent="0.25">
      <c r="A174" s="54"/>
      <c r="B174" s="58" t="s">
        <v>182</v>
      </c>
      <c r="C174" s="74">
        <v>0.06</v>
      </c>
      <c r="D174" s="72">
        <f>+D172*C174</f>
        <v>0</v>
      </c>
      <c r="E174" s="63"/>
    </row>
    <row r="175" spans="1:6" x14ac:dyDescent="0.25">
      <c r="A175" s="54"/>
      <c r="B175" s="57" t="s">
        <v>175</v>
      </c>
      <c r="C175" s="67"/>
      <c r="D175" s="71">
        <f>+D174+D173+D172</f>
        <v>0</v>
      </c>
      <c r="E175" s="64"/>
    </row>
    <row r="176" spans="1:6" x14ac:dyDescent="0.25">
      <c r="A176" s="54"/>
      <c r="B176" s="58" t="s">
        <v>172</v>
      </c>
      <c r="C176" s="67"/>
      <c r="D176" s="72">
        <f>+D175*0.21</f>
        <v>0</v>
      </c>
      <c r="E176" s="62"/>
    </row>
    <row r="177" spans="1:7" x14ac:dyDescent="0.25">
      <c r="A177" s="54"/>
      <c r="B177" s="57" t="s">
        <v>176</v>
      </c>
      <c r="C177" s="67"/>
      <c r="D177" s="71">
        <f>+D176+D175</f>
        <v>0</v>
      </c>
      <c r="E177" s="65"/>
    </row>
    <row r="178" spans="1:7" x14ac:dyDescent="0.25">
      <c r="D178" s="66"/>
    </row>
    <row r="180" spans="1:7" x14ac:dyDescent="0.25">
      <c r="A180" s="75" t="s">
        <v>177</v>
      </c>
      <c r="B180" s="75"/>
      <c r="C180" s="75"/>
      <c r="D180" s="75"/>
      <c r="E180" s="75"/>
      <c r="F180" s="75"/>
      <c r="G180" s="75"/>
    </row>
    <row r="181" spans="1:7" x14ac:dyDescent="0.25">
      <c r="A181" s="75" t="s">
        <v>178</v>
      </c>
      <c r="B181" s="75"/>
      <c r="C181" s="75"/>
      <c r="D181" s="75"/>
      <c r="E181" s="75"/>
      <c r="F181" s="75"/>
      <c r="G181" s="75"/>
    </row>
    <row r="182" spans="1:7" x14ac:dyDescent="0.25">
      <c r="A182" s="75" t="s">
        <v>179</v>
      </c>
      <c r="B182" s="75"/>
      <c r="C182" s="75"/>
      <c r="D182" s="75"/>
      <c r="E182" s="75"/>
      <c r="F182" s="75"/>
      <c r="G182" s="75"/>
    </row>
    <row r="183" spans="1:7" x14ac:dyDescent="0.25">
      <c r="A183" s="60" t="s">
        <v>180</v>
      </c>
    </row>
    <row r="184" spans="1:7" x14ac:dyDescent="0.25">
      <c r="A184" s="60" t="s">
        <v>174</v>
      </c>
    </row>
  </sheetData>
  <sheetProtection algorithmName="SHA-512" hashValue="xe7TVEnYzIGky3bAyI+uaXV53Qi7MEH4CXAYGI5paDAcaA4hi1obWCJsIB/q0jzxQ8qowcZucr6FNx2Qh6Yhyg==" saltValue="WXXBIB1fPNtmzb6kkrY4Kg==" spinCount="100000" sheet="1" objects="1" scenarios="1" selectLockedCells="1"/>
  <mergeCells count="3">
    <mergeCell ref="A180:G180"/>
    <mergeCell ref="A181:G181"/>
    <mergeCell ref="A182:G182"/>
  </mergeCells>
  <pageMargins left="0.7" right="0.7" top="0.75" bottom="0.75" header="0.3" footer="0.3"/>
  <pageSetup paperSize="9" orientation="portrait" r:id="rId1"/>
  <ignoredErrors>
    <ignoredError sqref="D85" formula="1"/>
    <ignoredError sqref="A158 A16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Infraestructura Tec CTC 2.0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Galindo García, Fernando</dc:creator>
  <cp:keywords/>
  <dc:description/>
  <cp:lastModifiedBy>Galindo García, Fernando</cp:lastModifiedBy>
  <dcterms:created xsi:type="dcterms:W3CDTF">2020-10-20T05:35:28Z</dcterms:created>
  <dcterms:modified xsi:type="dcterms:W3CDTF">2021-09-20T08:14:18Z</dcterms:modified>
  <cp:category/>
</cp:coreProperties>
</file>