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Mis documentos Santi\Canillejas\OB.20.024 Sustituir Carpinterías en Clínica y Formación\"/>
    </mc:Choice>
  </mc:AlternateContent>
  <xr:revisionPtr revIDLastSave="0" documentId="8_{47A0A3C7-EE03-4817-96EC-ECA9D1E70B36}" xr6:coauthVersionLast="36" xr6:coauthVersionMax="36" xr10:uidLastSave="{00000000-0000-0000-0000-000000000000}"/>
  <bookViews>
    <workbookView xWindow="0" yWindow="0" windowWidth="23040" windowHeight="9060" xr2:uid="{188748D8-56FA-4F08-A887-A8A494D88B5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1" l="1"/>
  <c r="G54" i="1"/>
  <c r="J52" i="1"/>
  <c r="G52" i="1"/>
  <c r="J48" i="1"/>
  <c r="G48" i="1"/>
  <c r="J46" i="1"/>
  <c r="G46" i="1"/>
  <c r="J44" i="1"/>
  <c r="G44" i="1"/>
  <c r="J42" i="1"/>
  <c r="G42" i="1"/>
  <c r="J40" i="1"/>
  <c r="G40" i="1"/>
  <c r="J38" i="1"/>
  <c r="G38" i="1"/>
  <c r="F50" i="1" s="1"/>
  <c r="H37" i="1"/>
  <c r="E37" i="1"/>
  <c r="J33" i="1"/>
  <c r="I35" i="1" s="1"/>
  <c r="G33" i="1"/>
  <c r="F35" i="1" s="1"/>
  <c r="H32" i="1"/>
  <c r="E32" i="1"/>
  <c r="F30" i="1"/>
  <c r="G30" i="1" s="1"/>
  <c r="G27" i="1" s="1"/>
  <c r="J28" i="1"/>
  <c r="I30" i="1" s="1"/>
  <c r="G28" i="1"/>
  <c r="H27" i="1"/>
  <c r="E27" i="1"/>
  <c r="J23" i="1"/>
  <c r="G23" i="1"/>
  <c r="J21" i="1"/>
  <c r="G21" i="1"/>
  <c r="J20" i="1"/>
  <c r="G20" i="1"/>
  <c r="J18" i="1"/>
  <c r="G18" i="1"/>
  <c r="J16" i="1"/>
  <c r="G16" i="1"/>
  <c r="J14" i="1"/>
  <c r="G14" i="1"/>
  <c r="F25" i="1" s="1"/>
  <c r="H13" i="1"/>
  <c r="E13" i="1"/>
  <c r="I11" i="1"/>
  <c r="I4" i="1" s="1"/>
  <c r="J9" i="1"/>
  <c r="G9" i="1"/>
  <c r="J7" i="1"/>
  <c r="G7" i="1"/>
  <c r="J5" i="1"/>
  <c r="G5" i="1"/>
  <c r="F11" i="1" s="1"/>
  <c r="H4" i="1"/>
  <c r="E4" i="1"/>
  <c r="I50" i="1" l="1"/>
  <c r="J50" i="1" s="1"/>
  <c r="J37" i="1" s="1"/>
  <c r="I25" i="1"/>
  <c r="J25" i="1" s="1"/>
  <c r="J13" i="1" s="1"/>
  <c r="G25" i="1"/>
  <c r="G13" i="1" s="1"/>
  <c r="F13" i="1"/>
  <c r="G11" i="1"/>
  <c r="G4" i="1" s="1"/>
  <c r="F4" i="1"/>
  <c r="G35" i="1"/>
  <c r="G32" i="1" s="1"/>
  <c r="F32" i="1"/>
  <c r="J30" i="1"/>
  <c r="J27" i="1" s="1"/>
  <c r="I27" i="1"/>
  <c r="G50" i="1"/>
  <c r="G37" i="1" s="1"/>
  <c r="F37" i="1"/>
  <c r="J35" i="1"/>
  <c r="J32" i="1" s="1"/>
  <c r="I32" i="1"/>
  <c r="F27" i="1"/>
  <c r="J11" i="1"/>
  <c r="J4" i="1" s="1"/>
  <c r="I37" i="1" l="1"/>
  <c r="I13" i="1"/>
  <c r="F53" i="1"/>
  <c r="G53" i="1" s="1"/>
  <c r="G55" i="1" s="1"/>
  <c r="I53" i="1"/>
  <c r="J53" i="1" s="1"/>
  <c r="J55" i="1" s="1"/>
  <c r="J56" i="1" l="1"/>
  <c r="J57" i="1" s="1"/>
  <c r="G56" i="1"/>
  <c r="G57" i="1" s="1"/>
  <c r="J58" i="1" l="1"/>
  <c r="J59" i="1" s="1"/>
  <c r="G58" i="1"/>
  <c r="G5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Cartón Llorente, Santiago</author>
    <author>Cárdaba Prada, Luis María</author>
  </authors>
  <commentList>
    <comment ref="A3" authorId="0" shapeId="0" xr:uid="{14981129-A4AE-40EC-AE67-3BF55C319344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5F030E1B-0389-4C1F-AF6D-F4CC64B85E3F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7629E772-2C87-4422-8FA0-FA1AFBAB575F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CB4CB9A0-030E-4FE8-AA90-8D3EE67A3288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4937FF37-C039-4E70-B38A-1B6EBC115C8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2BE75C51-7577-463E-8017-0E358F298CA7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B2C18E9B-6871-4B79-8ADC-E3E847AC72E1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550C71FB-1AE7-469D-B41B-3A2845FBF84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8FDFFCB-30A9-4E1B-8586-8EFC09AB1BB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438431EF-2D7C-4DDC-BFC8-7C5A7139EB7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57" authorId="1" shapeId="0" xr:uid="{30E65A35-FEB7-49F7-B823-9D9BB6CB38E3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59" authorId="1" shapeId="0" xr:uid="{AEFAC1AB-0689-49E9-97F5-B7153408B9CA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<sst xmlns="http://schemas.openxmlformats.org/spreadsheetml/2006/main" count="132" uniqueCount="91">
  <si>
    <t>OB.20.024 SUSTITUCIÓN DE CARPINTERÍAS EN FP Y CLINICA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</si>
  <si>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</si>
  <si>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</si>
  <si>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</si>
  <si>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</si>
  <si>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</si>
  <si>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</si>
  <si>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</si>
  <si>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</si>
  <si>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</si>
  <si>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</si>
  <si>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</si>
  <si>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DESMONTAJES Y DEMOLICIONES</t>
  </si>
  <si>
    <t>mE01DKA020</t>
  </si>
  <si>
    <t>Partida</t>
  </si>
  <si>
    <t>m2</t>
  </si>
  <si>
    <t>LEVANT.CERJ.EN MUROS A MANO</t>
  </si>
  <si>
    <t>Levantado de carpintería metálica, en cualquier tipo de muros, incluidos cercos, hojas y accesorios, por medios manuales, incluso limpieza, retirada de escombros a pie de carga, con transporte a vertedero y con p.p. de medios auxiliares, s/RCDs.</t>
  </si>
  <si>
    <t>mE01DKW030</t>
  </si>
  <si>
    <t>DESMONTAJE VIDRIERÍA A MANO</t>
  </si>
  <si>
    <t>Desmontaje de cualquier tipo de vidriería, incluso retirada, carga y transporte a vertedero, s/RCDs.</t>
  </si>
  <si>
    <t>0001</t>
  </si>
  <si>
    <t>DESMONTAJE DE PERSIANA</t>
  </si>
  <si>
    <t>Desmontaje de persiana enrollable de lamas, con medios manuales, y carga manual de escombros sobre camión o contenedor.</t>
  </si>
  <si>
    <t>Total 01</t>
  </si>
  <si>
    <t>02</t>
  </si>
  <si>
    <t>CARPINTERÍA Y CERRAJERÍA</t>
  </si>
  <si>
    <t>E13ACA460</t>
  </si>
  <si>
    <t>VENT.AL.LC.CORRE.R.P.T. M.B.&lt;2m2</t>
  </si>
  <si>
    <t>Carpintería de aluminio lacado en color, en ventanas correderas con rotura de puente térmico de 2 hojas, de superficie menor de 2 m2., compuesta por cerco con carriles para persiana, hojas, capialzado monobloc y persiana de PVC de lama de 50 mm., herrajes de colgar y de seguridad, totalmente instalada sobre precerco de aluminio, sellado de juntas y limpieza, incluso con p.p. de medios auxiliares.</t>
  </si>
  <si>
    <t>D12DA110</t>
  </si>
  <si>
    <t>RECIBIDO MECANISMOS PERSIANAS</t>
  </si>
  <si>
    <t>Ud. Recibido de eje, polea y demás accesoríos de persiana enrollable de ventana, utilizando pasta de yeso negro, todo ello colocado, i/apertura de hueco para alojamiento del recogedor, dejando la cinta totalmente alineada con la carpintería.</t>
  </si>
  <si>
    <t>D12AA010</t>
  </si>
  <si>
    <t>M2</t>
  </si>
  <si>
    <t>RECIB. CERCOS MUR. EXT. FÁB. VISTA</t>
  </si>
  <si>
    <t>M2. Recibido de cercos o precercos de cualquier material en muro de cerramiento exteríor de fábrica vista, utilizando mortero de cemento M10 según UNE-EN 998-2, totalmente colocado y aplomado, i/p.p. de medios auxiliares.</t>
  </si>
  <si>
    <t>0003</t>
  </si>
  <si>
    <t>paj</t>
  </si>
  <si>
    <t>REPASOS DE ALBAÑILERÍA Y PINTURA</t>
  </si>
  <si>
    <t>E13ACR020</t>
  </si>
  <si>
    <t>VENT.AL.LC. FIJO ESCAPARATE &gt;4m2</t>
  </si>
  <si>
    <t>Carpintería de aluminio lacado en color, en ventanales fijos para escaparates mayores de 4 m2. o cerramientos en general, para acristalar, compuesta por cerco sin carriles para persiana o cierre, junquillos y accesorios, totalmente instalada sobre precerco de aluminio, incluso con p.p. de medios auxiliares.</t>
  </si>
  <si>
    <t>E13ACE200</t>
  </si>
  <si>
    <t>PUERTAS AL.LC. VAIVÉN 2 HOJAS</t>
  </si>
  <si>
    <t>Carpintería de aluminio lacado en color, en puertas de vaivén de 2 hojas para acristalar, mayores de 2 m2. y menores de 4 m2. de superficie total, compuesta por cerco, hojas con zócalo inferior ciego de 30 cm., y herrajes de colgar y de seguridad, totalmente instalada sobre precerco de aluminio, sellado de juntas y limpieza, incluso con p.p. de medios auxiliares.</t>
  </si>
  <si>
    <t>Total 02</t>
  </si>
  <si>
    <t>03</t>
  </si>
  <si>
    <t>VIDRIERÍA</t>
  </si>
  <si>
    <t>mE16EA030</t>
  </si>
  <si>
    <t>DOBLE ACRISTALAMIENTO 4/12/4</t>
  </si>
  <si>
    <t>Doble acristalamiento formado por dos lunas float incoloras de 4 mm. y cámara de aire deshidratado de 12 o 16 mm. con perfil separador de aluminio y doble sellado perimetral, fijación sobre carpintería con acuñado mediante calzos de apoyo perimetrales y laterales y sellado en frío con silicona, incluso cortes de vidrio y colocación de junquillos, según NTE-FVP-8.</t>
  </si>
  <si>
    <t>Total 03</t>
  </si>
  <si>
    <t>04</t>
  </si>
  <si>
    <t>ESTORES</t>
  </si>
  <si>
    <t>0002</t>
  </si>
  <si>
    <t>ESTOR ENROLLABLE</t>
  </si>
  <si>
    <t>Estor enrollable, de 1000 mm de anchura y 1200 mm de altura, con tejido ignífugo opaco, de poliéster recubierto de PVC, accionamiento manual con cadena de PVC en el lado derecho; fijado en la pared o techo con anclajes mecánicos.</t>
  </si>
  <si>
    <t>Total 04</t>
  </si>
  <si>
    <t>05</t>
  </si>
  <si>
    <t>GESTIÓN DE RESIDUOS</t>
  </si>
  <si>
    <t>D12VL003</t>
  </si>
  <si>
    <t>LIMPIEZA DE ZONAS COMUNES</t>
  </si>
  <si>
    <t>M2. Limpieza de zonas comunes de viviendas en boque, desprendiendo morteros adheridos, fregado de suelos, limpieza escaleras, patios, cristales etc., i/barrido, retirada de escombros a pie de carga y p.p. de medios auxiliares.</t>
  </si>
  <si>
    <t>mE01DTW020</t>
  </si>
  <si>
    <t>ud</t>
  </si>
  <si>
    <t>ALQUILER  SACO ESCOMBROS 1 m3.</t>
  </si>
  <si>
    <t>Servicio de recogida de saco de escombros de 1 m3. de capacidad, colocado a pie de carga y transporte a vertedero considerando una distancia no superior a 20 Km.</t>
  </si>
  <si>
    <t>U20CT010</t>
  </si>
  <si>
    <t>m3</t>
  </si>
  <si>
    <t>CARGA RCD EN SACOS MANO</t>
  </si>
  <si>
    <t>Carga de RCD en sacos y evacuación a una distancia máxima de 20 m, por medios manuales, sobre camión pequeño, contenedor o tubo de evacuación.</t>
  </si>
  <si>
    <t>U20CT060</t>
  </si>
  <si>
    <t>TRAN.PLAN.&lt;50km.CONTENEDOR RCD 4m3</t>
  </si>
  <si>
    <t>Servicio de entrega y recogida de contenedor de RCD de 4 m3 por transportista autorizado (por la Consejería de Medio Ambiente de la Comunidad Autónoma correspondiente), colocado a pie de carga y considerando una distancia de transporte al centro de reciclaje o de transferencia no superior a 50 km. No incluye alquiler del saco ni el canon de la planta. Según Real Decreto 105/2008, de 1 de febrero por el que se regula la producción y gestión de los residuos de construcción y demolición.</t>
  </si>
  <si>
    <t>U20CO010</t>
  </si>
  <si>
    <t>mes</t>
  </si>
  <si>
    <t>ALQUILER CONTENEDOR RCD 4m3</t>
  </si>
  <si>
    <t>Coste del alquiler de contenedor de 4 m3 de capacidad para RCD, sólo permitido éste tipo de residuo en el contenedor por el gestor de residuos no peligrosos (autorizado por la Consejería de Medio Ambiente). Según Real Decreto 105/2008, de 1 de febrero por el que se regula la producción y gestión de los residuos de construcción y demolición.</t>
  </si>
  <si>
    <t>mE01DTW030</t>
  </si>
  <si>
    <t>ALQUILER CONTENEDOR  4 m3.</t>
  </si>
  <si>
    <t>Servicio de entrega y recogida de contenedor de 4 m3. de capacidad, colocado a pie de carga y considerando una distancia  no superior a 10 km.</t>
  </si>
  <si>
    <t>Total 05</t>
  </si>
  <si>
    <t>06</t>
  </si>
  <si>
    <t>SEGURIDAD Y SALUD</t>
  </si>
  <si>
    <t>Total PEM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</si>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</sst>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vertical="top"/>
    </xf>
    <xf numFmtId="4" fontId="6" fillId="0" borderId="0" xfId="0" applyNumberFormat="1" applyFont="1" applyFill="1" applyAlignment="1" applyProtection="1">
      <alignment vertical="top"/>
      <protection locked="0"/>
    </xf>
    <xf numFmtId="4" fontId="7" fillId="0" borderId="0" xfId="0" applyNumberFormat="1" applyFont="1" applyAlignment="1">
      <alignment vertical="top"/>
    </xf>
    <xf numFmtId="4" fontId="6" fillId="4" borderId="0" xfId="0" applyNumberFormat="1" applyFont="1" applyFill="1" applyAlignment="1" applyProtection="1">
      <alignment vertical="top"/>
      <protection locked="0"/>
    </xf>
    <xf numFmtId="0" fontId="6" fillId="0" borderId="0" xfId="0" applyFont="1" applyAlignment="1">
      <alignment vertical="top"/>
    </xf>
    <xf numFmtId="49" fontId="4" fillId="0" borderId="0" xfId="0" applyNumberFormat="1" applyFont="1" applyAlignment="1">
      <alignment vertical="top" wrapText="1"/>
    </xf>
    <xf numFmtId="3" fontId="6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0" fontId="6" fillId="5" borderId="0" xfId="0" applyFont="1" applyFill="1" applyAlignment="1">
      <alignment vertical="top"/>
    </xf>
    <xf numFmtId="0" fontId="6" fillId="5" borderId="0" xfId="0" applyFont="1" applyFill="1" applyAlignment="1">
      <alignment vertical="top" wrapText="1"/>
    </xf>
    <xf numFmtId="4" fontId="6" fillId="0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0" fontId="0" fillId="6" borderId="1" xfId="0" applyFill="1" applyBorder="1"/>
    <xf numFmtId="0" fontId="0" fillId="6" borderId="2" xfId="0" applyFill="1" applyBorder="1"/>
    <xf numFmtId="49" fontId="4" fillId="6" borderId="2" xfId="0" applyNumberFormat="1" applyFont="1" applyFill="1" applyBorder="1" applyAlignment="1">
      <alignment vertical="top" wrapText="1"/>
    </xf>
    <xf numFmtId="4" fontId="5" fillId="6" borderId="3" xfId="0" applyNumberFormat="1" applyFont="1" applyFill="1" applyBorder="1" applyAlignment="1">
      <alignment vertical="top"/>
    </xf>
    <xf numFmtId="0" fontId="0" fillId="6" borderId="4" xfId="0" applyFill="1" applyBorder="1"/>
    <xf numFmtId="0" fontId="0" fillId="6" borderId="0" xfId="0" applyFill="1" applyBorder="1"/>
    <xf numFmtId="49" fontId="4" fillId="6" borderId="0" xfId="0" applyNumberFormat="1" applyFont="1" applyFill="1" applyBorder="1" applyAlignment="1">
      <alignment vertical="top" wrapText="1"/>
    </xf>
    <xf numFmtId="9" fontId="6" fillId="6" borderId="4" xfId="0" applyNumberFormat="1" applyFont="1" applyFill="1" applyBorder="1" applyAlignment="1">
      <alignment vertical="top"/>
    </xf>
    <xf numFmtId="4" fontId="5" fillId="6" borderId="5" xfId="0" applyNumberFormat="1" applyFont="1" applyFill="1" applyBorder="1" applyAlignment="1">
      <alignment vertical="top"/>
    </xf>
    <xf numFmtId="4" fontId="6" fillId="6" borderId="0" xfId="0" applyNumberFormat="1" applyFont="1" applyFill="1" applyBorder="1" applyAlignment="1" applyProtection="1">
      <alignment vertical="top"/>
      <protection locked="0"/>
    </xf>
    <xf numFmtId="9" fontId="6" fillId="0" borderId="4" xfId="0" applyNumberFormat="1" applyFont="1" applyFill="1" applyBorder="1" applyAlignment="1" applyProtection="1">
      <alignment vertical="top"/>
      <protection locked="0"/>
    </xf>
    <xf numFmtId="0" fontId="0" fillId="6" borderId="6" xfId="0" applyFill="1" applyBorder="1"/>
    <xf numFmtId="0" fontId="0" fillId="6" borderId="7" xfId="0" applyFill="1" applyBorder="1"/>
    <xf numFmtId="49" fontId="4" fillId="6" borderId="8" xfId="0" applyNumberFormat="1" applyFont="1" applyFill="1" applyBorder="1" applyAlignment="1">
      <alignment vertical="top"/>
    </xf>
    <xf numFmtId="4" fontId="5" fillId="6" borderId="8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0C2E0-D710-4A62-AE7B-DEE8AC6AC28E}">
  <dimension ref="A1:J59"/>
  <sheetViews>
    <sheetView tabSelected="1" topLeftCell="A39" workbookViewId="0">
      <selection activeCell="K48" sqref="K48"/>
    </sheetView>
  </sheetViews>
  <sheetFormatPr baseColWidth="10" defaultRowHeight="14.4" x14ac:dyDescent="0.3"/>
  <cols>
    <col min="1" max="1" width="8.21875" customWidth="1"/>
    <col min="2" max="2" width="5.77734375" customWidth="1"/>
    <col min="3" max="3" width="3.88671875" bestFit="1" customWidth="1"/>
    <col min="4" max="4" width="45.33203125" customWidth="1"/>
    <col min="5" max="5" width="8" bestFit="1" customWidth="1"/>
    <col min="6" max="6" width="7.6640625" bestFit="1" customWidth="1"/>
    <col min="7" max="7" width="8.109375" bestFit="1" customWidth="1"/>
    <col min="8" max="8" width="8" bestFit="1" customWidth="1"/>
    <col min="9" max="9" width="6.88671875" bestFit="1" customWidth="1"/>
    <col min="10" max="10" width="8.109375" bestFit="1" customWidth="1"/>
  </cols>
  <sheetData>
    <row r="1" spans="1:10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" x14ac:dyDescent="0.3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3">
      <c r="A4" s="6" t="s">
        <v>9</v>
      </c>
      <c r="B4" s="6" t="s">
        <v>10</v>
      </c>
      <c r="C4" s="6" t="s">
        <v>11</v>
      </c>
      <c r="D4" s="7" t="s">
        <v>12</v>
      </c>
      <c r="E4" s="8">
        <f t="shared" ref="E4:J4" si="0">E11</f>
        <v>1</v>
      </c>
      <c r="F4" s="9">
        <f t="shared" si="0"/>
        <v>13802.400000000001</v>
      </c>
      <c r="G4" s="9">
        <f t="shared" si="0"/>
        <v>13802.4</v>
      </c>
      <c r="H4" s="8">
        <f t="shared" si="0"/>
        <v>1</v>
      </c>
      <c r="I4" s="9">
        <f t="shared" si="0"/>
        <v>0</v>
      </c>
      <c r="J4" s="9">
        <f t="shared" si="0"/>
        <v>0</v>
      </c>
    </row>
    <row r="5" spans="1:10" x14ac:dyDescent="0.3">
      <c r="A5" s="10" t="s">
        <v>13</v>
      </c>
      <c r="B5" s="11" t="s">
        <v>14</v>
      </c>
      <c r="C5" s="11" t="s">
        <v>15</v>
      </c>
      <c r="D5" s="12" t="s">
        <v>16</v>
      </c>
      <c r="E5" s="13">
        <v>480</v>
      </c>
      <c r="F5" s="14">
        <v>12.76</v>
      </c>
      <c r="G5" s="15">
        <f>ROUND(E5*F5,2)</f>
        <v>6124.8</v>
      </c>
      <c r="H5" s="13">
        <v>480</v>
      </c>
      <c r="I5" s="16">
        <v>0</v>
      </c>
      <c r="J5" s="15">
        <f>ROUND(H5*I5,2)</f>
        <v>0</v>
      </c>
    </row>
    <row r="6" spans="1:10" ht="40.799999999999997" x14ac:dyDescent="0.3">
      <c r="A6" s="17"/>
      <c r="B6" s="17"/>
      <c r="C6" s="17"/>
      <c r="D6" s="12" t="s">
        <v>17</v>
      </c>
      <c r="E6" s="17"/>
      <c r="F6" s="17"/>
      <c r="G6" s="17"/>
      <c r="H6" s="17"/>
      <c r="I6" s="17"/>
      <c r="J6" s="17"/>
    </row>
    <row r="7" spans="1:10" x14ac:dyDescent="0.3">
      <c r="A7" s="10" t="s">
        <v>18</v>
      </c>
      <c r="B7" s="11" t="s">
        <v>14</v>
      </c>
      <c r="C7" s="11" t="s">
        <v>15</v>
      </c>
      <c r="D7" s="12" t="s">
        <v>19</v>
      </c>
      <c r="E7" s="13">
        <v>480</v>
      </c>
      <c r="F7" s="14">
        <v>10.42</v>
      </c>
      <c r="G7" s="15">
        <f>ROUND(E7*F7,2)</f>
        <v>5001.6000000000004</v>
      </c>
      <c r="H7" s="13">
        <v>480</v>
      </c>
      <c r="I7" s="16">
        <v>0</v>
      </c>
      <c r="J7" s="15">
        <f>ROUND(H7*I7,2)</f>
        <v>0</v>
      </c>
    </row>
    <row r="8" spans="1:10" ht="20.399999999999999" x14ac:dyDescent="0.3">
      <c r="A8" s="17"/>
      <c r="B8" s="17"/>
      <c r="C8" s="17"/>
      <c r="D8" s="12" t="s">
        <v>20</v>
      </c>
      <c r="E8" s="17"/>
      <c r="F8" s="17"/>
      <c r="G8" s="17"/>
      <c r="H8" s="17"/>
      <c r="I8" s="17"/>
      <c r="J8" s="17"/>
    </row>
    <row r="9" spans="1:10" x14ac:dyDescent="0.3">
      <c r="A9" s="10" t="s">
        <v>21</v>
      </c>
      <c r="B9" s="11" t="s">
        <v>14</v>
      </c>
      <c r="C9" s="11" t="s">
        <v>15</v>
      </c>
      <c r="D9" s="12" t="s">
        <v>22</v>
      </c>
      <c r="E9" s="13">
        <v>300</v>
      </c>
      <c r="F9" s="14">
        <v>8.92</v>
      </c>
      <c r="G9" s="15">
        <f>ROUND(E9*F9,2)</f>
        <v>2676</v>
      </c>
      <c r="H9" s="13">
        <v>300</v>
      </c>
      <c r="I9" s="16">
        <v>0</v>
      </c>
      <c r="J9" s="15">
        <f>ROUND(H9*I9,2)</f>
        <v>0</v>
      </c>
    </row>
    <row r="10" spans="1:10" ht="20.399999999999999" x14ac:dyDescent="0.3">
      <c r="A10" s="17"/>
      <c r="B10" s="17"/>
      <c r="C10" s="17"/>
      <c r="D10" s="12" t="s">
        <v>23</v>
      </c>
      <c r="E10" s="17"/>
      <c r="F10" s="17"/>
      <c r="G10" s="17"/>
      <c r="H10" s="17"/>
      <c r="I10" s="17"/>
      <c r="J10" s="17"/>
    </row>
    <row r="11" spans="1:10" x14ac:dyDescent="0.3">
      <c r="A11" s="17"/>
      <c r="B11" s="17"/>
      <c r="C11" s="17"/>
      <c r="D11" s="18" t="s">
        <v>24</v>
      </c>
      <c r="E11" s="19">
        <v>1</v>
      </c>
      <c r="F11" s="20">
        <f>G5+G7+G9</f>
        <v>13802.400000000001</v>
      </c>
      <c r="G11" s="20">
        <f>ROUND(E11*F11,2)</f>
        <v>13802.4</v>
      </c>
      <c r="H11" s="19">
        <v>1</v>
      </c>
      <c r="I11" s="20">
        <f>J5+J7+J9</f>
        <v>0</v>
      </c>
      <c r="J11" s="20">
        <f>ROUND(H11*I11,2)</f>
        <v>0</v>
      </c>
    </row>
    <row r="12" spans="1:10" x14ac:dyDescent="0.3">
      <c r="A12" s="21"/>
      <c r="B12" s="21"/>
      <c r="C12" s="21"/>
      <c r="D12" s="22"/>
      <c r="E12" s="21"/>
      <c r="F12" s="21"/>
      <c r="G12" s="21"/>
      <c r="H12" s="21"/>
      <c r="I12" s="21"/>
      <c r="J12" s="21"/>
    </row>
    <row r="13" spans="1:10" x14ac:dyDescent="0.3">
      <c r="A13" s="6" t="s">
        <v>25</v>
      </c>
      <c r="B13" s="6" t="s">
        <v>10</v>
      </c>
      <c r="C13" s="6" t="s">
        <v>11</v>
      </c>
      <c r="D13" s="7" t="s">
        <v>26</v>
      </c>
      <c r="E13" s="8">
        <f t="shared" ref="E13:J13" si="1">E25</f>
        <v>1</v>
      </c>
      <c r="F13" s="9">
        <f t="shared" si="1"/>
        <v>161129.53</v>
      </c>
      <c r="G13" s="9">
        <f t="shared" si="1"/>
        <v>161129.53</v>
      </c>
      <c r="H13" s="8">
        <f t="shared" si="1"/>
        <v>1</v>
      </c>
      <c r="I13" s="9">
        <f t="shared" si="1"/>
        <v>10000</v>
      </c>
      <c r="J13" s="9">
        <f t="shared" si="1"/>
        <v>10000</v>
      </c>
    </row>
    <row r="14" spans="1:10" x14ac:dyDescent="0.3">
      <c r="A14" s="10" t="s">
        <v>27</v>
      </c>
      <c r="B14" s="11" t="s">
        <v>14</v>
      </c>
      <c r="C14" s="11" t="s">
        <v>15</v>
      </c>
      <c r="D14" s="12" t="s">
        <v>28</v>
      </c>
      <c r="E14" s="13">
        <v>480</v>
      </c>
      <c r="F14" s="14">
        <v>284.85000000000002</v>
      </c>
      <c r="G14" s="15">
        <f>ROUND(E14*F14,2)</f>
        <v>136728</v>
      </c>
      <c r="H14" s="13">
        <v>480</v>
      </c>
      <c r="I14" s="16">
        <v>0</v>
      </c>
      <c r="J14" s="15">
        <f>ROUND(H14*I14,2)</f>
        <v>0</v>
      </c>
    </row>
    <row r="15" spans="1:10" ht="61.2" x14ac:dyDescent="0.3">
      <c r="A15" s="17"/>
      <c r="B15" s="17"/>
      <c r="C15" s="17"/>
      <c r="D15" s="12" t="s">
        <v>29</v>
      </c>
      <c r="E15" s="17"/>
      <c r="F15" s="17"/>
      <c r="G15" s="17"/>
      <c r="H15" s="17"/>
      <c r="I15" s="17"/>
      <c r="J15" s="17"/>
    </row>
    <row r="16" spans="1:10" x14ac:dyDescent="0.3">
      <c r="A16" s="10" t="s">
        <v>30</v>
      </c>
      <c r="B16" s="11" t="s">
        <v>14</v>
      </c>
      <c r="C16" s="11" t="s">
        <v>4</v>
      </c>
      <c r="D16" s="12" t="s">
        <v>31</v>
      </c>
      <c r="E16" s="13">
        <v>120</v>
      </c>
      <c r="F16" s="14">
        <v>17.04</v>
      </c>
      <c r="G16" s="15">
        <f>ROUND(E16*F16,2)</f>
        <v>2044.8</v>
      </c>
      <c r="H16" s="13">
        <v>120</v>
      </c>
      <c r="I16" s="16">
        <v>0</v>
      </c>
      <c r="J16" s="15">
        <f>ROUND(H16*I16,2)</f>
        <v>0</v>
      </c>
    </row>
    <row r="17" spans="1:10" ht="40.799999999999997" x14ac:dyDescent="0.3">
      <c r="A17" s="17"/>
      <c r="B17" s="17"/>
      <c r="C17" s="17"/>
      <c r="D17" s="12" t="s">
        <v>32</v>
      </c>
      <c r="E17" s="17"/>
      <c r="F17" s="17"/>
      <c r="G17" s="17"/>
      <c r="H17" s="17"/>
      <c r="I17" s="17"/>
      <c r="J17" s="17"/>
    </row>
    <row r="18" spans="1:10" x14ac:dyDescent="0.3">
      <c r="A18" s="10" t="s">
        <v>33</v>
      </c>
      <c r="B18" s="11" t="s">
        <v>14</v>
      </c>
      <c r="C18" s="11" t="s">
        <v>34</v>
      </c>
      <c r="D18" s="12" t="s">
        <v>35</v>
      </c>
      <c r="E18" s="13">
        <v>480</v>
      </c>
      <c r="F18" s="14">
        <v>13.83</v>
      </c>
      <c r="G18" s="15">
        <f>ROUND(E18*F18,2)</f>
        <v>6638.4</v>
      </c>
      <c r="H18" s="13">
        <v>480</v>
      </c>
      <c r="I18" s="16">
        <v>0</v>
      </c>
      <c r="J18" s="15">
        <f>ROUND(H18*I18,2)</f>
        <v>0</v>
      </c>
    </row>
    <row r="19" spans="1:10" ht="40.799999999999997" x14ac:dyDescent="0.3">
      <c r="A19" s="17"/>
      <c r="B19" s="17"/>
      <c r="C19" s="17"/>
      <c r="D19" s="12" t="s">
        <v>36</v>
      </c>
      <c r="E19" s="17"/>
      <c r="F19" s="17"/>
      <c r="G19" s="17"/>
      <c r="H19" s="17"/>
      <c r="I19" s="17"/>
      <c r="J19" s="17"/>
    </row>
    <row r="20" spans="1:10" x14ac:dyDescent="0.3">
      <c r="A20" s="10" t="s">
        <v>37</v>
      </c>
      <c r="B20" s="11" t="s">
        <v>14</v>
      </c>
      <c r="C20" s="11" t="s">
        <v>38</v>
      </c>
      <c r="D20" s="12" t="s">
        <v>39</v>
      </c>
      <c r="E20" s="13">
        <v>1</v>
      </c>
      <c r="F20" s="13">
        <v>10000</v>
      </c>
      <c r="G20" s="15">
        <f>ROUND(E20*F20,2)</f>
        <v>10000</v>
      </c>
      <c r="H20" s="13">
        <v>1</v>
      </c>
      <c r="I20" s="13">
        <v>10000</v>
      </c>
      <c r="J20" s="15">
        <f>ROUND(H20*I20,2)</f>
        <v>10000</v>
      </c>
    </row>
    <row r="21" spans="1:10" x14ac:dyDescent="0.3">
      <c r="A21" s="10" t="s">
        <v>40</v>
      </c>
      <c r="B21" s="11" t="s">
        <v>14</v>
      </c>
      <c r="C21" s="11" t="s">
        <v>15</v>
      </c>
      <c r="D21" s="12" t="s">
        <v>41</v>
      </c>
      <c r="E21" s="13">
        <v>36</v>
      </c>
      <c r="F21" s="14">
        <v>101.95</v>
      </c>
      <c r="G21" s="15">
        <f>E21*F21</f>
        <v>3670.2000000000003</v>
      </c>
      <c r="H21" s="13">
        <v>36</v>
      </c>
      <c r="I21" s="16">
        <v>0</v>
      </c>
      <c r="J21" s="15">
        <f>H21*I21</f>
        <v>0</v>
      </c>
    </row>
    <row r="22" spans="1:10" ht="51" x14ac:dyDescent="0.3">
      <c r="A22" s="17"/>
      <c r="B22" s="17"/>
      <c r="C22" s="17"/>
      <c r="D22" s="12" t="s">
        <v>42</v>
      </c>
      <c r="E22" s="17"/>
      <c r="F22" s="17"/>
      <c r="G22" s="17"/>
      <c r="H22" s="17"/>
      <c r="I22" s="17"/>
      <c r="J22" s="17"/>
    </row>
    <row r="23" spans="1:10" x14ac:dyDescent="0.3">
      <c r="A23" s="10" t="s">
        <v>43</v>
      </c>
      <c r="B23" s="11" t="s">
        <v>14</v>
      </c>
      <c r="C23" s="11" t="s">
        <v>15</v>
      </c>
      <c r="D23" s="12" t="s">
        <v>44</v>
      </c>
      <c r="E23" s="13">
        <v>12.6</v>
      </c>
      <c r="F23" s="14">
        <v>162.55000000000001</v>
      </c>
      <c r="G23" s="15">
        <f>E23*F23</f>
        <v>2048.13</v>
      </c>
      <c r="H23" s="13">
        <v>12.6</v>
      </c>
      <c r="I23" s="16">
        <v>0</v>
      </c>
      <c r="J23" s="15">
        <f>H23*I23</f>
        <v>0</v>
      </c>
    </row>
    <row r="24" spans="1:10" ht="61.2" x14ac:dyDescent="0.3">
      <c r="A24" s="17"/>
      <c r="B24" s="17"/>
      <c r="C24" s="17"/>
      <c r="D24" s="12" t="s">
        <v>45</v>
      </c>
      <c r="E24" s="17"/>
      <c r="F24" s="17"/>
      <c r="G24" s="17"/>
      <c r="H24" s="17"/>
      <c r="I24" s="17"/>
      <c r="J24" s="17"/>
    </row>
    <row r="25" spans="1:10" x14ac:dyDescent="0.3">
      <c r="A25" s="17"/>
      <c r="B25" s="17"/>
      <c r="C25" s="17"/>
      <c r="D25" s="18" t="s">
        <v>46</v>
      </c>
      <c r="E25" s="19">
        <v>1</v>
      </c>
      <c r="F25" s="20">
        <f>G14+G16+G18+G20+G21+G23</f>
        <v>161129.53</v>
      </c>
      <c r="G25" s="20">
        <f>ROUND(E25*F25,2)</f>
        <v>161129.53</v>
      </c>
      <c r="H25" s="19">
        <v>1</v>
      </c>
      <c r="I25" s="20">
        <f>J14+J16+J18+J20+J21+J23</f>
        <v>10000</v>
      </c>
      <c r="J25" s="20">
        <f>ROUND(H25*I25,2)</f>
        <v>10000</v>
      </c>
    </row>
    <row r="26" spans="1:10" x14ac:dyDescent="0.3">
      <c r="A26" s="21"/>
      <c r="B26" s="21"/>
      <c r="C26" s="21"/>
      <c r="D26" s="22"/>
      <c r="E26" s="21"/>
      <c r="F26" s="21"/>
      <c r="G26" s="21"/>
      <c r="H26" s="21"/>
      <c r="I26" s="21"/>
      <c r="J26" s="21"/>
    </row>
    <row r="27" spans="1:10" ht="15.6" customHeight="1" x14ac:dyDescent="0.3">
      <c r="A27" s="6" t="s">
        <v>47</v>
      </c>
      <c r="B27" s="6" t="s">
        <v>10</v>
      </c>
      <c r="C27" s="6" t="s">
        <v>11</v>
      </c>
      <c r="D27" s="7" t="s">
        <v>48</v>
      </c>
      <c r="E27" s="8">
        <f t="shared" ref="E27:J27" si="2">E30</f>
        <v>1</v>
      </c>
      <c r="F27" s="9">
        <f t="shared" si="2"/>
        <v>22354.49</v>
      </c>
      <c r="G27" s="9">
        <f t="shared" si="2"/>
        <v>22354.49</v>
      </c>
      <c r="H27" s="8">
        <f t="shared" si="2"/>
        <v>1</v>
      </c>
      <c r="I27" s="9">
        <f t="shared" si="2"/>
        <v>0</v>
      </c>
      <c r="J27" s="9">
        <f t="shared" si="2"/>
        <v>0</v>
      </c>
    </row>
    <row r="28" spans="1:10" x14ac:dyDescent="0.3">
      <c r="A28" s="10" t="s">
        <v>49</v>
      </c>
      <c r="B28" s="11" t="s">
        <v>14</v>
      </c>
      <c r="C28" s="11" t="s">
        <v>15</v>
      </c>
      <c r="D28" s="12" t="s">
        <v>50</v>
      </c>
      <c r="E28" s="13">
        <v>528.6</v>
      </c>
      <c r="F28" s="14">
        <v>42.29</v>
      </c>
      <c r="G28" s="15">
        <f>ROUND(E28*F28,2)</f>
        <v>22354.49</v>
      </c>
      <c r="H28" s="13">
        <v>480</v>
      </c>
      <c r="I28" s="16">
        <v>0</v>
      </c>
      <c r="J28" s="15">
        <f>ROUND(H28*I28,2)</f>
        <v>0</v>
      </c>
    </row>
    <row r="29" spans="1:10" ht="61.2" x14ac:dyDescent="0.3">
      <c r="A29" s="17"/>
      <c r="B29" s="17"/>
      <c r="C29" s="17"/>
      <c r="D29" s="12" t="s">
        <v>51</v>
      </c>
      <c r="E29" s="17"/>
      <c r="F29" s="17"/>
      <c r="G29" s="17"/>
      <c r="H29" s="17"/>
      <c r="I29" s="17"/>
      <c r="J29" s="17"/>
    </row>
    <row r="30" spans="1:10" x14ac:dyDescent="0.3">
      <c r="A30" s="17"/>
      <c r="B30" s="17"/>
      <c r="C30" s="17"/>
      <c r="D30" s="18" t="s">
        <v>52</v>
      </c>
      <c r="E30" s="19">
        <v>1</v>
      </c>
      <c r="F30" s="20">
        <f>G28</f>
        <v>22354.49</v>
      </c>
      <c r="G30" s="20">
        <f>ROUND(E30*F30,2)</f>
        <v>22354.49</v>
      </c>
      <c r="H30" s="19">
        <v>1</v>
      </c>
      <c r="I30" s="20">
        <f>J28</f>
        <v>0</v>
      </c>
      <c r="J30" s="20">
        <f>ROUND(H30*I30,2)</f>
        <v>0</v>
      </c>
    </row>
    <row r="31" spans="1:10" x14ac:dyDescent="0.3">
      <c r="A31" s="21"/>
      <c r="B31" s="21"/>
      <c r="C31" s="21"/>
      <c r="D31" s="22"/>
      <c r="E31" s="21"/>
      <c r="F31" s="21"/>
      <c r="G31" s="21"/>
      <c r="H31" s="21"/>
      <c r="I31" s="21"/>
      <c r="J31" s="21"/>
    </row>
    <row r="32" spans="1:10" x14ac:dyDescent="0.3">
      <c r="A32" s="6" t="s">
        <v>53</v>
      </c>
      <c r="B32" s="6" t="s">
        <v>10</v>
      </c>
      <c r="C32" s="6" t="s">
        <v>11</v>
      </c>
      <c r="D32" s="7" t="s">
        <v>54</v>
      </c>
      <c r="E32" s="8">
        <f t="shared" ref="E32:J32" si="3">E35</f>
        <v>1</v>
      </c>
      <c r="F32" s="9">
        <f t="shared" si="3"/>
        <v>78220.800000000003</v>
      </c>
      <c r="G32" s="9">
        <f t="shared" si="3"/>
        <v>78220.800000000003</v>
      </c>
      <c r="H32" s="8">
        <f t="shared" si="3"/>
        <v>1</v>
      </c>
      <c r="I32" s="9">
        <f t="shared" si="3"/>
        <v>0</v>
      </c>
      <c r="J32" s="9">
        <f t="shared" si="3"/>
        <v>0</v>
      </c>
    </row>
    <row r="33" spans="1:10" x14ac:dyDescent="0.3">
      <c r="A33" s="10" t="s">
        <v>55</v>
      </c>
      <c r="B33" s="11" t="s">
        <v>14</v>
      </c>
      <c r="C33" s="11" t="s">
        <v>15</v>
      </c>
      <c r="D33" s="12" t="s">
        <v>56</v>
      </c>
      <c r="E33" s="13">
        <v>480</v>
      </c>
      <c r="F33" s="14">
        <v>162.96</v>
      </c>
      <c r="G33" s="15">
        <f>ROUND(E33*F33,2)</f>
        <v>78220.800000000003</v>
      </c>
      <c r="H33" s="13">
        <v>480</v>
      </c>
      <c r="I33" s="16">
        <v>0</v>
      </c>
      <c r="J33" s="15">
        <f>ROUND(H33*I33,2)</f>
        <v>0</v>
      </c>
    </row>
    <row r="34" spans="1:10" ht="40.799999999999997" x14ac:dyDescent="0.3">
      <c r="A34" s="17"/>
      <c r="B34" s="17"/>
      <c r="C34" s="17"/>
      <c r="D34" s="12" t="s">
        <v>57</v>
      </c>
      <c r="E34" s="17"/>
      <c r="F34" s="17"/>
      <c r="G34" s="17"/>
      <c r="H34" s="17"/>
      <c r="I34" s="17"/>
      <c r="J34" s="17"/>
    </row>
    <row r="35" spans="1:10" x14ac:dyDescent="0.3">
      <c r="A35" s="17"/>
      <c r="B35" s="17"/>
      <c r="C35" s="17"/>
      <c r="D35" s="18" t="s">
        <v>58</v>
      </c>
      <c r="E35" s="19">
        <v>1</v>
      </c>
      <c r="F35" s="20">
        <f>G33</f>
        <v>78220.800000000003</v>
      </c>
      <c r="G35" s="20">
        <f>ROUND(E35*F35,2)</f>
        <v>78220.800000000003</v>
      </c>
      <c r="H35" s="19">
        <v>1</v>
      </c>
      <c r="I35" s="20">
        <f>J33</f>
        <v>0</v>
      </c>
      <c r="J35" s="20">
        <f>ROUND(H35*I35,2)</f>
        <v>0</v>
      </c>
    </row>
    <row r="36" spans="1:10" x14ac:dyDescent="0.3">
      <c r="A36" s="21"/>
      <c r="B36" s="21"/>
      <c r="C36" s="21"/>
      <c r="D36" s="22"/>
      <c r="E36" s="21"/>
      <c r="F36" s="21"/>
      <c r="G36" s="21"/>
      <c r="H36" s="21"/>
      <c r="I36" s="21"/>
      <c r="J36" s="21"/>
    </row>
    <row r="37" spans="1:10" x14ac:dyDescent="0.3">
      <c r="A37" s="6" t="s">
        <v>59</v>
      </c>
      <c r="B37" s="6" t="s">
        <v>10</v>
      </c>
      <c r="C37" s="6" t="s">
        <v>11</v>
      </c>
      <c r="D37" s="7" t="s">
        <v>60</v>
      </c>
      <c r="E37" s="8">
        <f t="shared" ref="E37:J37" si="4">E50</f>
        <v>1</v>
      </c>
      <c r="F37" s="9">
        <f t="shared" si="4"/>
        <v>3702.84</v>
      </c>
      <c r="G37" s="9">
        <f t="shared" si="4"/>
        <v>3702.84</v>
      </c>
      <c r="H37" s="8">
        <f t="shared" si="4"/>
        <v>1</v>
      </c>
      <c r="I37" s="9">
        <f t="shared" si="4"/>
        <v>0</v>
      </c>
      <c r="J37" s="9">
        <f t="shared" si="4"/>
        <v>0</v>
      </c>
    </row>
    <row r="38" spans="1:10" x14ac:dyDescent="0.3">
      <c r="A38" s="10" t="s">
        <v>61</v>
      </c>
      <c r="B38" s="11" t="s">
        <v>14</v>
      </c>
      <c r="C38" s="11" t="s">
        <v>34</v>
      </c>
      <c r="D38" s="12" t="s">
        <v>62</v>
      </c>
      <c r="E38" s="13">
        <v>2060</v>
      </c>
      <c r="F38" s="14">
        <v>1.04</v>
      </c>
      <c r="G38" s="15">
        <f>ROUND(E38*F38,2)</f>
        <v>2142.4</v>
      </c>
      <c r="H38" s="13">
        <v>2060</v>
      </c>
      <c r="I38" s="16">
        <v>0</v>
      </c>
      <c r="J38" s="15">
        <f>ROUND(H38*I38,2)</f>
        <v>0</v>
      </c>
    </row>
    <row r="39" spans="1:10" ht="40.799999999999997" x14ac:dyDescent="0.3">
      <c r="A39" s="17"/>
      <c r="B39" s="17"/>
      <c r="C39" s="17"/>
      <c r="D39" s="12" t="s">
        <v>63</v>
      </c>
      <c r="E39" s="17"/>
      <c r="F39" s="17"/>
      <c r="G39" s="17"/>
      <c r="H39" s="17"/>
      <c r="I39" s="17"/>
      <c r="J39" s="17"/>
    </row>
    <row r="40" spans="1:10" x14ac:dyDescent="0.3">
      <c r="A40" s="10" t="s">
        <v>64</v>
      </c>
      <c r="B40" s="11" t="s">
        <v>14</v>
      </c>
      <c r="C40" s="11" t="s">
        <v>65</v>
      </c>
      <c r="D40" s="12" t="s">
        <v>66</v>
      </c>
      <c r="E40" s="13">
        <v>1</v>
      </c>
      <c r="F40" s="14">
        <v>24.19</v>
      </c>
      <c r="G40" s="15">
        <f>ROUND(E40*F40,2)</f>
        <v>24.19</v>
      </c>
      <c r="H40" s="13">
        <v>1</v>
      </c>
      <c r="I40" s="16">
        <v>0</v>
      </c>
      <c r="J40" s="15">
        <f>ROUND(H40*I40,2)</f>
        <v>0</v>
      </c>
    </row>
    <row r="41" spans="1:10" ht="30.6" x14ac:dyDescent="0.3">
      <c r="A41" s="17"/>
      <c r="B41" s="17"/>
      <c r="C41" s="17"/>
      <c r="D41" s="12" t="s">
        <v>67</v>
      </c>
      <c r="E41" s="17"/>
      <c r="F41" s="17"/>
      <c r="G41" s="17"/>
      <c r="H41" s="17"/>
      <c r="I41" s="17"/>
      <c r="J41" s="17"/>
    </row>
    <row r="42" spans="1:10" x14ac:dyDescent="0.3">
      <c r="A42" s="10" t="s">
        <v>68</v>
      </c>
      <c r="B42" s="11" t="s">
        <v>14</v>
      </c>
      <c r="C42" s="11" t="s">
        <v>69</v>
      </c>
      <c r="D42" s="12" t="s">
        <v>70</v>
      </c>
      <c r="E42" s="13">
        <v>1</v>
      </c>
      <c r="F42" s="14">
        <v>16.7</v>
      </c>
      <c r="G42" s="15">
        <f>ROUND(E42*F42,2)</f>
        <v>16.7</v>
      </c>
      <c r="H42" s="13">
        <v>1</v>
      </c>
      <c r="I42" s="16">
        <v>0</v>
      </c>
      <c r="J42" s="15">
        <f>ROUND(H42*I42,2)</f>
        <v>0</v>
      </c>
    </row>
    <row r="43" spans="1:10" ht="30.6" x14ac:dyDescent="0.3">
      <c r="A43" s="17"/>
      <c r="B43" s="17"/>
      <c r="C43" s="17"/>
      <c r="D43" s="12" t="s">
        <v>71</v>
      </c>
      <c r="E43" s="17"/>
      <c r="F43" s="17"/>
      <c r="G43" s="17"/>
      <c r="H43" s="17"/>
      <c r="I43" s="17"/>
      <c r="J43" s="17"/>
    </row>
    <row r="44" spans="1:10" x14ac:dyDescent="0.3">
      <c r="A44" s="10" t="s">
        <v>72</v>
      </c>
      <c r="B44" s="11" t="s">
        <v>14</v>
      </c>
      <c r="C44" s="11" t="s">
        <v>65</v>
      </c>
      <c r="D44" s="12" t="s">
        <v>73</v>
      </c>
      <c r="E44" s="13">
        <v>1</v>
      </c>
      <c r="F44" s="14">
        <v>70.67</v>
      </c>
      <c r="G44" s="15">
        <f>ROUND(E44*F44,2)</f>
        <v>70.67</v>
      </c>
      <c r="H44" s="13">
        <v>1</v>
      </c>
      <c r="I44" s="16">
        <v>0</v>
      </c>
      <c r="J44" s="15">
        <f>ROUND(H44*I44,2)</f>
        <v>0</v>
      </c>
    </row>
    <row r="45" spans="1:10" ht="81.599999999999994" x14ac:dyDescent="0.3">
      <c r="A45" s="17"/>
      <c r="B45" s="17"/>
      <c r="C45" s="17"/>
      <c r="D45" s="12" t="s">
        <v>74</v>
      </c>
      <c r="E45" s="17"/>
      <c r="F45" s="17"/>
      <c r="G45" s="17"/>
      <c r="H45" s="17"/>
      <c r="I45" s="17"/>
      <c r="J45" s="17"/>
    </row>
    <row r="46" spans="1:10" x14ac:dyDescent="0.3">
      <c r="A46" s="10" t="s">
        <v>75</v>
      </c>
      <c r="B46" s="11" t="s">
        <v>14</v>
      </c>
      <c r="C46" s="11" t="s">
        <v>76</v>
      </c>
      <c r="D46" s="12" t="s">
        <v>77</v>
      </c>
      <c r="E46" s="13">
        <v>2</v>
      </c>
      <c r="F46" s="14">
        <v>64.680000000000007</v>
      </c>
      <c r="G46" s="15">
        <f>ROUND(E46*F46,2)</f>
        <v>129.36000000000001</v>
      </c>
      <c r="H46" s="13">
        <v>2</v>
      </c>
      <c r="I46" s="16">
        <v>0</v>
      </c>
      <c r="J46" s="15">
        <f>ROUND(H46*I46,2)</f>
        <v>0</v>
      </c>
    </row>
    <row r="47" spans="1:10" ht="61.2" x14ac:dyDescent="0.3">
      <c r="A47" s="17"/>
      <c r="B47" s="17"/>
      <c r="C47" s="17"/>
      <c r="D47" s="12" t="s">
        <v>78</v>
      </c>
      <c r="E47" s="17"/>
      <c r="F47" s="17"/>
      <c r="G47" s="17"/>
      <c r="H47" s="17"/>
      <c r="I47" s="17"/>
      <c r="J47" s="17"/>
    </row>
    <row r="48" spans="1:10" x14ac:dyDescent="0.3">
      <c r="A48" s="10" t="s">
        <v>79</v>
      </c>
      <c r="B48" s="11" t="s">
        <v>14</v>
      </c>
      <c r="C48" s="11" t="s">
        <v>65</v>
      </c>
      <c r="D48" s="12" t="s">
        <v>80</v>
      </c>
      <c r="E48" s="13">
        <v>24</v>
      </c>
      <c r="F48" s="23">
        <v>54.98</v>
      </c>
      <c r="G48" s="15">
        <f>ROUND(E48*F48,2)</f>
        <v>1319.52</v>
      </c>
      <c r="H48" s="13">
        <v>24</v>
      </c>
      <c r="I48" s="16">
        <v>0</v>
      </c>
      <c r="J48" s="15">
        <f>ROUND(H48*I48,2)</f>
        <v>0</v>
      </c>
    </row>
    <row r="49" spans="1:10" ht="30.6" x14ac:dyDescent="0.3">
      <c r="A49" s="17"/>
      <c r="B49" s="17"/>
      <c r="C49" s="17"/>
      <c r="D49" s="12" t="s">
        <v>81</v>
      </c>
      <c r="E49" s="17"/>
      <c r="F49" s="17"/>
      <c r="G49" s="17"/>
      <c r="H49" s="17"/>
      <c r="I49" s="17"/>
      <c r="J49" s="17"/>
    </row>
    <row r="50" spans="1:10" x14ac:dyDescent="0.3">
      <c r="A50" s="17"/>
      <c r="B50" s="17"/>
      <c r="C50" s="17"/>
      <c r="D50" s="18" t="s">
        <v>82</v>
      </c>
      <c r="E50" s="19">
        <v>1</v>
      </c>
      <c r="F50" s="20">
        <f>G38+G40+G42+G44+G46+G48</f>
        <v>3702.84</v>
      </c>
      <c r="G50" s="20">
        <f>ROUND(E50*F50,2)</f>
        <v>3702.84</v>
      </c>
      <c r="H50" s="19">
        <v>1</v>
      </c>
      <c r="I50" s="20">
        <f>J38+J40+J42+J44+J46+J48</f>
        <v>0</v>
      </c>
      <c r="J50" s="20">
        <f>ROUND(H50*I50,2)</f>
        <v>0</v>
      </c>
    </row>
    <row r="51" spans="1:10" x14ac:dyDescent="0.3">
      <c r="A51" s="21"/>
      <c r="B51" s="21"/>
      <c r="C51" s="21"/>
      <c r="D51" s="22"/>
      <c r="E51" s="21"/>
      <c r="F51" s="21"/>
      <c r="G51" s="21"/>
      <c r="H51" s="21"/>
      <c r="I51" s="21"/>
      <c r="J51" s="21"/>
    </row>
    <row r="52" spans="1:10" x14ac:dyDescent="0.3">
      <c r="A52" s="6" t="s">
        <v>83</v>
      </c>
      <c r="B52" s="6" t="s">
        <v>10</v>
      </c>
      <c r="C52" s="6" t="s">
        <v>11</v>
      </c>
      <c r="D52" s="7" t="s">
        <v>84</v>
      </c>
      <c r="E52" s="24">
        <v>1</v>
      </c>
      <c r="F52" s="25">
        <v>8000</v>
      </c>
      <c r="G52" s="9">
        <f>ROUND(E52*F52,2)</f>
        <v>8000</v>
      </c>
      <c r="H52" s="24">
        <v>1</v>
      </c>
      <c r="I52" s="25">
        <v>8000</v>
      </c>
      <c r="J52" s="9">
        <f>ROUND(H52*I52,2)</f>
        <v>8000</v>
      </c>
    </row>
    <row r="53" spans="1:10" x14ac:dyDescent="0.3">
      <c r="A53" s="17"/>
      <c r="B53" s="17"/>
      <c r="C53" s="17"/>
      <c r="D53" s="18" t="s">
        <v>85</v>
      </c>
      <c r="E53" s="19">
        <v>1</v>
      </c>
      <c r="F53" s="20">
        <f>G4+G13+G27+G32+G37+G52</f>
        <v>287210.06</v>
      </c>
      <c r="G53" s="20">
        <f>ROUND(E53*F53,2)</f>
        <v>287210.06</v>
      </c>
      <c r="H53" s="19">
        <v>1</v>
      </c>
      <c r="I53" s="20">
        <f>J4+J13+J27+J32+J37+J52</f>
        <v>18000</v>
      </c>
      <c r="J53" s="20">
        <f>ROUND(H53*I53,2)</f>
        <v>18000</v>
      </c>
    </row>
    <row r="54" spans="1:10" x14ac:dyDescent="0.3">
      <c r="A54" s="21"/>
      <c r="B54" s="21"/>
      <c r="C54" s="21"/>
      <c r="D54" s="18" t="s">
        <v>85</v>
      </c>
      <c r="E54" s="21"/>
      <c r="F54" s="21"/>
      <c r="G54" s="20">
        <f t="shared" ref="G54" si="5">ROUND(E54*F54,2)</f>
        <v>0</v>
      </c>
      <c r="H54" s="21"/>
      <c r="I54" s="21"/>
      <c r="J54" s="20">
        <f t="shared" ref="J54" si="6">ROUND(H54*I54,2)</f>
        <v>0</v>
      </c>
    </row>
    <row r="55" spans="1:10" x14ac:dyDescent="0.3">
      <c r="A55" s="26"/>
      <c r="B55" s="27"/>
      <c r="C55" s="27"/>
      <c r="D55" s="28" t="s">
        <v>86</v>
      </c>
      <c r="E55" s="26"/>
      <c r="F55" s="27"/>
      <c r="G55" s="29">
        <f>G53</f>
        <v>287210.06</v>
      </c>
      <c r="H55" s="27"/>
      <c r="I55" s="26"/>
      <c r="J55" s="29">
        <f>J53</f>
        <v>18000</v>
      </c>
    </row>
    <row r="56" spans="1:10" x14ac:dyDescent="0.3">
      <c r="A56" s="30"/>
      <c r="B56" s="31"/>
      <c r="C56" s="31"/>
      <c r="D56" s="32" t="s">
        <v>87</v>
      </c>
      <c r="E56" s="33">
        <v>0.19</v>
      </c>
      <c r="F56" s="31"/>
      <c r="G56" s="34">
        <f>G55*E56</f>
        <v>54569.911399999997</v>
      </c>
      <c r="H56" s="35"/>
      <c r="I56" s="36">
        <v>0.19</v>
      </c>
      <c r="J56" s="34">
        <f>J55*I56</f>
        <v>3420</v>
      </c>
    </row>
    <row r="57" spans="1:10" x14ac:dyDescent="0.3">
      <c r="A57" s="30"/>
      <c r="B57" s="31"/>
      <c r="C57" s="31"/>
      <c r="D57" s="32" t="s">
        <v>88</v>
      </c>
      <c r="E57" s="30"/>
      <c r="F57" s="31"/>
      <c r="G57" s="34">
        <f>G55+G56</f>
        <v>341779.97139999998</v>
      </c>
      <c r="H57" s="31"/>
      <c r="I57" s="30"/>
      <c r="J57" s="34">
        <f>J55+J56</f>
        <v>21420</v>
      </c>
    </row>
    <row r="58" spans="1:10" x14ac:dyDescent="0.3">
      <c r="A58" s="30"/>
      <c r="B58" s="31"/>
      <c r="C58" s="31"/>
      <c r="D58" s="32" t="s">
        <v>89</v>
      </c>
      <c r="E58" s="33">
        <v>0.21</v>
      </c>
      <c r="F58" s="31"/>
      <c r="G58" s="34">
        <f>21*G57%</f>
        <v>71773.793993999992</v>
      </c>
      <c r="H58" s="31"/>
      <c r="I58" s="33">
        <v>0.21</v>
      </c>
      <c r="J58" s="34">
        <f>E58*J57</f>
        <v>4498.2</v>
      </c>
    </row>
    <row r="59" spans="1:10" x14ac:dyDescent="0.3">
      <c r="A59" s="37"/>
      <c r="B59" s="38"/>
      <c r="C59" s="38"/>
      <c r="D59" s="39" t="s">
        <v>90</v>
      </c>
      <c r="E59" s="37"/>
      <c r="F59" s="38"/>
      <c r="G59" s="40">
        <f>G57+G58</f>
        <v>413553.76539399999</v>
      </c>
      <c r="H59" s="38"/>
      <c r="I59" s="37"/>
      <c r="J59" s="40">
        <f>J57+J58</f>
        <v>25918.2</v>
      </c>
    </row>
  </sheetData>
  <sheetProtection sheet="1" objects="1" scenarios="1"/>
  <dataValidations count="3">
    <dataValidation type="decimal" allowBlank="1" showErrorMessage="1" errorTitle="ERROR" error="El BI+GG debe estar comprendido entre el 0 y 19%" sqref="I56" xr:uid="{1F382EFD-54AD-4FD3-8D36-77DA41F60AC3}">
      <formula1>0</formula1>
      <formula2>0.19</formula2>
    </dataValidation>
    <dataValidation type="whole" allowBlank="1" showErrorMessage="1" errorTitle="ERROR" error="El valor debe estar comprendido entre 0 y 19%" sqref="H56" xr:uid="{AC663B2C-1487-454A-BD50-593273B6D4A7}">
      <formula1>0</formula1>
      <formula2>19</formula2>
    </dataValidation>
    <dataValidation type="list" allowBlank="1" showInputMessage="1" showErrorMessage="1" sqref="B25:B54 B4:B23" xr:uid="{52771E24-358B-4459-B667-2EC73A9E90A0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Cartón Llorente, Santiago</dc:creator>
  <cp:lastModifiedBy>Cartón Llorente, Santiago</cp:lastModifiedBy>
  <dcterms:created xsi:type="dcterms:W3CDTF">2021-02-25T13:33:47Z</dcterms:created>
  <dcterms:modified xsi:type="dcterms:W3CDTF">2021-03-04T07:21:38Z</dcterms:modified>
</cp:coreProperties>
</file>