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Proyectos y Construcción\003_ESTACIONES\L-10\OB-20-026_Inspección y portección entrevigado EAES\Contratación\1-SAP PARA CONCURSO\"/>
    </mc:Choice>
  </mc:AlternateContent>
  <xr:revisionPtr revIDLastSave="0" documentId="13_ncr:1_{8532DF82-81CA-4864-9236-C978B4973DC8}" xr6:coauthVersionLast="36" xr6:coauthVersionMax="36" xr10:uidLastSave="{00000000-0000-0000-0000-000000000000}"/>
  <bookViews>
    <workbookView xWindow="0" yWindow="0" windowWidth="23730" windowHeight="11820" xr2:uid="{65C1F57D-A02F-43B7-877B-C713552460DD}"/>
  </bookViews>
  <sheets>
    <sheet name="Hoja1" sheetId="1" r:id="rId1"/>
  </sheets>
  <definedNames>
    <definedName name="_xlnm._FilterDatabase" localSheetId="0" hidden="1">Hoja1!$B$1:$B$27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30" i="1" l="1"/>
  <c r="G29" i="1"/>
  <c r="J23" i="1"/>
  <c r="J22" i="1"/>
  <c r="J21" i="1"/>
  <c r="J20" i="1"/>
  <c r="H19" i="1"/>
  <c r="J16" i="1"/>
  <c r="I17" i="1" s="1"/>
  <c r="J17" i="1" s="1"/>
  <c r="J15" i="1" s="1"/>
  <c r="H15" i="1"/>
  <c r="J12" i="1"/>
  <c r="I13" i="1" s="1"/>
  <c r="H11" i="1"/>
  <c r="J8" i="1"/>
  <c r="J7" i="1"/>
  <c r="J6" i="1"/>
  <c r="J5" i="1"/>
  <c r="H4" i="1"/>
  <c r="E19" i="1"/>
  <c r="G23" i="1"/>
  <c r="G22" i="1"/>
  <c r="G21" i="1"/>
  <c r="G20" i="1"/>
  <c r="E15" i="1"/>
  <c r="G16" i="1"/>
  <c r="F17" i="1" s="1"/>
  <c r="E11" i="1"/>
  <c r="G12" i="1"/>
  <c r="F13" i="1" s="1"/>
  <c r="E4" i="1"/>
  <c r="G8" i="1"/>
  <c r="G7" i="1"/>
  <c r="G6" i="1"/>
  <c r="G5" i="1"/>
  <c r="F9" i="1" s="1"/>
  <c r="G31" i="1" l="1"/>
  <c r="G32" i="1" s="1"/>
  <c r="F24" i="1"/>
  <c r="F19" i="1" s="1"/>
  <c r="I24" i="1"/>
  <c r="I19" i="1" s="1"/>
  <c r="I9" i="1"/>
  <c r="J9" i="1" s="1"/>
  <c r="J4" i="1" s="1"/>
  <c r="J13" i="1"/>
  <c r="J11" i="1" s="1"/>
  <c r="I11" i="1"/>
  <c r="I15" i="1"/>
  <c r="G13" i="1"/>
  <c r="G11" i="1" s="1"/>
  <c r="F11" i="1"/>
  <c r="G17" i="1"/>
  <c r="G15" i="1" s="1"/>
  <c r="F15" i="1"/>
  <c r="G9" i="1"/>
  <c r="G4" i="1" s="1"/>
  <c r="F4" i="1"/>
  <c r="G24" i="1" l="1"/>
  <c r="G19" i="1" s="1"/>
  <c r="F26" i="1" s="1"/>
  <c r="G26" i="1" s="1"/>
  <c r="I4" i="1"/>
  <c r="J24" i="1"/>
  <c r="J19" i="1" s="1"/>
  <c r="I26" i="1" s="1"/>
  <c r="J26" i="1" s="1"/>
  <c r="J28" i="1" s="1"/>
  <c r="J29" i="1" l="1"/>
  <c r="J30" i="1" s="1"/>
  <c r="J31" i="1" s="1"/>
  <c r="J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CDF6BE19-F3F8-41C0-A78C-BB32879CB429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59979A8-AB82-409A-AE23-D1DE7BF3B456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B4FBAB14-13A3-40D1-8080-9EB6FBB3C8D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430FF53-8B1C-42F0-8246-1B4F6848F1A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AC71F04B-0A5C-4515-8149-4BBB943DAA8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DFB51FDF-7959-4639-B9C3-A2DDD00DF60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74CFC11F-E4C6-4A27-8066-D9B29FF97CD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981C6D25-3BF7-4BB0-8713-77210F934C4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61758511-1FAA-47BB-95FD-0BAED5249FB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9050B05B-DBDE-4C81-89BB-A1E58482515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30" authorId="0" shapeId="0" xr:uid="{494BFDE0-E62B-4E02-9D29-63DA8C1BA370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32" authorId="0" shapeId="0" xr:uid="{F84E5E6E-924C-4493-9A78-E1ECF1996E4E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<sst xmlns="http://schemas.openxmlformats.org/spreadsheetml/2006/main" count="78" uniqueCount="54">
  <si>
    <t>Inspección y protección de vigas de EAES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</si>
  <si>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</si>
  <si>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</si>
  <si>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</si>
  <si>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</si>
  <si>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</si>
  <si>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</si>
  <si>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</si>
  <si>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</si>
  <si>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F0</t>
  </si>
  <si>
    <t>Capítulo</t>
  </si>
  <si>
    <t/>
  </si>
  <si>
    <t>ANDAMIOS</t>
  </si>
  <si>
    <t>F0.01</t>
  </si>
  <si>
    <t>Partida</t>
  </si>
  <si>
    <t>d</t>
  </si>
  <si>
    <t>Acarreo de andamios mediante dresina, en horario nocturno.</t>
  </si>
  <si>
    <t>F0.02</t>
  </si>
  <si>
    <t>u</t>
  </si>
  <si>
    <t>Montaje y desmontaje de andamio puente sobre vía y andenes, en horario nocturno.</t>
  </si>
  <si>
    <t>F0.03</t>
  </si>
  <si>
    <t>Montaje y desmontaje de andamio sobre nivel vestíbulo, en horario nocturno.</t>
  </si>
  <si>
    <t>F0.04</t>
  </si>
  <si>
    <t>mes</t>
  </si>
  <si>
    <t>Alquiler andamios.</t>
  </si>
  <si>
    <t>Total F0</t>
  </si>
  <si>
    <t>F1</t>
  </si>
  <si>
    <t>INSPECCIÓN</t>
  </si>
  <si>
    <t>F1.01</t>
  </si>
  <si>
    <t>h</t>
  </si>
  <si>
    <t>Inspección de viga, en horario nocturno.</t>
  </si>
  <si>
    <t>Total F1</t>
  </si>
  <si>
    <t>F2</t>
  </si>
  <si>
    <t>PROYECTO REPARACIÓN</t>
  </si>
  <si>
    <t>F2.01</t>
  </si>
  <si>
    <t>Proyecto de reparación de vigas.</t>
  </si>
  <si>
    <t>Total F2</t>
  </si>
  <si>
    <t>F3</t>
  </si>
  <si>
    <t>REPARACIÓN VIGAS</t>
  </si>
  <si>
    <t>F3.01</t>
  </si>
  <si>
    <t>Cuadro eléctrico según norma 1530, en horario nocturno.</t>
  </si>
  <si>
    <t>F3.02</t>
  </si>
  <si>
    <t>Reparación de viga según proyecto de reparación, en horario nocturno.</t>
  </si>
  <si>
    <t>F3.03</t>
  </si>
  <si>
    <t>Limpieza de obra, en horario nocturno.</t>
  </si>
  <si>
    <t>F3.05</t>
  </si>
  <si>
    <t>Comprobación de corte de tracción, en horario nocturno.</t>
  </si>
  <si>
    <t>Total F3</t>
  </si>
  <si>
    <t>Total 0</t>
  </si>
  <si>
    <t>PRESUPUESTO OFERTA SIN IVA</t>
  </si>
  <si>
    <t>TOTAL PRESUPUESTO OFERTA CON INVA</t>
  </si>
  <si>
    <t>Total Presupuesto Ejecución Material</t>
  </si>
  <si>
    <t>Gastos Generales y Beneficio Industrial</t>
  </si>
  <si>
    <t>Importe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</si>
</sst>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4" fontId="8" fillId="5" borderId="0" xfId="0" applyNumberFormat="1" applyFont="1" applyFill="1" applyAlignment="1" applyProtection="1">
      <alignment vertical="top"/>
      <protection locked="0"/>
    </xf>
    <xf numFmtId="0" fontId="0" fillId="6" borderId="1" xfId="0" applyFill="1" applyBorder="1"/>
    <xf numFmtId="0" fontId="0" fillId="6" borderId="2" xfId="0" applyFill="1" applyBorder="1"/>
    <xf numFmtId="49" fontId="5" fillId="6" borderId="2" xfId="0" applyNumberFormat="1" applyFont="1" applyFill="1" applyBorder="1" applyAlignment="1">
      <alignment vertical="top" wrapText="1"/>
    </xf>
    <xf numFmtId="4" fontId="7" fillId="6" borderId="3" xfId="0" applyNumberFormat="1" applyFont="1" applyFill="1" applyBorder="1" applyAlignment="1">
      <alignment vertical="top"/>
    </xf>
    <xf numFmtId="0" fontId="0" fillId="6" borderId="4" xfId="0" applyFill="1" applyBorder="1"/>
    <xf numFmtId="0" fontId="0" fillId="6" borderId="0" xfId="0" applyFill="1" applyBorder="1"/>
    <xf numFmtId="49" fontId="5" fillId="6" borderId="0" xfId="0" applyNumberFormat="1" applyFont="1" applyFill="1" applyBorder="1" applyAlignment="1">
      <alignment vertical="top" wrapText="1"/>
    </xf>
    <xf numFmtId="9" fontId="8" fillId="6" borderId="4" xfId="0" applyNumberFormat="1" applyFont="1" applyFill="1" applyBorder="1" applyAlignment="1">
      <alignment vertical="top"/>
    </xf>
    <xf numFmtId="4" fontId="7" fillId="6" borderId="5" xfId="0" applyNumberFormat="1" applyFont="1" applyFill="1" applyBorder="1" applyAlignment="1">
      <alignment vertical="top"/>
    </xf>
    <xf numFmtId="4" fontId="8" fillId="6" borderId="0" xfId="0" applyNumberFormat="1" applyFont="1" applyFill="1" applyBorder="1" applyAlignment="1" applyProtection="1">
      <alignment vertical="top"/>
      <protection locked="0"/>
    </xf>
    <xf numFmtId="9" fontId="8" fillId="0" borderId="4" xfId="0" applyNumberFormat="1" applyFont="1" applyFill="1" applyBorder="1" applyAlignment="1" applyProtection="1">
      <alignment vertical="top"/>
      <protection locked="0"/>
    </xf>
    <xf numFmtId="0" fontId="0" fillId="6" borderId="6" xfId="0" applyFill="1" applyBorder="1"/>
    <xf numFmtId="0" fontId="0" fillId="6" borderId="7" xfId="0" applyFill="1" applyBorder="1"/>
    <xf numFmtId="49" fontId="5" fillId="6" borderId="8" xfId="0" applyNumberFormat="1" applyFont="1" applyFill="1" applyBorder="1" applyAlignment="1">
      <alignment vertical="top"/>
    </xf>
    <xf numFmtId="4" fontId="7" fillId="6" borderId="8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D9202-A8BA-4F92-AB1A-9FABE72329C6}">
  <dimension ref="A1:J3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8" sqref="I8"/>
    </sheetView>
  </sheetViews>
  <sheetFormatPr baseColWidth="10" defaultRowHeight="15" x14ac:dyDescent="0.25"/>
  <cols>
    <col min="1" max="1" width="7" bestFit="1" customWidth="1"/>
    <col min="2" max="2" width="6.5703125" bestFit="1" customWidth="1"/>
    <col min="3" max="3" width="3.85546875" bestFit="1" customWidth="1"/>
    <col min="4" max="4" width="32.85546875" customWidth="1"/>
    <col min="5" max="5" width="7.85546875" bestFit="1" customWidth="1"/>
    <col min="6" max="7" width="8.7109375" bestFit="1" customWidth="1"/>
    <col min="8" max="8" width="7.85546875" hidden="1" customWidth="1"/>
    <col min="9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7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6" t="s">
        <v>10</v>
      </c>
      <c r="C4" s="5" t="s">
        <v>11</v>
      </c>
      <c r="D4" s="18" t="s">
        <v>12</v>
      </c>
      <c r="E4" s="7">
        <f t="shared" ref="E4:J4" si="0">E9</f>
        <v>1</v>
      </c>
      <c r="F4" s="8">
        <f t="shared" si="0"/>
        <v>90188.28</v>
      </c>
      <c r="G4" s="8">
        <f t="shared" si="0"/>
        <v>90188.28</v>
      </c>
      <c r="H4" s="7">
        <f t="shared" si="0"/>
        <v>1</v>
      </c>
      <c r="I4" s="8">
        <f t="shared" si="0"/>
        <v>0</v>
      </c>
      <c r="J4" s="8">
        <f t="shared" si="0"/>
        <v>0</v>
      </c>
    </row>
    <row r="5" spans="1:10" ht="22.5" x14ac:dyDescent="0.25">
      <c r="A5" s="9" t="s">
        <v>13</v>
      </c>
      <c r="B5" s="10" t="s">
        <v>14</v>
      </c>
      <c r="C5" s="10" t="s">
        <v>15</v>
      </c>
      <c r="D5" s="19" t="s">
        <v>16</v>
      </c>
      <c r="E5" s="11">
        <v>8</v>
      </c>
      <c r="F5" s="11">
        <v>2168.13</v>
      </c>
      <c r="G5" s="12">
        <f>ROUND(E5*F5,2)</f>
        <v>17345.04</v>
      </c>
      <c r="H5" s="11">
        <v>8</v>
      </c>
      <c r="I5" s="22">
        <v>0</v>
      </c>
      <c r="J5" s="12">
        <f>ROUND(H5*I5,2)</f>
        <v>0</v>
      </c>
    </row>
    <row r="6" spans="1:10" ht="22.5" x14ac:dyDescent="0.25">
      <c r="A6" s="9" t="s">
        <v>17</v>
      </c>
      <c r="B6" s="10" t="s">
        <v>14</v>
      </c>
      <c r="C6" s="10" t="s">
        <v>18</v>
      </c>
      <c r="D6" s="19" t="s">
        <v>19</v>
      </c>
      <c r="E6" s="11">
        <v>8</v>
      </c>
      <c r="F6" s="11">
        <v>6601.92</v>
      </c>
      <c r="G6" s="12">
        <f>ROUND(E6*F6,2)</f>
        <v>52815.360000000001</v>
      </c>
      <c r="H6" s="11">
        <v>8</v>
      </c>
      <c r="I6" s="22">
        <v>0</v>
      </c>
      <c r="J6" s="12">
        <f>ROUND(H6*I6,2)</f>
        <v>0</v>
      </c>
    </row>
    <row r="7" spans="1:10" ht="22.5" x14ac:dyDescent="0.25">
      <c r="A7" s="9" t="s">
        <v>20</v>
      </c>
      <c r="B7" s="10" t="s">
        <v>14</v>
      </c>
      <c r="C7" s="10" t="s">
        <v>18</v>
      </c>
      <c r="D7" s="19" t="s">
        <v>21</v>
      </c>
      <c r="E7" s="11">
        <v>6</v>
      </c>
      <c r="F7" s="11">
        <v>633.42999999999995</v>
      </c>
      <c r="G7" s="12">
        <f>ROUND(E7*F7,2)</f>
        <v>3800.58</v>
      </c>
      <c r="H7" s="11">
        <v>6</v>
      </c>
      <c r="I7" s="22">
        <v>0</v>
      </c>
      <c r="J7" s="12">
        <f>ROUND(H7*I7,2)</f>
        <v>0</v>
      </c>
    </row>
    <row r="8" spans="1:10" x14ac:dyDescent="0.25">
      <c r="A8" s="9" t="s">
        <v>22</v>
      </c>
      <c r="B8" s="10" t="s">
        <v>14</v>
      </c>
      <c r="C8" s="10" t="s">
        <v>23</v>
      </c>
      <c r="D8" s="19" t="s">
        <v>24</v>
      </c>
      <c r="E8" s="11">
        <v>3</v>
      </c>
      <c r="F8" s="11">
        <v>5409.1</v>
      </c>
      <c r="G8" s="12">
        <f>ROUND(E8*F8,2)</f>
        <v>16227.3</v>
      </c>
      <c r="H8" s="11">
        <v>3</v>
      </c>
      <c r="I8" s="22">
        <v>0</v>
      </c>
      <c r="J8" s="12">
        <f>ROUND(H8*I8,2)</f>
        <v>0</v>
      </c>
    </row>
    <row r="9" spans="1:10" x14ac:dyDescent="0.25">
      <c r="A9" s="13"/>
      <c r="B9" s="13"/>
      <c r="C9" s="13"/>
      <c r="D9" s="20" t="s">
        <v>25</v>
      </c>
      <c r="E9" s="14">
        <v>1</v>
      </c>
      <c r="F9" s="15">
        <f>SUM(G5:G8)</f>
        <v>90188.28</v>
      </c>
      <c r="G9" s="15">
        <f>ROUND(E9*F9,2)</f>
        <v>90188.28</v>
      </c>
      <c r="H9" s="14">
        <v>1</v>
      </c>
      <c r="I9" s="15">
        <f>SUM(J5:J8)</f>
        <v>0</v>
      </c>
      <c r="J9" s="15">
        <f>ROUND(H9*I9,2)</f>
        <v>0</v>
      </c>
    </row>
    <row r="10" spans="1:10" ht="0.95" customHeight="1" x14ac:dyDescent="0.25">
      <c r="A10" s="16"/>
      <c r="B10" s="16"/>
      <c r="C10" s="16"/>
      <c r="D10" s="21"/>
      <c r="E10" s="16"/>
      <c r="F10" s="16"/>
      <c r="G10" s="16"/>
      <c r="H10" s="16"/>
      <c r="I10" s="16"/>
      <c r="J10" s="16"/>
    </row>
    <row r="11" spans="1:10" x14ac:dyDescent="0.25">
      <c r="A11" s="5" t="s">
        <v>26</v>
      </c>
      <c r="B11" s="6" t="s">
        <v>10</v>
      </c>
      <c r="C11" s="5" t="s">
        <v>11</v>
      </c>
      <c r="D11" s="18" t="s">
        <v>27</v>
      </c>
      <c r="E11" s="7">
        <f t="shared" ref="E11:J11" si="1">E13</f>
        <v>1</v>
      </c>
      <c r="F11" s="8">
        <f t="shared" si="1"/>
        <v>5974.28</v>
      </c>
      <c r="G11" s="8">
        <f t="shared" si="1"/>
        <v>5974.28</v>
      </c>
      <c r="H11" s="7">
        <f t="shared" si="1"/>
        <v>1</v>
      </c>
      <c r="I11" s="8">
        <f t="shared" si="1"/>
        <v>0</v>
      </c>
      <c r="J11" s="8">
        <f t="shared" si="1"/>
        <v>0</v>
      </c>
    </row>
    <row r="12" spans="1:10" x14ac:dyDescent="0.25">
      <c r="A12" s="9" t="s">
        <v>28</v>
      </c>
      <c r="B12" s="10" t="s">
        <v>14</v>
      </c>
      <c r="C12" s="10" t="s">
        <v>29</v>
      </c>
      <c r="D12" s="19" t="s">
        <v>30</v>
      </c>
      <c r="E12" s="11">
        <v>52</v>
      </c>
      <c r="F12" s="11">
        <v>114.89</v>
      </c>
      <c r="G12" s="12">
        <f>ROUND(E12*F12,2)</f>
        <v>5974.28</v>
      </c>
      <c r="H12" s="11">
        <v>52</v>
      </c>
      <c r="I12" s="22">
        <v>0</v>
      </c>
      <c r="J12" s="12">
        <f>ROUND(H12*I12,2)</f>
        <v>0</v>
      </c>
    </row>
    <row r="13" spans="1:10" x14ac:dyDescent="0.25">
      <c r="A13" s="13"/>
      <c r="B13" s="13"/>
      <c r="C13" s="13"/>
      <c r="D13" s="20" t="s">
        <v>31</v>
      </c>
      <c r="E13" s="14">
        <v>1</v>
      </c>
      <c r="F13" s="15">
        <f>G12</f>
        <v>5974.28</v>
      </c>
      <c r="G13" s="15">
        <f>ROUND(E13*F13,2)</f>
        <v>5974.28</v>
      </c>
      <c r="H13" s="14">
        <v>1</v>
      </c>
      <c r="I13" s="15">
        <f>J12</f>
        <v>0</v>
      </c>
      <c r="J13" s="15">
        <f>ROUND(H13*I13,2)</f>
        <v>0</v>
      </c>
    </row>
    <row r="14" spans="1:10" ht="0.95" customHeight="1" x14ac:dyDescent="0.25">
      <c r="A14" s="16"/>
      <c r="B14" s="16"/>
      <c r="C14" s="16"/>
      <c r="D14" s="21"/>
      <c r="E14" s="16"/>
      <c r="F14" s="16"/>
      <c r="G14" s="16"/>
      <c r="H14" s="16"/>
      <c r="I14" s="16"/>
      <c r="J14" s="16"/>
    </row>
    <row r="15" spans="1:10" x14ac:dyDescent="0.25">
      <c r="A15" s="5" t="s">
        <v>32</v>
      </c>
      <c r="B15" s="6" t="s">
        <v>10</v>
      </c>
      <c r="C15" s="5" t="s">
        <v>11</v>
      </c>
      <c r="D15" s="18" t="s">
        <v>33</v>
      </c>
      <c r="E15" s="7">
        <f t="shared" ref="E15:J15" si="2">E17</f>
        <v>1</v>
      </c>
      <c r="F15" s="8">
        <f t="shared" si="2"/>
        <v>5537.3</v>
      </c>
      <c r="G15" s="8">
        <f t="shared" si="2"/>
        <v>5537.3</v>
      </c>
      <c r="H15" s="7">
        <f t="shared" si="2"/>
        <v>1</v>
      </c>
      <c r="I15" s="8">
        <f t="shared" si="2"/>
        <v>0</v>
      </c>
      <c r="J15" s="8">
        <f t="shared" si="2"/>
        <v>0</v>
      </c>
    </row>
    <row r="16" spans="1:10" x14ac:dyDescent="0.25">
      <c r="A16" s="9" t="s">
        <v>34</v>
      </c>
      <c r="B16" s="10" t="s">
        <v>14</v>
      </c>
      <c r="C16" s="10" t="s">
        <v>11</v>
      </c>
      <c r="D16" s="19" t="s">
        <v>35</v>
      </c>
      <c r="E16" s="11">
        <v>1</v>
      </c>
      <c r="F16" s="11">
        <v>5537.3</v>
      </c>
      <c r="G16" s="12">
        <f>ROUND(E16*F16,2)</f>
        <v>5537.3</v>
      </c>
      <c r="H16" s="11">
        <v>1</v>
      </c>
      <c r="I16" s="22">
        <v>0</v>
      </c>
      <c r="J16" s="12">
        <f>ROUND(H16*I16,2)</f>
        <v>0</v>
      </c>
    </row>
    <row r="17" spans="1:10" x14ac:dyDescent="0.25">
      <c r="A17" s="13"/>
      <c r="B17" s="13"/>
      <c r="C17" s="13"/>
      <c r="D17" s="20" t="s">
        <v>36</v>
      </c>
      <c r="E17" s="14">
        <v>1</v>
      </c>
      <c r="F17" s="15">
        <f>G16</f>
        <v>5537.3</v>
      </c>
      <c r="G17" s="15">
        <f>ROUND(E17*F17,2)</f>
        <v>5537.3</v>
      </c>
      <c r="H17" s="14">
        <v>1</v>
      </c>
      <c r="I17" s="15">
        <f>J16</f>
        <v>0</v>
      </c>
      <c r="J17" s="15">
        <f>ROUND(H17*I17,2)</f>
        <v>0</v>
      </c>
    </row>
    <row r="18" spans="1:10" ht="0.95" customHeight="1" x14ac:dyDescent="0.25">
      <c r="A18" s="16"/>
      <c r="B18" s="16"/>
      <c r="C18" s="16"/>
      <c r="D18" s="21"/>
      <c r="E18" s="16"/>
      <c r="F18" s="16"/>
      <c r="G18" s="16"/>
      <c r="H18" s="16"/>
      <c r="I18" s="16"/>
      <c r="J18" s="16"/>
    </row>
    <row r="19" spans="1:10" x14ac:dyDescent="0.25">
      <c r="A19" s="5" t="s">
        <v>37</v>
      </c>
      <c r="B19" s="6" t="s">
        <v>10</v>
      </c>
      <c r="C19" s="5" t="s">
        <v>11</v>
      </c>
      <c r="D19" s="18" t="s">
        <v>38</v>
      </c>
      <c r="E19" s="7">
        <f t="shared" ref="E19:J19" si="3">E24</f>
        <v>1</v>
      </c>
      <c r="F19" s="8">
        <f t="shared" si="3"/>
        <v>75411.320000000007</v>
      </c>
      <c r="G19" s="8">
        <f t="shared" si="3"/>
        <v>75411.320000000007</v>
      </c>
      <c r="H19" s="7">
        <f t="shared" si="3"/>
        <v>1</v>
      </c>
      <c r="I19" s="8">
        <f t="shared" si="3"/>
        <v>0</v>
      </c>
      <c r="J19" s="8">
        <f t="shared" si="3"/>
        <v>0</v>
      </c>
    </row>
    <row r="20" spans="1:10" ht="22.5" x14ac:dyDescent="0.25">
      <c r="A20" s="9" t="s">
        <v>39</v>
      </c>
      <c r="B20" s="10" t="s">
        <v>14</v>
      </c>
      <c r="C20" s="10" t="s">
        <v>18</v>
      </c>
      <c r="D20" s="19" t="s">
        <v>40</v>
      </c>
      <c r="E20" s="11">
        <v>2</v>
      </c>
      <c r="F20" s="11">
        <v>407.83</v>
      </c>
      <c r="G20" s="12">
        <f>ROUND(E20*F20,2)</f>
        <v>815.66</v>
      </c>
      <c r="H20" s="11">
        <v>2</v>
      </c>
      <c r="I20" s="22">
        <v>0</v>
      </c>
      <c r="J20" s="12">
        <f>ROUND(H20*I20,2)</f>
        <v>0</v>
      </c>
    </row>
    <row r="21" spans="1:10" ht="22.5" x14ac:dyDescent="0.25">
      <c r="A21" s="9" t="s">
        <v>41</v>
      </c>
      <c r="B21" s="10" t="s">
        <v>14</v>
      </c>
      <c r="C21" s="10" t="s">
        <v>18</v>
      </c>
      <c r="D21" s="19" t="s">
        <v>42</v>
      </c>
      <c r="E21" s="11">
        <v>26</v>
      </c>
      <c r="F21" s="11">
        <v>1291.26</v>
      </c>
      <c r="G21" s="12">
        <f>ROUND(E21*F21,2)</f>
        <v>33572.76</v>
      </c>
      <c r="H21" s="11">
        <v>26</v>
      </c>
      <c r="I21" s="22">
        <v>0</v>
      </c>
      <c r="J21" s="12">
        <f>ROUND(H21*I21,2)</f>
        <v>0</v>
      </c>
    </row>
    <row r="22" spans="1:10" x14ac:dyDescent="0.25">
      <c r="A22" s="9" t="s">
        <v>43</v>
      </c>
      <c r="B22" s="10" t="s">
        <v>14</v>
      </c>
      <c r="C22" s="10" t="s">
        <v>15</v>
      </c>
      <c r="D22" s="19" t="s">
        <v>44</v>
      </c>
      <c r="E22" s="11">
        <v>90</v>
      </c>
      <c r="F22" s="11">
        <v>19.260000000000002</v>
      </c>
      <c r="G22" s="12">
        <f>ROUND(E22*F22,2)</f>
        <v>1733.4</v>
      </c>
      <c r="H22" s="11">
        <v>90</v>
      </c>
      <c r="I22" s="22">
        <v>0</v>
      </c>
      <c r="J22" s="12">
        <f>ROUND(H22*I22,2)</f>
        <v>0</v>
      </c>
    </row>
    <row r="23" spans="1:10" ht="22.5" x14ac:dyDescent="0.25">
      <c r="A23" s="9" t="s">
        <v>45</v>
      </c>
      <c r="B23" s="10" t="s">
        <v>14</v>
      </c>
      <c r="C23" s="10" t="s">
        <v>15</v>
      </c>
      <c r="D23" s="19" t="s">
        <v>46</v>
      </c>
      <c r="E23" s="11">
        <v>90</v>
      </c>
      <c r="F23" s="11">
        <v>436.55</v>
      </c>
      <c r="G23" s="12">
        <f>ROUND(E23*F23,2)</f>
        <v>39289.5</v>
      </c>
      <c r="H23" s="11">
        <v>90</v>
      </c>
      <c r="I23" s="22">
        <v>0</v>
      </c>
      <c r="J23" s="12">
        <f>ROUND(H23*I23,2)</f>
        <v>0</v>
      </c>
    </row>
    <row r="24" spans="1:10" x14ac:dyDescent="0.25">
      <c r="A24" s="13"/>
      <c r="B24" s="13"/>
      <c r="C24" s="13"/>
      <c r="D24" s="20" t="s">
        <v>47</v>
      </c>
      <c r="E24" s="14">
        <v>1</v>
      </c>
      <c r="F24" s="15">
        <f>SUM(G20:G23)</f>
        <v>75411.320000000007</v>
      </c>
      <c r="G24" s="15">
        <f>ROUND(E24*F24,2)</f>
        <v>75411.320000000007</v>
      </c>
      <c r="H24" s="14">
        <v>1</v>
      </c>
      <c r="I24" s="15">
        <f>SUM(J20:J23)</f>
        <v>0</v>
      </c>
      <c r="J24" s="15">
        <f>ROUND(H24*I24,2)</f>
        <v>0</v>
      </c>
    </row>
    <row r="25" spans="1:10" ht="0.95" customHeight="1" x14ac:dyDescent="0.25">
      <c r="A25" s="16"/>
      <c r="B25" s="16"/>
      <c r="C25" s="16"/>
      <c r="D25" s="21"/>
      <c r="E25" s="16"/>
      <c r="F25" s="16"/>
      <c r="G25" s="16"/>
      <c r="H25" s="16"/>
      <c r="I25" s="16"/>
      <c r="J25" s="16"/>
    </row>
    <row r="26" spans="1:10" x14ac:dyDescent="0.25">
      <c r="A26" s="13"/>
      <c r="B26" s="13"/>
      <c r="C26" s="13"/>
      <c r="D26" s="20" t="s">
        <v>48</v>
      </c>
      <c r="E26" s="14">
        <v>1</v>
      </c>
      <c r="F26" s="15">
        <f>G4+G11+G15+G19</f>
        <v>177111.18</v>
      </c>
      <c r="G26" s="15">
        <f>ROUND(E26*F26,2)</f>
        <v>177111.18</v>
      </c>
      <c r="H26" s="14">
        <v>1</v>
      </c>
      <c r="I26" s="15">
        <f>J4+J11+J15+J19</f>
        <v>0</v>
      </c>
      <c r="J26" s="15">
        <f>ROUND(H26*I26,2)</f>
        <v>0</v>
      </c>
    </row>
    <row r="27" spans="1:10" ht="0.95" customHeight="1" x14ac:dyDescent="0.25">
      <c r="A27" s="16"/>
      <c r="B27" s="16"/>
      <c r="C27" s="16"/>
      <c r="D27" s="21"/>
      <c r="E27" s="16"/>
      <c r="F27" s="16"/>
      <c r="G27" s="16"/>
      <c r="H27" s="16"/>
      <c r="I27" s="16"/>
      <c r="J27" s="16"/>
    </row>
    <row r="28" spans="1:10" x14ac:dyDescent="0.25">
      <c r="A28" s="23"/>
      <c r="B28" s="24"/>
      <c r="C28" s="24"/>
      <c r="D28" s="25" t="s">
        <v>51</v>
      </c>
      <c r="E28" s="23"/>
      <c r="F28" s="24"/>
      <c r="G28" s="26">
        <f>G26</f>
        <v>177111.18</v>
      </c>
      <c r="H28" s="24"/>
      <c r="I28" s="23"/>
      <c r="J28" s="26">
        <f>J26</f>
        <v>0</v>
      </c>
    </row>
    <row r="29" spans="1:10" x14ac:dyDescent="0.25">
      <c r="A29" s="27"/>
      <c r="B29" s="28"/>
      <c r="C29" s="28"/>
      <c r="D29" s="29" t="s">
        <v>52</v>
      </c>
      <c r="E29" s="30">
        <v>0.19</v>
      </c>
      <c r="F29" s="28"/>
      <c r="G29" s="31">
        <f>G28*E29</f>
        <v>33651.120000000003</v>
      </c>
      <c r="H29" s="32"/>
      <c r="I29" s="33">
        <v>0.19</v>
      </c>
      <c r="J29" s="31">
        <f>J28*I29</f>
        <v>0</v>
      </c>
    </row>
    <row r="30" spans="1:10" x14ac:dyDescent="0.25">
      <c r="A30" s="27"/>
      <c r="B30" s="28"/>
      <c r="C30" s="28"/>
      <c r="D30" s="29" t="s">
        <v>49</v>
      </c>
      <c r="E30" s="27"/>
      <c r="F30" s="28"/>
      <c r="G30" s="31">
        <f>G28+G29</f>
        <v>210762.3</v>
      </c>
      <c r="H30" s="28"/>
      <c r="I30" s="27"/>
      <c r="J30" s="31">
        <f>J28+J29</f>
        <v>0</v>
      </c>
    </row>
    <row r="31" spans="1:10" x14ac:dyDescent="0.25">
      <c r="A31" s="27"/>
      <c r="B31" s="28"/>
      <c r="C31" s="28"/>
      <c r="D31" s="29" t="s">
        <v>53</v>
      </c>
      <c r="E31" s="30">
        <v>0.21</v>
      </c>
      <c r="F31" s="28"/>
      <c r="G31" s="31">
        <f>21*G30%</f>
        <v>44260.08</v>
      </c>
      <c r="H31" s="28"/>
      <c r="I31" s="30">
        <v>0.21</v>
      </c>
      <c r="J31" s="31">
        <f>E31*J30</f>
        <v>0</v>
      </c>
    </row>
    <row r="32" spans="1:10" x14ac:dyDescent="0.25">
      <c r="A32" s="34"/>
      <c r="B32" s="35"/>
      <c r="C32" s="35"/>
      <c r="D32" s="36" t="s">
        <v>50</v>
      </c>
      <c r="E32" s="34"/>
      <c r="F32" s="35"/>
      <c r="G32" s="37">
        <f>G30+G31</f>
        <v>255022.38</v>
      </c>
      <c r="H32" s="35"/>
      <c r="I32" s="34"/>
      <c r="J32" s="37">
        <f>J30+J31</f>
        <v>0</v>
      </c>
    </row>
  </sheetData>
  <sheetProtection algorithmName="SHA-512" hashValue="1673K++pcv6zo1vNmw/nkQK4nvcJ1gGSD9l8J3OU45I72iusnnU2ArB5H2R12qfXj1wsfDbhff1PzdnpxrP/cQ==" saltValue="xjUsbvVWfSidQ4/j8BQm9Q==" spinCount="100000" sheet="1" objects="1" scenarios="1" selectLockedCells="1"/>
  <dataValidations count="4">
    <dataValidation type="list" allowBlank="1" showInputMessage="1" showErrorMessage="1" sqref="B4:B27" xr:uid="{1243DB37-848F-401D-BE80-31803BFF92CE}">
      <formula1>"Capítulo,Partida,Mano de obra,Maquinaria,Material,Otros,Tarea,"</formula1>
    </dataValidation>
    <dataValidation type="decimal" operator="lessThanOrEqual" allowBlank="1" showErrorMessage="1" errorTitle="ERROR" error="El precio tiene que ser menor que el de proyecto." sqref="I5:I8 I12 I16 I20:I23" xr:uid="{9746E80B-6AB2-493E-964E-7456CAB9E30F}">
      <formula1>F5</formula1>
    </dataValidation>
    <dataValidation type="whole" allowBlank="1" showErrorMessage="1" errorTitle="ERROR" error="El valor debe estar comprendido entre 0 y 19%" sqref="H29" xr:uid="{84588CE5-C6E4-46E9-B754-34EA8BF276D6}">
      <formula1>0</formula1>
      <formula2>19</formula2>
    </dataValidation>
    <dataValidation type="decimal" allowBlank="1" showErrorMessage="1" errorTitle="ERROR" error="El BI+GG debe estar comprendido entre el 0 y 19%" sqref="I29" xr:uid="{2EEA2A59-9CCC-45BB-8260-F55212725A01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Rodrigo Hernández, Eva</cp:lastModifiedBy>
  <dcterms:created xsi:type="dcterms:W3CDTF">2020-06-11T10:20:59Z</dcterms:created>
  <dcterms:modified xsi:type="dcterms:W3CDTF">2021-03-10T06:51:59Z</dcterms:modified>
</cp:coreProperties>
</file>