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metromadrid.net\Documentacion\Area Ing. y Proy. de IDi. Intercambio\ObraCivil\04. PROYECTOS\PINAR DE CHAMARTÍN_Adecuación cuarto JL y Coord\GENERAL\LICITACION\"/>
    </mc:Choice>
  </mc:AlternateContent>
  <xr:revisionPtr revIDLastSave="0" documentId="13_ncr:1_{643891E3-10DA-4B30-946F-6729FC23DAB5}" xr6:coauthVersionLast="36" xr6:coauthVersionMax="36" xr10:uidLastSave="{00000000-0000-0000-0000-000000000000}"/>
  <bookViews>
    <workbookView xWindow="0" yWindow="0" windowWidth="17250" windowHeight="7845" xr2:uid="{8101CF1C-2F57-4419-BCC2-19BBD8D50FB7}"/>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3" i="1" l="1"/>
  <c r="E269" i="1" l="1"/>
  <c r="E300" i="1"/>
  <c r="G311" i="1"/>
  <c r="G309" i="1"/>
  <c r="G307" i="1"/>
  <c r="G305" i="1"/>
  <c r="G303" i="1"/>
  <c r="G301" i="1"/>
  <c r="E270" i="1"/>
  <c r="G296" i="1"/>
  <c r="G294" i="1"/>
  <c r="G293" i="1"/>
  <c r="G291" i="1"/>
  <c r="G289" i="1"/>
  <c r="G287" i="1"/>
  <c r="G285" i="1"/>
  <c r="G283" i="1"/>
  <c r="G281" i="1"/>
  <c r="G279" i="1"/>
  <c r="G277" i="1"/>
  <c r="G275" i="1"/>
  <c r="G273" i="1"/>
  <c r="G271" i="1"/>
  <c r="E197" i="1"/>
  <c r="E262" i="1"/>
  <c r="G263" i="1"/>
  <c r="F265" i="1" s="1"/>
  <c r="G265" i="1" s="1"/>
  <c r="G262" i="1" s="1"/>
  <c r="E257" i="1"/>
  <c r="G258" i="1"/>
  <c r="F260" i="1" s="1"/>
  <c r="E242" i="1"/>
  <c r="G253" i="1"/>
  <c r="G251" i="1"/>
  <c r="G249" i="1"/>
  <c r="G247" i="1"/>
  <c r="G245" i="1"/>
  <c r="G243" i="1"/>
  <c r="E229" i="1"/>
  <c r="G238" i="1"/>
  <c r="G236" i="1"/>
  <c r="G234" i="1"/>
  <c r="G232" i="1"/>
  <c r="G230" i="1"/>
  <c r="E212" i="1"/>
  <c r="G225" i="1"/>
  <c r="G223" i="1"/>
  <c r="G221" i="1"/>
  <c r="G219" i="1"/>
  <c r="G217" i="1"/>
  <c r="G215" i="1"/>
  <c r="G213" i="1"/>
  <c r="E205" i="1"/>
  <c r="G208" i="1"/>
  <c r="G206" i="1"/>
  <c r="E198" i="1"/>
  <c r="F203" i="1"/>
  <c r="F198" i="1" s="1"/>
  <c r="G201" i="1"/>
  <c r="G199" i="1"/>
  <c r="E122" i="1"/>
  <c r="E190" i="1"/>
  <c r="F193" i="1"/>
  <c r="F190" i="1" s="1"/>
  <c r="G191" i="1"/>
  <c r="E169" i="1"/>
  <c r="G186" i="1"/>
  <c r="G184" i="1"/>
  <c r="G182" i="1"/>
  <c r="G180" i="1"/>
  <c r="G178" i="1"/>
  <c r="G176" i="1"/>
  <c r="G174" i="1"/>
  <c r="G172" i="1"/>
  <c r="G170" i="1"/>
  <c r="E134" i="1"/>
  <c r="G165" i="1"/>
  <c r="G163" i="1"/>
  <c r="G161" i="1"/>
  <c r="G159" i="1"/>
  <c r="G158" i="1"/>
  <c r="G156" i="1"/>
  <c r="G154" i="1"/>
  <c r="G152" i="1"/>
  <c r="G150" i="1"/>
  <c r="G148" i="1"/>
  <c r="G146" i="1"/>
  <c r="G144" i="1"/>
  <c r="G142" i="1"/>
  <c r="G140" i="1"/>
  <c r="G138" i="1"/>
  <c r="G137" i="1"/>
  <c r="G135" i="1"/>
  <c r="E123" i="1"/>
  <c r="G130" i="1"/>
  <c r="G128" i="1"/>
  <c r="G126" i="1"/>
  <c r="G124" i="1"/>
  <c r="F132" i="1" s="1"/>
  <c r="E4" i="1"/>
  <c r="E113" i="1"/>
  <c r="G116" i="1"/>
  <c r="F118" i="1" s="1"/>
  <c r="G118" i="1" s="1"/>
  <c r="G113" i="1" s="1"/>
  <c r="G114" i="1"/>
  <c r="E5" i="1"/>
  <c r="E98" i="1"/>
  <c r="G107" i="1"/>
  <c r="G105" i="1"/>
  <c r="G103" i="1"/>
  <c r="G101" i="1"/>
  <c r="G99" i="1"/>
  <c r="E85" i="1"/>
  <c r="G94" i="1"/>
  <c r="G92" i="1"/>
  <c r="G90" i="1"/>
  <c r="G88" i="1"/>
  <c r="G86" i="1"/>
  <c r="E62" i="1"/>
  <c r="G81" i="1"/>
  <c r="G79" i="1"/>
  <c r="G77" i="1"/>
  <c r="G75" i="1"/>
  <c r="G73" i="1"/>
  <c r="G71" i="1"/>
  <c r="G69" i="1"/>
  <c r="G67" i="1"/>
  <c r="G65" i="1"/>
  <c r="G63" i="1"/>
  <c r="E33" i="1"/>
  <c r="G58" i="1"/>
  <c r="G56" i="1"/>
  <c r="G54" i="1"/>
  <c r="G52" i="1"/>
  <c r="G50" i="1"/>
  <c r="G48" i="1"/>
  <c r="G46" i="1"/>
  <c r="G44" i="1"/>
  <c r="G42" i="1"/>
  <c r="G40" i="1"/>
  <c r="G38" i="1"/>
  <c r="G36" i="1"/>
  <c r="G34" i="1"/>
  <c r="E6" i="1"/>
  <c r="G29" i="1"/>
  <c r="G27" i="1"/>
  <c r="G25" i="1"/>
  <c r="G23" i="1"/>
  <c r="G21" i="1"/>
  <c r="G19" i="1"/>
  <c r="G17" i="1"/>
  <c r="G15" i="1"/>
  <c r="G13" i="1"/>
  <c r="G11" i="1"/>
  <c r="G9" i="1"/>
  <c r="G7" i="1"/>
  <c r="F31" i="1" l="1"/>
  <c r="F6" i="1" s="1"/>
  <c r="F298" i="1"/>
  <c r="F255" i="1"/>
  <c r="F240" i="1"/>
  <c r="F227" i="1"/>
  <c r="F212" i="1" s="1"/>
  <c r="F210" i="1"/>
  <c r="G203" i="1"/>
  <c r="G198" i="1" s="1"/>
  <c r="G193" i="1"/>
  <c r="G190" i="1" s="1"/>
  <c r="F188" i="1"/>
  <c r="F167" i="1"/>
  <c r="F134" i="1" s="1"/>
  <c r="F109" i="1"/>
  <c r="F98" i="1" s="1"/>
  <c r="F96" i="1"/>
  <c r="F83" i="1"/>
  <c r="G83" i="1" s="1"/>
  <c r="G62" i="1" s="1"/>
  <c r="F60" i="1"/>
  <c r="G60" i="1" s="1"/>
  <c r="G33" i="1" s="1"/>
  <c r="F33" i="1"/>
  <c r="G167" i="1"/>
  <c r="G134" i="1" s="1"/>
  <c r="G227" i="1"/>
  <c r="G212" i="1" s="1"/>
  <c r="F123" i="1"/>
  <c r="G132" i="1"/>
  <c r="G123" i="1" s="1"/>
  <c r="F300" i="1"/>
  <c r="G313" i="1"/>
  <c r="G300" i="1" s="1"/>
  <c r="F62" i="1"/>
  <c r="G109" i="1"/>
  <c r="G98" i="1" s="1"/>
  <c r="F85" i="1"/>
  <c r="G96" i="1"/>
  <c r="G85" i="1" s="1"/>
  <c r="G240" i="1"/>
  <c r="G229" i="1" s="1"/>
  <c r="F229" i="1"/>
  <c r="G255" i="1"/>
  <c r="G242" i="1" s="1"/>
  <c r="F242" i="1"/>
  <c r="F169" i="1"/>
  <c r="G188" i="1"/>
  <c r="G169" i="1" s="1"/>
  <c r="F205" i="1"/>
  <c r="G210" i="1"/>
  <c r="G205" i="1" s="1"/>
  <c r="F257" i="1"/>
  <c r="G260" i="1"/>
  <c r="G257" i="1" s="1"/>
  <c r="G298" i="1"/>
  <c r="G270" i="1" s="1"/>
  <c r="F270" i="1"/>
  <c r="F113" i="1"/>
  <c r="F262" i="1"/>
  <c r="G31" i="1" l="1"/>
  <c r="G6" i="1" s="1"/>
  <c r="F111" i="1" s="1"/>
  <c r="F315" i="1"/>
  <c r="G315" i="1" s="1"/>
  <c r="G269" i="1" s="1"/>
  <c r="F267" i="1"/>
  <c r="F197" i="1" s="1"/>
  <c r="F195" i="1"/>
  <c r="G195" i="1" s="1"/>
  <c r="G122" i="1" s="1"/>
  <c r="F269" i="1" l="1"/>
  <c r="G267" i="1"/>
  <c r="G197" i="1" s="1"/>
  <c r="F122" i="1"/>
  <c r="G111" i="1"/>
  <c r="G5" i="1" s="1"/>
  <c r="F120" i="1" s="1"/>
  <c r="F5" i="1"/>
  <c r="G120" i="1" l="1"/>
  <c r="G4" i="1" s="1"/>
  <c r="F317" i="1" s="1"/>
  <c r="G317" i="1" s="1"/>
  <c r="F4" i="1"/>
  <c r="G319" i="1" l="1"/>
  <c r="G322" i="1" l="1"/>
  <c r="G32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Nevado Fernández, Carlos</author>
  </authors>
  <commentList>
    <comment ref="A3" authorId="0" shapeId="0" xr:uid="{E8BF7966-18AE-42F7-B917-B6CFDAE31735}">
      <text>
        <r>
          <rPr>
            <b/>
            <sz val="9"/>
            <color indexed="81"/>
            <rFont val="Tahoma"/>
            <family val="2"/>
          </rPr>
          <t>Código del concepto. Ver colores en "Entorno de trabajo: Apariencia"</t>
        </r>
      </text>
    </comment>
    <comment ref="B3" authorId="0" shapeId="0" xr:uid="{C7D50106-370F-4BF2-B431-3015EB9ADBEF}">
      <text>
        <r>
          <rPr>
            <b/>
            <sz val="9"/>
            <color indexed="81"/>
            <rFont val="Tahoma"/>
            <family val="2"/>
          </rPr>
          <t>Naturaleza o tipo de concepto, ver valores de cada naturaleza en la ayuda del menú contextual</t>
        </r>
      </text>
    </comment>
    <comment ref="C3" authorId="0" shapeId="0" xr:uid="{A4D86CD3-3871-4833-906F-8BE573DD9130}">
      <text>
        <r>
          <rPr>
            <b/>
            <sz val="9"/>
            <color indexed="81"/>
            <rFont val="Tahoma"/>
            <family val="2"/>
          </rPr>
          <t>Unidad principal de medida del concepto</t>
        </r>
      </text>
    </comment>
    <comment ref="D3" authorId="0" shapeId="0" xr:uid="{C1731EA5-C952-4970-B25F-FEDCE625533A}">
      <text>
        <r>
          <rPr>
            <b/>
            <sz val="9"/>
            <color indexed="81"/>
            <rFont val="Tahoma"/>
            <family val="2"/>
          </rPr>
          <t>Descripción corta</t>
        </r>
      </text>
    </comment>
    <comment ref="E3" authorId="0" shapeId="0" xr:uid="{467BD141-8F30-4874-8805-1989130939F4}">
      <text>
        <r>
          <rPr>
            <b/>
            <sz val="9"/>
            <color indexed="81"/>
            <rFont val="Tahoma"/>
            <family val="2"/>
          </rPr>
          <t>Rendimiento o cantidad presupuestada</t>
        </r>
      </text>
    </comment>
    <comment ref="F3" authorId="0" shapeId="0" xr:uid="{D6F88805-2AF8-4788-A809-DBF34284D43D}">
      <text>
        <r>
          <rPr>
            <b/>
            <sz val="9"/>
            <color indexed="81"/>
            <rFont val="Tahoma"/>
            <family val="2"/>
          </rPr>
          <t>Precio unitario en el presupuesto</t>
        </r>
      </text>
    </comment>
    <comment ref="G3" authorId="0" shapeId="0" xr:uid="{9D40256C-D119-4F81-A8ED-4100D5F8485C}">
      <text>
        <r>
          <rPr>
            <b/>
            <sz val="9"/>
            <color indexed="81"/>
            <rFont val="Tahoma"/>
            <family val="2"/>
          </rPr>
          <t>Importe del presupuesto</t>
        </r>
      </text>
    </comment>
  </commentList>
</comments>
</file>

<file path=xl/sharedStrings.xml><?xml version="1.0" encoding="utf-8"?>
<sst xmlns="http://schemas.openxmlformats.org/spreadsheetml/2006/main" count="743" uniqueCount="449">
  <si>
    <t>Presupuesto</t>
  </si>
  <si>
    <t>Código</t>
  </si>
  <si>
    <t>Nat</t>
  </si>
  <si>
    <t>Ud</t>
  </si>
  <si>
    <t>Resumen</t>
  </si>
  <si>
    <t>CanPres</t>
  </si>
  <si>
    <t>Pres</t>
  </si>
  <si>
    <t>ImpPres</t>
  </si>
  <si>
    <t>OCIVIL</t>
  </si>
  <si>
    <t>Capítulo</t>
  </si>
  <si>
    <t/>
  </si>
  <si>
    <t>OBRA CIVIL</t>
  </si>
  <si>
    <t>OC01</t>
  </si>
  <si>
    <t>ARQUITECTURA</t>
  </si>
  <si>
    <t>OC01.01</t>
  </si>
  <si>
    <t>DESMONTAJES Y DEMOLICIONES</t>
  </si>
  <si>
    <t>EL0520</t>
  </si>
  <si>
    <t>Partida</t>
  </si>
  <si>
    <t>m</t>
  </si>
  <si>
    <t>DEMOLICIÓN DE RODAPIÉ DE TERRAZO O CERÁMICO</t>
  </si>
  <si>
    <t>Demolición de zanquín o rodapié de terrazo y/o cerámico, con medios manuales, incluso limpieza, carga y transporte de escombros al vertedero y con p.p. de medios auxiliares.</t>
  </si>
  <si>
    <t>EL0440</t>
  </si>
  <si>
    <t>m2</t>
  </si>
  <si>
    <t>DEMOLICIÓN DE SOLADO DE TERRAZO O CERÁMICO</t>
  </si>
  <si>
    <t>Demolición de solado de terrazo y/o baldosa hidráulica incluso material de agarre, por medios mecánicos, incluso limpieza, carga y transporte de escombros al vertedero y con p.p. de medios auxiliares.</t>
  </si>
  <si>
    <t>EL0460</t>
  </si>
  <si>
    <t>DEMOLICIÓN DE SOLERA DE HORMIGÓN EN MASA DE HASTA 20 CM.</t>
  </si>
  <si>
    <t>Demolición de solera de hormigón en masa de hasta 20 cm. de espesor, con compresor, incluso limpieza, carga y transporte de escombros al vertedero y con p.p. de medios auxiliares.</t>
  </si>
  <si>
    <t>EL0560</t>
  </si>
  <si>
    <t>DEMOLICIÓN FÁB.LADRILLO MACIZO 1/2 PIE A MANO</t>
  </si>
  <si>
    <t>Demolición de muros de fábrica de ladrillo macizo de 1/2 pie de espesor, por medios manuales, incluso limpieza, carga y transporte de escombros al vertedero y con p.p. de medios auxiliares.</t>
  </si>
  <si>
    <t>EL0060</t>
  </si>
  <si>
    <t>m3</t>
  </si>
  <si>
    <t>APERTURA HUECOS &gt;1M2 LADRILLO MACIZO C/COMPRESOR</t>
  </si>
  <si>
    <t>Apertura de huecos mayores de 1 m2, en fábricas de ladrillo macizo, con compresor, incluso limpieza, carga y transporte de escombros al vertedero y con p.p. de medios auxiliares.</t>
  </si>
  <si>
    <t>EL0940</t>
  </si>
  <si>
    <t>RASCADO DE PINTURA Y REGULARIZACIÓN DE SUPERFICIES</t>
  </si>
  <si>
    <t>Raspado de pintura y regularización de superficies con mortero de cemento para revestimiento posterior, incluso limpieza, carga y transporte de escombros a vertedero o planta de reciclaje y con p.p. de medios auxiliares.</t>
  </si>
  <si>
    <t>EL0930</t>
  </si>
  <si>
    <t>PICADO ENFOSCADOS CEMENTO V/H C/MARTILLO</t>
  </si>
  <si>
    <t>Picado de enfoscados de cemento en paramentos verticales y horizontales, con martillo eléctrico, eliminándolos en su totalidad y dejando el soporte al descubierto, para su posterior revestimiento, incluso carga y transporte al vertedero y con p.p. de medios auxiliares.</t>
  </si>
  <si>
    <t>EL0190</t>
  </si>
  <si>
    <t>DEMOLICIÓN ALICATADOS A MANO CON MATERIAL DE AGARRE</t>
  </si>
  <si>
    <t>Demolición de alicatados de plaquetas con material de agarre, por medios manuales, incluso carga y transporte a vertedero o planta de reciclaje y con p.p. de medios auxiliares.</t>
  </si>
  <si>
    <t>EL1060NP</t>
  </si>
  <si>
    <t>ROZA EN PARAMENTOS VERTICALES DE 6X6 CM.</t>
  </si>
  <si>
    <t>Roza en paramentos verticales de 6 cm. de ancho por 6 cm. de profundidad, incluso picado de azulejo y mortero de agarre, limpieza, carga y transporte de escombros a vertedero y con p.p. de medios auxiliares.</t>
  </si>
  <si>
    <t>ED0850NP</t>
  </si>
  <si>
    <t>ud</t>
  </si>
  <si>
    <t>DESMONTAJE DE PUERTA METÁLICA</t>
  </si>
  <si>
    <t>Desmontaje de puerta metálica y p.p. de cerco, incluso carga y transporte a vertedero o planta de reciclaje y con p.p. de medios auxiliares.</t>
  </si>
  <si>
    <t>ED1100NP</t>
  </si>
  <si>
    <t>DESMONTAJE DE REJILLA METÁLICA</t>
  </si>
  <si>
    <t>Desmontaje de rejilla de ventilación en paramento, incluso carga y transporte a vertedero o planta de reciclaje y con p.p. de medios auxiliares.</t>
  </si>
  <si>
    <t>ED0430</t>
  </si>
  <si>
    <t>DESMONTAJE DE INODORO</t>
  </si>
  <si>
    <t>Desmontaje de inodoro y cisterna asociada con todos los accesorios, por medios manuales, incluso limpieza y retirada de escombros a vertedero o planta de reciclaje y con p.p. de medios auxiliares.</t>
  </si>
  <si>
    <t>Total OC01.01</t>
  </si>
  <si>
    <t>OC01.02</t>
  </si>
  <si>
    <t>ALBAÑILERÍA, SOLADOS Y REVESTIMIENTOS</t>
  </si>
  <si>
    <t>EVP0120</t>
  </si>
  <si>
    <t>PLASTÓN DE REGULARIZACIÓN ESP &lt; 10 CM.</t>
  </si>
  <si>
    <t>Suministro, colocación y nivelación de plastón de mortero de cemento para regularización de superficie a solar, en un espesor no mayor de 10 cm., incluyendo suministro de material a pie de tajo, colocación de malla electrosoldada 20x20x6 cuando sea necesaria, mano de obra y maquinaria auxiliar.</t>
  </si>
  <si>
    <t>EVP0351NP</t>
  </si>
  <si>
    <t>SOLADO GRES PORCELÁNICO 60X60 CM.</t>
  </si>
  <si>
    <t>Suministro y colocación solado de gres porcelánico de cualquier color, mediante el método de colocación en capa fina,  rectificado y biselado de formato nominal 597,2 x 597,2 x 14,00+/- 2,5 % mm , con modulo de rotura mayor de 45N/mm2 y fuerza de rotura mayor de 6000N. Con una  absorción de agua muy baja inferior a 0,1%, y con resistencia al resbalamiento clase 1 o clase 2 según CTE SU1 o equivalente, recibidas con adhesivo cementoso mejorado con tiempo abierto ampliado, Rapimax, de Butech , C2E, o equivalente, y rejuntadas con mortero de juntas cementoso Colorstuk 0-4, de Butech, CG2, o equivalente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</si>
  <si>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EVP0350</t>
  </si>
  <si>
    <t>SOLADO GRES PORCELÁNICO 40X40 CM.</t>
  </si>
  <si>
    <t>Suministro y colocación de recubrimiento cerámico mediante el método de colocación en capa fina, rectificado y biselado de formato nominal de 40x40 cm., espesor  de 14,5±0,7mm, con modulo de rotura mayor de 45N/mm2 y fuerza de rotura mayor de 4500N. Con una absorción de agua muy baja inferior a 0,05%, y con resistencia al resbalamiento clase 1 o clase 2 según CTE SU1 o equivalente, recibidas con adhesivo cementoso mejorado con tiempo abierto ampliado, Rapimax, de Butech, C2E o equivalente, y rejuntadas con mortero de juntas cementoso Colorstuk 0-4, de Butech, tipo CG2 o equivalente,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</si>
  <si>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EVP0205NP</t>
  </si>
  <si>
    <t>RODAPIÉ GRES PORCELÁNICO 30X60 CM.</t>
  </si>
  <si>
    <t>Suministro y colocación de rodapié de formado por baldosa de gres porcelánico de 40 x 30 cm. De altura y 1,5 cm. De espesor, o equivalente, con las siguientes características: Resistencia al deslizamiento 1,2 ó 3, resistencia al manchado 5, resistencia al ataque químico ga/gla/gha0, resistencia a la flexión &gt;5000 y uso alto transito.  Pegado directamente sobre ladrillo  con pegamento bettor, incluso enlechado de juntas y limpieza.</t>
  </si>
  <si>
    <t>EVP0150NP</t>
  </si>
  <si>
    <t>PULIDO, ABRILLANTADO Y LIMPIEZA DE SOLADO DE TERRAZO</t>
  </si>
  <si>
    <t>Pulido, abrillantado y limpieza de solado de terrazo, teniendo riguroso cuidado para no deteriorar las bases de señalización topográfica, incluso reposición de alguna dañada.</t>
  </si>
  <si>
    <t>EAT0050</t>
  </si>
  <si>
    <t>TABIQUE DE PANELES DE YESO LAMINADO (15+70+15) A 600 MM, AISLAMIENTO ACÚSTICO</t>
  </si>
  <si>
    <t>Suministro y ejecución de tabique formado por placas de yeso laminado de 15 mm de espesor, atornilladas a cada lado externo de una estructura metálica de acero galvanizado a base de raíles horizontales y montantes verticales de 70 mm, modulados a 600 mm, resultando un ancho total del tabique terminado de 100 mm., incluso panel interior lana mineral. Parte proporcional de pasta y cinta de juntas, tornillería, fijaciones, banda estanca bajo los perfiles perimetrales. Nivel de acabado de tratamiento de juntas Q2. Altura máxima: 3,2 m, resistencia al fuego: 60 min, aislamiento acústico al ruido aéreo: 45,7 db(a).</t>
  </si>
  <si>
    <t>EVG0080</t>
  </si>
  <si>
    <t>ENLUCIDO YESO NEGRO/BLANCO VERTICALES</t>
  </si>
  <si>
    <t>Guarnecido y enlucido con yeso negro y blanco en paramentos verticales, i/formación de rincones, guarniciones de huecos, remates con rodapié y colocación de andamios, medido deduciendo huecos superiores a 1 m2.</t>
  </si>
  <si>
    <t>EVB0200</t>
  </si>
  <si>
    <t>REVESTIMIENTO ESTRATIFICADO COMPACTO DE 6 MM DE FORMICA</t>
  </si>
  <si>
    <t>Suministro y colocación de revestimiento formado por paneles de formica de estratificado compacto o similar de 6 mm de espesor, recibidos sobre rastreles de acero galvanizado, incluyendo p.p. de medios auxiliares, completamente montado.</t>
  </si>
  <si>
    <t>EVA0010</t>
  </si>
  <si>
    <t>ALICATADO AZULEJO BLANCO 20X20CM REC. MORTERO</t>
  </si>
  <si>
    <t>Suministro y colocación de alicatado con azulejo blanco 20x20 cm. colocado a línea, recibido con mortero de cemento CEM II/A-P 32,5 R y arena de miga (M-5), i/p.p. de cortes, ingletes, piezas especiales, rejuntado con lechada de cemento blanco BL-V 22,5 y limpieza, medido deduciendo huecos superiores a 1 m2.</t>
  </si>
  <si>
    <t>EAR0090</t>
  </si>
  <si>
    <t>UNIDAD RECIBIDO CERCO PUERTA MORTERO M-10</t>
  </si>
  <si>
    <t>Recibido de cerco de puertas de hasta 2 m2 de superficie, con mortero de cemento CEM II/B-P 32,5 N y arena de río tipo M-10, i/ apertura de huecos para garras y/o entregas, colocación, aplomado del marco, material auxiliar, limpieza y medios auxiliares. Medida la superficie realmente ejecutada.</t>
  </si>
  <si>
    <t>HORT001</t>
  </si>
  <si>
    <t>AYUDAS DE ALBAÑILERÍA A LA INSTALACIÓN ELÉCTRICA</t>
  </si>
  <si>
    <t>Ayudas de albañilería a la instalación eléctrica.</t>
  </si>
  <si>
    <t>HORT002</t>
  </si>
  <si>
    <t>AYUDAS DE ALBANILERÍA A LA INSTALACIÓN DE COMUNICACIONES</t>
  </si>
  <si>
    <t>Ayudas de albañilería a la instalación de comunicaciones.</t>
  </si>
  <si>
    <t>HORT003</t>
  </si>
  <si>
    <t>AYUDAS DE ALBAÑILERIA A LA INSTALACIÓN DE CLIMATIZACIÓN</t>
  </si>
  <si>
    <t>Ayudas de albañilería a la instalación de climatización.</t>
  </si>
  <si>
    <t>Total OC01.02</t>
  </si>
  <si>
    <t>OC01.03</t>
  </si>
  <si>
    <t>CARPINTERÍA, CERRAJERÍA Y VIDRIERÍA</t>
  </si>
  <si>
    <t>EHAP0030</t>
  </si>
  <si>
    <t>PUERTA CHAPA DE ACERO GALV. CON 2 REJILLAS 82X200 CM.</t>
  </si>
  <si>
    <t>Suministro y colocación de puerta metálica de dimensiones 82x200 cm. en chapa de acero galvanizado de 1,5 mm de espesor para pintar, con rejilla de ventilación superior e inferior, incluso cerco metálico, herrajes de colgar y seguridad con cerradura unificada, totalmente instalada.</t>
  </si>
  <si>
    <t>EHAP0020</t>
  </si>
  <si>
    <t>PUERTA CHAPA DE ACERO GALV. CON 2 REJILLAS 72X200 CM.</t>
  </si>
  <si>
    <t>Suministro y colocación de puerta metálica de dimensiones 72x200 cm. en chapa de acero galvanizado de 1,5 mm de espesor para pintar, con rejilla de ventilación superior e inferior, incluso cerco metálico, herrajes de colgar y seguridad con cerradura unificada, totalmente instalada.</t>
  </si>
  <si>
    <t>EHAP0070</t>
  </si>
  <si>
    <t>PUERTA CIEGA CHAPA DE ACERO LISA LACADA</t>
  </si>
  <si>
    <t>Suministro y colocación de puerta de paso modelo Alfateco o similar, construida en chapa lisa a dos caras de una o dos hojas, en hojas de iguales características estéticas que las cortafuegos, pintura RAL estandar a elegir por la Dirección de Obra, desengrasada, lacada al horno en pintura polvo y secada a 200 ºC, con pruebas de salinidad, con lo que nos de una garantía total contra el óxido, incluso mecanizado para alojar cerradura electrónica. Suministro de cerradura por canto con posibilidad de incorporar bombillo, suminstro de juego de manillas de acero inox. con bocallave MSMF 872IS o similar, bombillo niquelado de 50+35, i/ cerco, recibido y regillas de ventilación superior e inferior.Totalmente colocada</t>
  </si>
  <si>
    <t>EHAP0060NP</t>
  </si>
  <si>
    <t>PUERTA DE ALUMINIO LISA LACADA 82X200 CM.</t>
  </si>
  <si>
    <t>Suministro y colocación de puerta de paso de 1 hoja de 82x200 cm., de aluminio lacado en color a determinar por la Dirección de Obra, herrajes de colgar, cerradura con manillón de nylon, cerco de perfil de aluminio con garras para recibir a la obra. (Sin incluir recibido de albañilería).</t>
  </si>
  <si>
    <t>EHL0010NP</t>
  </si>
  <si>
    <t>REJILLA DE PERFILES DE ALUMINIO EXTRUIDO</t>
  </si>
  <si>
    <t>Suministro y montaje de rejilla de perfiles de aluminio extruido y anodizado en su color con lamas fijas horizontales de 1,00 x 1,00 m. dimensiones totales, modelo AH Detrox o equivalente, incluso compuerta de regulación con laminas acopladas en forma opuesta de chapa de acero esmaltado, marco de perfiles de acero, elementos de fijación y anclaje, totalmente terminado.</t>
  </si>
  <si>
    <t>EHI0200</t>
  </si>
  <si>
    <t>PUERTA DE REGISTROS DE ACERO INOXIDABLE</t>
  </si>
  <si>
    <t>Suministro y montaje de puerta de registros de chapa de acero inoxidable en bandeja, con refuerzo interior a base de tubo de acero, incluso marco y cerradura. Totalmente terminada.</t>
  </si>
  <si>
    <t>HORT004</t>
  </si>
  <si>
    <t>PUERTA ACRISTALADA DE ALUMINIO LACADO 0,92x2,10 M.</t>
  </si>
  <si>
    <t>Suministro y colocación de puerta acristalada de 0,90 x 2,10 m., de una hoja, formada por bastidor de aluminio lacado en color a determinar por la Dirección de Obra y vidrio laminar 6+6 con butiral, con cerradura unificada y picaporte en acero inoxidable. Totalmente colocada.</t>
  </si>
  <si>
    <t>HORT005</t>
  </si>
  <si>
    <t>CARPINTERIA DE ALUMINIO LACADO</t>
  </si>
  <si>
    <t>Suministro y colocación de carpintería metálica para acristalamiento fijo de aluminio lacado en color a determinar por la Dirección de Obra. Totalmente colocada.</t>
  </si>
  <si>
    <t>EHV0080</t>
  </si>
  <si>
    <t>VIDRIO SEGURIDAD STADIP 66.1 TRASL. (NIVEL 2B2)</t>
  </si>
  <si>
    <t>Suministro y montaje de acristalamiento de vidrio laminar de seguridad stadip compuesto por dos vidrios de 6 mm de espesor unidos mediante lámina de butiral de polivinilo translúcido de 0,38 mm, clasificado 2B2 según UNE-EN 12600 o equivalente, fijado sobre carpintería con acuñado mediante calzos de apoyo perimetrales y laterales y sellado en frío con silicona neutra, incluso colocación de junquillos.</t>
  </si>
  <si>
    <t>EHV0030</t>
  </si>
  <si>
    <t>LÁMINAS DE PROTECCIÓN CONTRA EL RAYADO</t>
  </si>
  <si>
    <t>Suministro y colocación de laminas de protección contra el rayado, tipo BS 100 o equivalente.</t>
  </si>
  <si>
    <t>Total OC01.03</t>
  </si>
  <si>
    <t>OC01.04</t>
  </si>
  <si>
    <t>PINTURA</t>
  </si>
  <si>
    <t>EB0020</t>
  </si>
  <si>
    <t>ESMALTE SINTÉT. S/METAL GALVAN.C/GRIS</t>
  </si>
  <si>
    <t>Suministro y aplicación de pintura al esmalte sintético color gris, dos manos sobre carpintería de chapa galvanizada o aluminio y metales no férricos, i/limpieza, desengrasado manual, imprimación de wash primer y acabado con esmalte.</t>
  </si>
  <si>
    <t>EB0160</t>
  </si>
  <si>
    <t>PINTURA RESINAS ACRÍLICA AL AGUA, COLOR</t>
  </si>
  <si>
    <t>Suministro y aplicación en losas, dos manos de pintura al agua de altas prestaciones, con conservantes antimoho, a base de resinas acrílicas puras con propiedades anticarbonatación, tipo junokril o equivalente, en color normalizado azul Metro, i/p.p. de medios auxiliares, totalmente terminada la unidad.</t>
  </si>
  <si>
    <t>EB0260</t>
  </si>
  <si>
    <t>REVESTIMIENTO FIBRA TIPO TEXTURGLAS-B PINTURA PLÁSTICA</t>
  </si>
  <si>
    <t>Suministro y colocación de revestimiento con fibra de vidrio ignífugo tipo texturglas-b, i/imprimación y pegamento adhesivo incluyendo terminación en pintura plástica.</t>
  </si>
  <si>
    <t>EB0270</t>
  </si>
  <si>
    <t>REVESTIMIENTO FIBRA VIDRIO TIPO VELOGLAS</t>
  </si>
  <si>
    <t>Suministro y colocación de revestimiento mural de fibra de vidrio "non woven" veloglas o equivalente, con clasificación reacción al fuego B-s1,d0 según norma vigente, imputrescible, con un peso de 47 gr./m2. Imprimación de la superficie, lijado, plastecido de golpes, extendido de cola especial pegamglas formulada para fibra de vidrio, colocación del veloglas y terminado con dos manos de pintura plástica en dispersión acuosa, conforme a la norma UNE 48423 o equivalente.</t>
  </si>
  <si>
    <t>EB0220</t>
  </si>
  <si>
    <t>PINTURA PLÁSTICA ACRIL.MATE SUPERIOR</t>
  </si>
  <si>
    <t>Suministro y aplicación de pintura acrílica plástica mate calidad superior, aplicada con rodillo, en paramentos verticales y horizontales, i/limpieza de superficie, mano de imprimación y acabado con dos manos.</t>
  </si>
  <si>
    <t>Total OC01.04</t>
  </si>
  <si>
    <t>OC01.05</t>
  </si>
  <si>
    <t>INSTALACIONES DE FONTANERÍA Y EVACUACIÓN</t>
  </si>
  <si>
    <t>EJA0030</t>
  </si>
  <si>
    <t>TUBERIA DE COBRE DURO DE 1 MM. D=22MM.</t>
  </si>
  <si>
    <t>Suministro y montaje de tubería  de cobre duro, de 1 mm. De espesor de pared y d.n. 22 mm., incluso parte proporcional de piezas especiales y accesorios, soportes pintura etc., totalmente instalada.</t>
  </si>
  <si>
    <t>EJV0140</t>
  </si>
  <si>
    <t>VÁLVULA DE PASO 22 MM. 3/4" P/EMPOTRAR</t>
  </si>
  <si>
    <t>Suministro y colocación de válvula de paso de 22 mm. 3/4" de diámetro, para empotrar cromada y de paso recto, colocada mediante unión roscada, totalmente equipada, instalada y funcionando.</t>
  </si>
  <si>
    <t>EJE0040</t>
  </si>
  <si>
    <t>BOTE SIFÓNICO PVC D=110MM. EMPOTRADO</t>
  </si>
  <si>
    <t>Suministro e instalación de bote sifónico de pvc, de 110 mm de diámetro, colocado en el grueso del forjado, con cuatro entradas de 40 mm, y una salida de 50 mm, y con tapa de pvc, con sistema de cierre por lengüeta de caucho a presión, instalado, incluso con conexionado de las canalizaciones que acometen y colocación del ramal de salida hasta el manguetón del inodoro, con tubería de pvc de 50 mm de diámetro, funcionando.</t>
  </si>
  <si>
    <t>EJE0140</t>
  </si>
  <si>
    <t>TUBERÍA PVC SANITARIA TIPO C 80 MM.</t>
  </si>
  <si>
    <t>Suministro e instalación de tubería sanitaria de pvc, clase C, de 3,2 mm. de espesor, y diámetro 89 mm., marca terrain o equivalente, incluso p.p. de piezas especiales y accesorios, soportes, etc., totalmente instalada.</t>
  </si>
  <si>
    <t>EJS0200</t>
  </si>
  <si>
    <t>P.DUCHA PORCELÁNICO 100X90 CM. BLANCO</t>
  </si>
  <si>
    <t>Suministro e instalación de plato de ducha de porcelana, de 100x90 cm., blanco, con grifería mezcladora exterior monomando, con ducha teléfono, flexible de 150 cm. Y soporte articulado, incluso válvula de desagüe sifónica, con salida horizontal de 60 mm., instalada y funcionando.</t>
  </si>
  <si>
    <t>Total OC01.05</t>
  </si>
  <si>
    <t>Total OC01</t>
  </si>
  <si>
    <t>OC02</t>
  </si>
  <si>
    <t>VARIOS</t>
  </si>
  <si>
    <t>EK0015</t>
  </si>
  <si>
    <t>CUADRO ELECTRICO DE OBRA</t>
  </si>
  <si>
    <t>Suministro y montaje de cuadro de obra para efectuar alimentación eléctrica de la obra, cumpliendo los requisitos y trámites hasta su aprobación incluidos en la Norma Técnica de Metro de Madrid Nº 1530"Solicitud de instalaciones eléctricas de baja tensión provisionales y temporales de obras en la red de Metro de Madrid" , incluyendo desmontaje a la finalización de la obra,  i.p.p. de medios auxiliares y costes indirectos.</t>
  </si>
  <si>
    <t>D15WEL151N</t>
  </si>
  <si>
    <t>LIMPIEZA GENERAL DE OBRA</t>
  </si>
  <si>
    <t>Limpieza general de la obra, incluido carga, transporte y descarga de escombros a vertedero, i/p.p. de medios auxiliares.</t>
  </si>
  <si>
    <t>Total OC02</t>
  </si>
  <si>
    <t>Total OCIVIL</t>
  </si>
  <si>
    <t>COM</t>
  </si>
  <si>
    <t>COMUNICACIONES Y CONTROL</t>
  </si>
  <si>
    <t>CAP1</t>
  </si>
  <si>
    <t>WIFI</t>
  </si>
  <si>
    <t>WIFI001</t>
  </si>
  <si>
    <t>PUNTO DE ACCESO WI-FI</t>
  </si>
  <si>
    <t>Suministro, instalación, montaje y configuración de punto de acceso de red inalámbrica, incluyendo nodo de acceso, sistema radiante de antena discreta y magnetotérmico eléctrico. Radio dual de 2.4 GHz y 5 GHz hasta 80 MHz máximo ancho de banda. Incluyendo cableado para estación base de red inalámbrica y parte proporcional de conexión. Modelo Air-AP2802i-x-K9 de Cisco o similar</t>
  </si>
  <si>
    <t>WIFI002</t>
  </si>
  <si>
    <t>LICENCIA DE PUNTO DE ACCESO WI-FI</t>
  </si>
  <si>
    <t>Licencia de integración del punto de acceso en el controlador instalado en el CPD de Metro de Madrid.</t>
  </si>
  <si>
    <t>WIFI003</t>
  </si>
  <si>
    <t>INTEGRACIÓN, PRUEBAS Y PUESTA EN SERVICIO DE SIST. WI-FI</t>
  </si>
  <si>
    <t>Integración, pruebas y puesta en servicio de las nuevos puntos de acceso dentro del Sistema Wi-Fi de la Estación de Pinar de Chamartín y de la Red de Metro de Madrid.</t>
  </si>
  <si>
    <t>WIFI004</t>
  </si>
  <si>
    <t>DOCUMENTACIÓN DEL SISTEMA WI-FI</t>
  </si>
  <si>
    <t>Incluye la documentación as-built de la actuación en obra de la ampliación del Sistema Wi-Fi en la Estación y su integración dentro de la Red de Metro existente.</t>
  </si>
  <si>
    <t>Total CAP1</t>
  </si>
  <si>
    <t>CAP2</t>
  </si>
  <si>
    <t>EHERNET</t>
  </si>
  <si>
    <t>I04COM110</t>
  </si>
  <si>
    <t>Cable UTP PDS</t>
  </si>
  <si>
    <t>Suministro, instalación y montaje por canaleta existente o falso suelo de cable UTP PDS categoría 6. Totalmente instalado. Incluido parte porporcional de conectores tipo RJ-45.
Aulas:</t>
  </si>
  <si>
    <t>DIKOBA011</t>
  </si>
  <si>
    <t>transmisor-receptor óptico GLC-GE-100FX</t>
  </si>
  <si>
    <t>DIKOBA011E</t>
  </si>
  <si>
    <t>Cable de 8 F.O. multimodo antirroedores.</t>
  </si>
  <si>
    <t>Suministro y montaje de cable de 8 fibras ópticas multimodo con protección antirroedores no metálica.</t>
  </si>
  <si>
    <t>DIKOBC010</t>
  </si>
  <si>
    <t>Adaptador para conector ST.</t>
  </si>
  <si>
    <t>Suministro y montaje de adaptador para conector ST para fibra multimodo.</t>
  </si>
  <si>
    <t>CECOM001</t>
  </si>
  <si>
    <t>u</t>
  </si>
  <si>
    <t>Latiguillo RJ45-RJ45 UTP C.6A 1,5 MTS</t>
  </si>
  <si>
    <t>Latiguillo LSZH RJ45-RJ45 Categoría 6A de 1,5 m. Completamente instalado y terminado según pliego de condiciones técnicas. 
Instalación, pruebas y documentación final.</t>
  </si>
  <si>
    <t>CECOM002</t>
  </si>
  <si>
    <t>Latiguillo RJ45-RJ45 UTP C.6A 5 MTS</t>
  </si>
  <si>
    <t>Latiguillo LSZH RJ45-RJ45 Categoría 6A de 5 m. Completamente instalado y terminado según pliego de condiciones técnicas. 
Instalación, pruebas y documentación final.</t>
  </si>
  <si>
    <t>DIKOBC020</t>
  </si>
  <si>
    <t>Pigtail de 2,5 m con conector ST</t>
  </si>
  <si>
    <t>Suministro y montaje de pigtail de 2,5 m. de  longitud con un conector ST en un extremo.</t>
  </si>
  <si>
    <t>DIKOBC030</t>
  </si>
  <si>
    <t>Jumper de 1,5 m. de longitud.</t>
  </si>
  <si>
    <t>Suministro y montaje de jumper, compuesto por cordón monofibra multimodo y conector ST en ambos extremos de 1,5 m de longitud.</t>
  </si>
  <si>
    <t>DIKODA050</t>
  </si>
  <si>
    <t>Bandeja organizadora de empalmes y/o terminación de F.O.</t>
  </si>
  <si>
    <t>Suminisro, instalación y montaje de bandeja organizadora de empalmes y/o terminación de F.O. con capacidad para terminar en conectores hasta 8 fibras (bandeja de conectorización) o capacidad para empalmar de paso hasta 16 fibras.</t>
  </si>
  <si>
    <t>DIKOBW900</t>
  </si>
  <si>
    <t>Pruebas y medidas finales hasta 8 F.O. multimodo.</t>
  </si>
  <si>
    <t>Pruebas y medidas finales de cable de hasta 8 F.O. multimodo terminadas en repartidor.</t>
  </si>
  <si>
    <t>DIKEA0005</t>
  </si>
  <si>
    <t>Documentación del Sistema.</t>
  </si>
  <si>
    <t>Documentación técnica del Sistema, incluyendo:
. Esquema lógico de funcionamiento. 
. Plano esquemático de la instalación.
 . Manuales técnicos de instalación y mantenimiento.</t>
  </si>
  <si>
    <t>I04COM0248</t>
  </si>
  <si>
    <t>C-9200-48P-4G</t>
  </si>
  <si>
    <t>Suministro, instalación y montaje de conmutador de 48 puertos POE+ 10/100/1000 BaseT , con 1 SFP Gigabit Ethernet y kit de montaje en rack, gestionable SNMP. Con kit accesorios de montaje en rack de 19". Totalmente montado y conexionado en rack.</t>
  </si>
  <si>
    <t>I04COM1048</t>
  </si>
  <si>
    <t>Panel modular de 48 módulos.</t>
  </si>
  <si>
    <t>DIKWXX045</t>
  </si>
  <si>
    <t>Armario de 19" de 9u 600 (a) x 600 (f) x 480 (h)</t>
  </si>
  <si>
    <t>SUMINISTRO Y MONTAJE DE ARMARIO PIVOTANTE DE 9 UA DE DIMENSIONES APROX. 600 (A) X 600 (F) X 480 (H). CON ESTRUCTURA DE ACERO, PINTADO EN RAL 7032 TEXTURIZADO CON GRADO DE PROTECCIÓN IP-SST, PUERTA TRANSPARENTE CON PERFIL DE ALUMINIO Y CRISTAL ACRÍLICO EN LA PARTE FRONTAL, CAMBIO DE SENTIDO DE APERTURA DE PUERTA, ZÓCALO CON PIES DE NIVELACIÓN INTEGRADA, TECHO ATORNILLABLE EN CAJA, CIERRE CON TRES PUNTOS DE ANCLAJE, SISTEMA DE CIERRE DE ZINC FUNDIDO A PRESIÓN ERGOFORMS PINTADO EN RAL 7032, CON BOMBINES DE  CIERRE DE DOBLE PALETÓN DE 3 MM., SALIDA DE CABLES EN TRES PIEZAS, GUÍA DE PERFIL DE CHAPA  DE ACERO, CINCADO, CROMATADO, PARA EL MONTAJE DE SOPORTES DE GRUPOS DE 19", AJUSTABLES EN PASOS DE 25 MM. SOBRE DOS ÁNGULOS DE FIJACIÓN,  MONTADOS A 150 MM. DE LA FRONTAL, PUERTA TRASERA DE ACERO DE 2 MM., PARED LATERAL DE CHAPA DE ACERO PINTADA EN RAL 7032, GUÍA DE ENTRADA DE CABLES DE ACERO, CINCADO, CROMATADO, GUÍAS DE PUESTA A TIERRA, TAPAS DE CUBIERTAS LATERALES Y TAPAS CIEGAS DE ALUMINIO ANODIZADO NATURAL, INCLUYENDO TOMA DE CORRIENTE PARA USOS AUXILIARES DE 16 AMP. TIPO SHUKO CON TOMA DE TIERRA LATERAL. TOTALMENTE INSTALADO.</t>
  </si>
  <si>
    <t>I04COM11</t>
  </si>
  <si>
    <t>Roseta doble 2 tomas RJ45.</t>
  </si>
  <si>
    <t>Suministro y montaje de roseta doble para dos tomas RJ-45, incluyendo conexión del cable de 4  pares a la roseta RJ-45.</t>
  </si>
  <si>
    <t>I04COM020 C</t>
  </si>
  <si>
    <t>Suministro de  conmutador de Red Cisco 2960CX-8PC-L</t>
  </si>
  <si>
    <t>Suministro, instalación y montaje de conmutador Cisco WS-C2960CX-8PC-L o similar aprobado, incluyendo latiguillos de F.O. y pares trenzados.</t>
  </si>
  <si>
    <t>PATCHPA24</t>
  </si>
  <si>
    <t>Panel modular de 24 módulos.</t>
  </si>
  <si>
    <t>Panel modular de 19" constituido por 24 puertos dual para conectar latiguillos en los dos extremos</t>
  </si>
  <si>
    <t>Total CAP2</t>
  </si>
  <si>
    <t>CAP3</t>
  </si>
  <si>
    <t>CONTROL DE ACCESOS</t>
  </si>
  <si>
    <t>DIKECX002</t>
  </si>
  <si>
    <t>Control de accesos para cuartos técnicos.</t>
  </si>
  <si>
    <t>Suministro, instalación y montaje de Sistema de identificación por tarjeta de tecnología  "sin contacto" dotado de CPU de control, teclado antivandálico de 12 teclas como mínimo, lector de tecnología "sin contacto", altavoz y control de cerradura eléctrica, totalmente instalado en caja en chapa acero inoxidable, 2 mm. pulido con serigrafía de placa frontal, tornillos, etc. 
El lector leerá las Tarjetas de Identificación Corporativas (TIC) de proximidad RFID actualmente en uso, basadas en la tecnología ICODE 1 de Philips. 
Estarán preparados, sin ninguna modificación Hardware, para la lectura de tarjetas que cumplan con la norma ISO 14443A/B, en particular con su implementación con chips MIFARE Desfire.
Totalmente instalado.</t>
  </si>
  <si>
    <t>DIKECX005</t>
  </si>
  <si>
    <t>Cerradura eléctrica tipo maestrable.</t>
  </si>
  <si>
    <t>Suministro, instalación y montaje de cerradura eléctromecánica industrial con sensor de alineamiento y posición de bulon. Tipo COMETA, Modelo 404ZCQ11HBA2Q o similar aprobada, incluyendo pequeño material auxiliar de instalación y conexionado. Totalmente instalada.</t>
  </si>
  <si>
    <t>DIKECX009</t>
  </si>
  <si>
    <t>Conjunto accesorios sistema control de accesos.</t>
  </si>
  <si>
    <t>Suministro, instalación y montaje de conjunto de accesorios sistema control accesos, compuesto por:
- 1 Cilindro de alta seguridad de llave irreproducibles. Incluyendo el amaestramiento de grupos.
- 1 Cierra puertas aéreo.
- 1 Manilla interior de alumnio.
- 1 Tirador exterior de aluminio.
- 1 Conjunto de chapas embellecedoras de Acero Inox.
- 1 Instalación de cerradura electrónica y bombines con llaves amaestradas, (siguiendo plan de amaestramiento normalizado).
Totalmente instalados.</t>
  </si>
  <si>
    <t>DIKEVA001</t>
  </si>
  <si>
    <t>Instalación y cableado.</t>
  </si>
  <si>
    <t>Suministro, instalación y montaje de parte proporcional de cableado de alimentación y comunicaciones del Sistema de control de accesos y accesorios auxiliares, entre CPU y planta de energía (o toma de alimentación) y nodo de comunicaciones más cercano, incluyendo p.p. de canalización o tubo rígido.</t>
  </si>
  <si>
    <t>DIKECX900</t>
  </si>
  <si>
    <t>Pruebas y Programación.</t>
  </si>
  <si>
    <t>Ingeniería, programación y pruebas del sistema de control de accesos, incluyendo integración en el Sistema de Gestión de Rondas.</t>
  </si>
  <si>
    <t>DIKECX950</t>
  </si>
  <si>
    <t>Documentación técnica del Sistema.</t>
  </si>
  <si>
    <t>Elaboración de documentación técnica del Sistema, según especificaciones en Pliego de Condiciones.</t>
  </si>
  <si>
    <t>DIKECX007</t>
  </si>
  <si>
    <t>Material auxiliar para Control de accesos.</t>
  </si>
  <si>
    <t>Material auxiliar para instalación y conexiones de los componentes del Sistema, incluyendo:
- Sensores de Alarma, de tipo Volumétrico
- 1 Juego de Cables de conexión, pequeño material.
Totalmente instalados.</t>
  </si>
  <si>
    <t>DIKECX850</t>
  </si>
  <si>
    <t>Integración en Control_ID y TCE.</t>
  </si>
  <si>
    <t>Integración en plataforma de monitorización del Sistema de Control de Accesos (Control_ID) y ordenador de control de una estación/subestación.</t>
  </si>
  <si>
    <t>CCAA004</t>
  </si>
  <si>
    <t>VIDEOPORTERO IP</t>
  </si>
  <si>
    <t>Suministro e instalación de videoportero de VoIP. Totalmente montado y conexionado.</t>
  </si>
  <si>
    <t>Total CAP3</t>
  </si>
  <si>
    <t>CAP4</t>
  </si>
  <si>
    <t>TELIPSIP</t>
  </si>
  <si>
    <t>Telefono Ip</t>
  </si>
  <si>
    <t>Suministro e instalación de terminal telefónico IP Marca Unify Modelo CP200, compatible con central Open Scape Voice (OSV)y telealimentador. Incluyendo licencias para realizar el registro en la central, configuración del terminal, y pequeño material. Totealmente instalado, configurado y funcionando.</t>
  </si>
  <si>
    <t>Total CAP4</t>
  </si>
  <si>
    <t>Total COM</t>
  </si>
  <si>
    <t>ENER</t>
  </si>
  <si>
    <t>DISTRIBUCIÓN DE ENERGÍA</t>
  </si>
  <si>
    <t>E01</t>
  </si>
  <si>
    <t>ALUMBRADO DE OBRA Y DESMONTAJES</t>
  </si>
  <si>
    <t>DIDOBV0011X</t>
  </si>
  <si>
    <t>Reutilización alumbrado existente para alumbrado provisional de obra</t>
  </si>
  <si>
    <t>Reutilización del alumbrado existente para su utilización provisional como alumbrado de obra, incluyendo para ello la reubicación y recableado de las luminarias.</t>
  </si>
  <si>
    <t>I31FBV113XPC</t>
  </si>
  <si>
    <t>Desmontaje de equipos y circuitos eléctricos y de alumbrado existentes</t>
  </si>
  <si>
    <t>Desmontaje de la instalación eléctrica, así como todos los elementos eléctricos y de alumbrado existentes que queden fuera de servicio. Incluido transporte a almacenes de Metro o vertedero autorizado según indicaciones de la dirección de obra.</t>
  </si>
  <si>
    <t>Total E01</t>
  </si>
  <si>
    <t>E02</t>
  </si>
  <si>
    <t>CUADROS ELECTRICOS Y PROTECCIONES CGBT</t>
  </si>
  <si>
    <t>I31BDA013XPC</t>
  </si>
  <si>
    <t>Cuadro secundario de alumbrado y fuerza cuartos Pinar Chamartín</t>
  </si>
  <si>
    <t>Cuadro secundario de alumbrado y fuerza para cuartos de Pinar Chamartín, totalmente equipado e instalado según esquema unifilar, conteniendo:
- 1 Cofre de superficie con puerta transparente de dimensiones adecuadas según aparaleje necesario, incluyendo 20% de espacio de reserva.
- 1 Interruptor automático de 4x50 (Automático General)
- 5 Interruptores automáticos 2x10 A+Diferencial 30 mA clase A superinmunizado. (circuitos de alumbrado)
- 1 Interruptor automático de 2x16 A+Diferencial 30 mA clase A superinmunizado. (comunicaciones)
- 6 Interruptores automáticos de 2x16 A+Diferencial 30 mA clase AC. (circuitos de fuerza)
- 1 Interruptor automático de 4x32 A+Diferencial 300 mA clase AC. (circuito de clima)
- Pequeño material: Conductores, aisladores, bornas, etiquetado, T.T. etc.
Totalmente instalado, conexionado y funcionando según REBT.</t>
  </si>
  <si>
    <t>I31VXX030PC</t>
  </si>
  <si>
    <t>Interrup. aut.+ diferencial 4x63 A. 300 mA. Clase AC selectivo en cofret estanco</t>
  </si>
  <si>
    <t>Instalación de interruptor automático magnetotérmico más diferencial de 4x63 A, 300 mA. Clase AC, selectivo tipo bloque VIGI C60 de Schneider o similar aprobado en Cuadro General de Baja Tensión o en cofret de superficie estanco anexo. Horario nocturno en estación.</t>
  </si>
  <si>
    <t>Total E02</t>
  </si>
  <si>
    <t>E03</t>
  </si>
  <si>
    <t>CANALIZACIONES</t>
  </si>
  <si>
    <t>IFI310146</t>
  </si>
  <si>
    <t>Canal PVC 50x100 libre halógenos con tapa</t>
  </si>
  <si>
    <t>Canal PVC 50x100 con tapa, libre de halógenos, con posibilidad de adosar y encastrar en paredes y mobiliario, 2 compartimentos divisibles con tabique separador, protección contra impactos IK10, grado de protección IP4X, materiales ignifugos, autoextinguibles y no propagadores de la llama, conforme con norma UNE-EN 50085-1, marcado CE. Incluyendo accesorios: ángulos, tapas finales, tabiques separadores, tornillos, cubrejuntas, derivaciones, adaptadores para mecanismos, etc. Color blanco con posibilidad de pintar de color a definir por la Dirección de Obra. Totalmente instalado.</t>
  </si>
  <si>
    <t>DIDKTA004X1</t>
  </si>
  <si>
    <t>Tubo PVC rígido M25 libre de halogenos</t>
  </si>
  <si>
    <t>Tubo de PVC rígido 25 mm, GP 7, libre de halógenos, incluso p.p.de fijaciones mediante brida y taco. Totalmente instalado.</t>
  </si>
  <si>
    <t>DIDKTA004X3</t>
  </si>
  <si>
    <t>Tubo PVC rígido M32 libre de halogenos</t>
  </si>
  <si>
    <t>Tubo de PVC rígido 32 mm, GP 7, libre de halógenos, incluso p.p.de fijaciones mediante brida y taco. Totalmente instalado.</t>
  </si>
  <si>
    <t>I310761</t>
  </si>
  <si>
    <t>Tubo PVC corrugado M20 libre de halogenos</t>
  </si>
  <si>
    <t>Tubo de plastico flexible corrugado M20 libre de halógenos, con p.p. de unidades de fijación. Totalmente instalado.</t>
  </si>
  <si>
    <t>I310762</t>
  </si>
  <si>
    <t>Tubo PVC corrugado M25 libre de halogenos</t>
  </si>
  <si>
    <t>Tubo de plastico flexible corrugado M25 libre de halógenos, con p.p. de unidades de fijación. Totalmente instalado.</t>
  </si>
  <si>
    <t>I31BJC002</t>
  </si>
  <si>
    <t>Caja de derivación (105x105x55).</t>
  </si>
  <si>
    <t>Caja de derivación de dimensiones 105x105x55 con clemas, 4 entradas, IP55, IK07. Totalmente instalada.</t>
  </si>
  <si>
    <t>IFI310162</t>
  </si>
  <si>
    <t>Canal para suelo PVC 95x20</t>
  </si>
  <si>
    <t>Canal pasacables de suelo de PVC dimensiones aproximadas 95x20 , materiales ignifugos, autoextinguibles y no propagadores de la llama, conforme con norma UNE-EN 50085-2, marcado CE, color a definir por la dirección de obra. Totalmente instalado.</t>
  </si>
  <si>
    <t>Total E03</t>
  </si>
  <si>
    <t>E04</t>
  </si>
  <si>
    <t>CABLEADO</t>
  </si>
  <si>
    <t>I31CBG002X</t>
  </si>
  <si>
    <t>Cable de Cu. de 2 x 2,5 mm². + T de 0.6/1 KV.</t>
  </si>
  <si>
    <t>Cable de Cu. de 2 x 2,5 mm². + T de 0.6/1 KV., de características indicadas en P. de C. Totalmente instalado.</t>
  </si>
  <si>
    <t>I31CBG003X</t>
  </si>
  <si>
    <t>Cable de Cu. de 2 x 4 mm². + T de 0.6/1 KV.</t>
  </si>
  <si>
    <t>Cable de Cu. de 2 x 4 mm². + T de 0.6/1 KV., de características indicadas en P. de C. Totalmente instalado.</t>
  </si>
  <si>
    <t>I31CBF005XE</t>
  </si>
  <si>
    <t>Cable de Cu. de 4 x 10 mm². + T, RZ1 (AS)- 0.6/1 KV.</t>
  </si>
  <si>
    <t>Cable de Cu. de 4 x 10 mm². + T, RZ1 (AS)- 0.6/1 KV, de características indicadas en P. de C. Totalmente instalado en horario nocturno en estación.</t>
  </si>
  <si>
    <t>I31CBF007XE</t>
  </si>
  <si>
    <t>Cable de Cu. de 4 x 25 mm². + T, RZ1 (AS)- 0.6/1 KV.</t>
  </si>
  <si>
    <t>Cable de Cu. de 4 x 25 mm². + T, RZ1 (AS)- 0.6/1 KV, de características indicadas en P. de C. Totalmente instalado en horario nocturno en estación.</t>
  </si>
  <si>
    <t>I31CBF008</t>
  </si>
  <si>
    <t>Cable de Cu. de 4 x 35 mm². + T, RZ1 (AS)- 0.6/1 KV.</t>
  </si>
  <si>
    <t>Cable de Cu. de 4 x 35 mm². + T, RZ1 (AS)- 0.6/1 KV, de características indicadas en P. de C. Totalmente instalado en horario nocturno en estación.</t>
  </si>
  <si>
    <t>Total E04</t>
  </si>
  <si>
    <t>E05</t>
  </si>
  <si>
    <t>ALUMBRADO Y FUERZA</t>
  </si>
  <si>
    <t>I31LDF380X2</t>
  </si>
  <si>
    <t>Luminaria LED 60x60 adosable o suspendida a techo.</t>
  </si>
  <si>
    <t>Suministro e instalación de luminaria LED adosable o suspendida a techo de 60x60 cm con fuente de alimentación incluida, 3600 lm o superior, grado IP20 mínimo, 4000K, vida útil &gt; 5000 horas con 5 años de garantía para driver y placa. Cumpliendo características técnicas del Pliego de Condiciones. Instalada, incluyendo replanteo, medios auxiliares de anclaje y conexionado.</t>
  </si>
  <si>
    <t>I31JDA040XPC</t>
  </si>
  <si>
    <t>Bloque autónomo emergencia LED 500 lm</t>
  </si>
  <si>
    <t>Bloque autónomo de emergencia con tecnología LED de 500 lm, autonomia de 1 hora, no permanente, autotest, grado IP42 o superior, con base ABS autoextinguible en color blanco tipo Diana Flat de Zemper o similar aprobado. Incluyendo replanteo, accesorios de anclaje y conexionado. Totalmente instalada y funcionando.</t>
  </si>
  <si>
    <t>I31BIA002</t>
  </si>
  <si>
    <t>Interruptor unipolar c/marco y caja de empotrar</t>
  </si>
  <si>
    <t>Interruptor unipolar 10A., 250V, color a definir por la dirección de obra con marco y caja de empotrar, completamente instalado.</t>
  </si>
  <si>
    <t>I31KD020</t>
  </si>
  <si>
    <t>Kit puesto de trabajo eléctrico PVC superficie/empotrar 4 TC + 1-4 conectores voz/datos</t>
  </si>
  <si>
    <t>Suministro y colocación de kit de puesto de trabajo eléctrico de superficie o para empotrar fabricado en PVC, compuesto por:
- Caja para 3 elementos dobles.
- 2 Base de enchufe schuko doble 2P+TT 16A.
- 2 Placas de voz y datos plana con elemento para 2 conectores RJ45 y ventana guardapolvo.
Con marcado CE, conforme normativa UNE-EN 60.670-1:2006 fabricado en material autoextinguible y libre de halógenos de color a elegir por la dirección facultativa.</t>
  </si>
  <si>
    <t>I31BIA0019</t>
  </si>
  <si>
    <t>Base de enchufe Schuko 2x16+T c/marco y caja empotrar</t>
  </si>
  <si>
    <t>Base de enchufe bipolar 10/16 A. 250V. con toma de tierra lateral Schuko, color a definir por la dirección de obra, con marco y caja de empotrar, completamente instalado.</t>
  </si>
  <si>
    <t>I31HC122</t>
  </si>
  <si>
    <t>Kit completo para dentro de la mesa con tapa, precableado con 4 TC + 4 conectores RJ45</t>
  </si>
  <si>
    <t>Kit para dentro de la mesa completo con tapa, 4 bases de enchufe schuko y 4 conectores RJ45, fabricado con material termoplástico autoextinguible y libre de halógenos, totalmente instalado y cableado.</t>
  </si>
  <si>
    <t>Total E05</t>
  </si>
  <si>
    <t>E06</t>
  </si>
  <si>
    <t>DOCUMENTACIÓN FINAL DE OBRA</t>
  </si>
  <si>
    <t>I31VXX003PC</t>
  </si>
  <si>
    <t>Documentación final de la obra de las instalaciones eléctricas</t>
  </si>
  <si>
    <t>Entrega de la documentación final de la obra de las instalaciones de distribución de energía afectadas debido a modificación, que incluyan situación real y descripción del equipamiento de distribución de energía, así como los estudios eléctricos y lumínicos de la instalación final.</t>
  </si>
  <si>
    <t>Total E06</t>
  </si>
  <si>
    <t>E07</t>
  </si>
  <si>
    <t>LEGALIZACIÓN</t>
  </si>
  <si>
    <t>I31VX001PC</t>
  </si>
  <si>
    <t>Legalización de la modificacion de la instalación eléctrica</t>
  </si>
  <si>
    <t>Legalización de la modificacion realizada en la instalación eléctrica, incluyendo Memoria Técnica de Diseño, verificaciones necesarias, tasas, impuestos y cualquier otro gasto necesario hasta la obtención del Certificado de Instalación eléctrica en Baja Tensión, así como la tramitación del expediente por la DGIEM.</t>
  </si>
  <si>
    <t>Total E07</t>
  </si>
  <si>
    <t>Total ENER</t>
  </si>
  <si>
    <t>CLIMA</t>
  </si>
  <si>
    <t>CLIMATIZACIÓN Y VENTILACIÓN</t>
  </si>
  <si>
    <t>CLIMVENT</t>
  </si>
  <si>
    <t>Climatización y ventilación</t>
  </si>
  <si>
    <t>UCL.020</t>
  </si>
  <si>
    <t>UD. EXTERIOR VRV POT. 22,4/25,0 kW</t>
  </si>
  <si>
    <t>Suministro e instalación de unidad exterior, bomba de calor, compresores swing DC inverter y temperatura de refrigerante variable (VRT) , con potencia frigorífica de 22,4 KW y potencia calorífica de 25,0 KW, EER=3,66 COP=4 ,31. Dimensiones 1.430x940x320 mm, 144 kg, Caudal del aire 8.400 m3/h. Consumo eléctrico 6,12 KW (400-3Ph-50Hz) incluso tubo de salida de agua de condensación con tubería de PVC rígido, según norma UNE 1329-1 hasta la red de saneamiento, bancada, elementos antivibratorios para soportación con amortiguadores (silent-blocks) para evitar la transmisión de vibraciones a elementos estructurales, línea frigorífica doble de 3/8"-3/4" (liq-gas) de diámetro con tubo de cobre sin soldadura conforme a Norma UNE-EN 12735-1 y a lo especificado en Pliego de Condiciones, hasta conexión con controlador, aislada con coquilla de espuma elastomérica de espesor conforme a RITE, con soportación adecuada, pasamuros y carga de gas refrigerante R-410a, con prueba de estanqueidad con nitrógeno seco a 40 bar durante 48 horas, como mínimo, con entrega de certificado a la Propiedad,  transporte a obra y colocación en cuarto de ventilación, instalado s/NTE-ICI-16, incluso puesta en marcha.
Marca DAIKIN, gama mini VRV IV (R410A) Modelo RXYSQ8TY1 o equivalente aprobado por la Dirección Facultativa.</t>
  </si>
  <si>
    <t>UCL.021</t>
  </si>
  <si>
    <t>UNIDAD INTERIOR CASSETTE  POT. 3,6 KW / 4,0 KW</t>
  </si>
  <si>
    <t>Suministro e instalación de unidad interior Cassette Integrado V.R.V. Inverter bomba de calor de 4 vías, bomba de calor, potencia frigorífica: 3,6 KW, potencia calorífica 4,0 KW, consumo eléctrico: 45W (230V-1Ph-50Hz), con ventilador centrífugo de 3 velocidades equipado, con filtro de partículas de aire, Caudal del aire 600/510/420m3/h (bajo/medio/alto), 575x575x260 mm (Ancho x Fondo x Alto), peso: 16,5 Kg, incluso tubo de salida de agua de condensación con tubería de PVC rígido, según norma UNE 1329-1, con pendiente descendente mínima de un 2% hasta conexión con la red de saneamiento de la estación, soportación con amortiguadores (silent-blocks) para evitar la transmisión de vibraciones a elementos estructurales, línea frigorífica doble desde equipo hasta primera derivación de 1/4"-1/2" y hasta 3 derivaciones 3/8"-5/8" (liq-gas) de diámetro, con tubo de cobre sin soldadura conforme a Norma UNE-EN 12735-1 y a lo especificado en Pliego de Condiciones, incluso derivaciones conforme a esquema frigorífico de planos aislada con coquilla de espuma elastomérica de espesor conforme a RITE, pasamuros y carga de gas refrigerante R-410a, con prueba de estanqueidad con nitrógeno seco a 40 bar durante 48 horas, como mínimo, con entrega de certificado a la Propiedad, transporte a obra y colocación en el lugar indicado en planos, instalado s/NTE-ICI-16, incluso puesta en marcha.
Marca DAIKIN Modelo FXZQ32A o equivalente aprobado por la Dirección Facultativa.</t>
  </si>
  <si>
    <t>UCL.022</t>
  </si>
  <si>
    <t>UNIDAD INTERIOR CASSETTE  POT. 4,5 KW / 5,0 KW</t>
  </si>
  <si>
    <t>Suministro e instalación de unidad interior Cassette Integrado V.R.V. Inverter bomba de calor de 4 vías, bomba de calor, potencia frigorífica: 4,5 KW, potencia calorífica 5,0 KW, consumo eléctrico: 59W (230V-1Ph-50Hz), con ventilador centrífugo de 3 velocidades equipado, con filtro de partículas de aire, Caudal del aire 690/570/480m3/h (bajo/medio/alto), 575x575x260 mm (Ancho x Fondo x Alto), peso: 16,5 Kg, incluso tubo de salida de agua de condensación con tubería de PVC rígido, según norma UNE 1329-1, con pendiente descendente mínima de un 2% hasta conexión con la red de saneamiento de la estación, soportación con amortiguadores (silent-blocks) para evitar la transmisión de vibraciones a elementos estructurales, línea frigorífica doble equipo hasta primera derivación de 1/4"-1/2" y hasta 3 derivaciones 3/8"-5/8" (liq-gas) de diámetro, con tubo de cobre sin soldadura conforme a Norma UNE-EN 12735-1 y a lo especificado en Pliego de Condiciones, incluso derivaciones conforme a esquema frigorífico de planos aislada con coquilla de espuma elastomérica de espesor conforme a RITE, pasamuros y carga de gas refrigerante R-410a, con prueba de estanqueidad con nitrógeno seco a 40 bar durante 48 horas, como mínimo, con entrega de certificado a la Propiedad, transporte a obra y colocación en el lugar indicado en planos, instalado s/NTE-ICI-16, incluso puesta en marcha.
Marca DAIKIN Modelo FXZQ40A o equivalente aprobado por la Dirección Facultativa.</t>
  </si>
  <si>
    <t>UCL.023</t>
  </si>
  <si>
    <t>UNIDAD INTERIOR CASSETTE  POT. 5,0 KW / 6,3 KW</t>
  </si>
  <si>
    <t>Suministro e instalación de unidad interior Cassette Integrado V.R.V. Inverter bomba de calor de 4 vías, bomba de calor, potencia frigorífica: 5,6 KW, potencia calorífica 6,3 KW, consumo eléctrico: 92W (230V-1Ph-50Hz), con ventilador centrífugo de 3 velocidades equipado, con filtro de partículas de aire, Caudal del aire 870/750/600m3/h (bajo/medio/alto), 575x575x260 mm (Ancho x Fondo x Alto), peso: 18,5 Kg, incluso tubo de salida de agua de condensación con tubería de PVC rígido, según norma UNE 1329-1, con pendiente descendente mínima de un 2% hasta conexión con la red de saneamiento de la estación, soportación con amortiguadores (silent-blocks) para evitar la transmisión de vibraciones a elementos estructurales, línea frigorífica doble desde equipo hasta primera derivación de 1/4"-1/2" y hasta 3 derivaciones 3/8"-5/8" (liq-gas) de diámetro, con tubo de cobre sin soldadura conforme a Norma UNE-EN 12735-1 y a lo especificado en Pliego de Condiciones, incluso derivaciones conforme a esquema frigorífico de planos aislada con coquilla de espuma elastomérica de espesor conforme a RITE, pasamuros y carga de gas refrigerante R-410a, con prueba de estanqueidad con nitrógeno seco a 40 bar durante 48 horas, como mínimo, con entrega de certificado a la Propiedad, transporte a obra y colocación en el lugar indicado en planos, instalado s/NTE-ICI-16, incluso puesta en marcha.
Marca DAIKIN Modelo FXZQ50A o equivalente aprobado por la Dirección Facultativa.</t>
  </si>
  <si>
    <t>UCL.025</t>
  </si>
  <si>
    <t>PANEL DECORATIVO PARA CASSETTE INTEGRADO</t>
  </si>
  <si>
    <t>Suministro e instalación de Panel decorativo para cassette Integrado de dimensiones 620x46x620 mm (Profundidad x Altura x Anchura)
Marca DAIKIN Modelo BYFQ60CW o equivalente aprobado por la Dirección Facultativa.</t>
  </si>
  <si>
    <t>UCL.030</t>
  </si>
  <si>
    <t>CAJA DE VENTILACIÓN CON FILTROS INTEGRADOS 1125 m³/h/ 180 Pa</t>
  </si>
  <si>
    <t>Suministro e instalación de ventilador de caja de ventilación con filtros integrados, de bajo nivel sonoro, fabricadas en chapa de acero galvanizado, con aislamiento acústico ininflamable (M0) de lana mineral de 30 mm de espesor, juntas estancas en aspiración y descarga, cierres de tipo tracción giratorio, de fácil apertura y ventilador centrífugo de álabes hacia atrás para un caudal 1125 m³/h y presión estática 180 Pa, motor de alto rendimiento y bajo consumo eléctrico 300W (230V-1Ph-50Hz) con interruptor ON/OFF, potenciómetro incorporado para ajustar la velocidad y entrada analógica para controlar el ventilador con una señal de 0-10V. Filtros F7+F9 según ISO-16890, de alta eficacia y muy baja pérdida de carga incluidos. Incluso soportes, conexión a conductos y demás elementos necesarios para su correcta instalación.
Marca S&amp;P modelo UVF-1500/315 F7 ECOWATT o equivalente aprobado por la Dirección Facultativa</t>
  </si>
  <si>
    <t>UCL.035</t>
  </si>
  <si>
    <t>CONDUCTO RECTANGULAR DE CHAPA 0,8 mm</t>
  </si>
  <si>
    <t>Suministro e instalación de conducto de aire realizado con chapa de acero galvanizada de 0,8 mm de espesor de sección conforme a Planos, con uniones tipo Metu, i/embocaduras, derivaciones, elementos de fijación y piezas especiales, homologado, instalado, según normas UNE y NTE-ICI-23.</t>
  </si>
  <si>
    <t>UCL.040</t>
  </si>
  <si>
    <t>MANDO A DISTANCIA UNIDADES INTERIORES</t>
  </si>
  <si>
    <t>Suministro e instalación de mando a distancia con cable y Bluetooth. Completamente instalado.
MARCA: Daikin, MODELO: BRC1H52W o equivalente aprobado por la Dirección Facultativa.</t>
  </si>
  <si>
    <t>UCL.045</t>
  </si>
  <si>
    <t>SISTEMA DE CONTROL DE CLIMATIZACIÓN</t>
  </si>
  <si>
    <t>Suministro e instalación de sistema de gestión centralizada intelligentTouchManager mod. para controlar/supervisar 64 unidades interiores (hasta 2560 mediante opcionales). Pantalla táctil con posibilidad de incluir planos de la instalación. Servidor web incluido de serie. Programacion horaria semanal/anual. , con 21puerto ethernet para conexión a switch de red, control remoto de funciones de encendido, apagado, cambio de modo de climatización, ajuste de temperatura, ajuste de potencia de ventilador, ajuste de dirección de aire, control de ventilación. Conectado a las unidades exteriores a través de cable de 2x1,5 mm, totalmente funcionando, programado y pruebas de funcionamiento.
Posibilidad de controlar otras instalaciones mediante modulos de entradas/salidas digitales/analógicas (BMS). 
MARCA: Daikin, MODELO: DCM601A51 o equivalente aprobado por la Dirección Facultativa.</t>
  </si>
  <si>
    <t>UCO.005</t>
  </si>
  <si>
    <t>CABLE APANTALLLADO DE 2x1,5 MM SEÑAL</t>
  </si>
  <si>
    <t>Suministro e instalación de cable apantallado de 2x1,5 mm para conexión de control centralizado con unidades exteriores. Unidad totalmente instalada, incluso conexionado.</t>
  </si>
  <si>
    <t>UCO.010</t>
  </si>
  <si>
    <t>CORDÓN UTP/RJ-45 CATEGORÍA 6 PVC de 3 m</t>
  </si>
  <si>
    <t>Latiguillo UTP/RJ-45, categoría 6 de PVC de 3 metros la unidad, para parcheo o conexión de PC, instalado, con terminales de conexión y conectado.</t>
  </si>
  <si>
    <t>UCO.015</t>
  </si>
  <si>
    <t>CABLEADO HORIZONTAL UTP CAT. 6 PVC</t>
  </si>
  <si>
    <t>UCL.080</t>
  </si>
  <si>
    <t>LEGALIZACIÓN INSTALACIÓN DE CLIMATIZACIÓN Y DFO</t>
  </si>
  <si>
    <t>Legalización de la instalación de climatización, ante organismo competente, realizada por instalador autorizado, incluso Memoria técnica, certificados finales, tasas administrativas y entrega de la documentación final de obra (Memoria Técnica , planos as-built, certificados CE de equipos y materiales, certificado de pruebas, manuales de uso y mantenimiento, fichas técnicas del IDAE, etc.), en formato digital (pendrive) y en papel.</t>
  </si>
  <si>
    <t>UCL.085</t>
  </si>
  <si>
    <t>AYUDA DE ALBAÑILERÍA PARA INSTALACIÓN</t>
  </si>
  <si>
    <t>Trabajos de Obra Civil auxiliar derivados de la instalación de climatización y ventilación para la reforma de los espacios DP5 y DP6 tales como: apertura de huecos en forjados y/o tabiquerías para facilitar el paso de líneas frigoríficas, conductos de aire, canalizaciones eléctricas de fuerza y de control, etc., montaje y desmontaje de andamios, corte y posterior reposición de placas de falso techo, en caso necesario, realización de rozas en pared, registros, taladros, etc, incluyendo colocación de pasamuros de acero galvanizado, manguitos conformados de fibra de vidrio o porexpan, sellado de huecos, impermeabilización, enfoscados, alicatados, escayola, remates, pintura y acabados, según indicaciones de la D.O., así como ayudas de albañilería y medios auxiliares necesarios para la correcta ejecución de la unidad. Incluso retirada y traslado de escombros y/o residuos generados durante la ejecución de los trabajos a punto limpio, así como ulterior limpieza de la zona de trabajo.</t>
  </si>
  <si>
    <t>Total CLIMVENT</t>
  </si>
  <si>
    <t>ELECT</t>
  </si>
  <si>
    <t>Instalación eléctrica asociada</t>
  </si>
  <si>
    <t>UEL.020</t>
  </si>
  <si>
    <t>CUADRO ELECTRICO DE BAJA TENSIÓN IP-55 IK-09</t>
  </si>
  <si>
    <t>Suministro e instalación de cuadro eléctrico de baja tensión IP-55 IK-09 conteniendo los elementos representados en el esquema unifilar: 
1 interruptor automático magnetotermico 4x32A, 
1 contactor NA 4x32A, 
1 interruptor automáticco magnetotérmico 4x25A, 
1 interruptor automatico diferencial 4x25 30 mA SI, 
4 interruptores automáticos magnetotermicos 2x16A, 
4 interruptores automáticos diferenciales 2x25A 30 mA SI, 
y elementos auxiliares asociados manteniendo un 20% de espacio mínimo de reserva, montado y conexionado de acuerdo a Reglamento Electrotécnico para Baja Tensión (842/2002 de 2 de Agosto de 2002 y publicado en el BOE nº 224 de fecha 18 de Septiembre  de 2002.). Unidad totalmente instalada.</t>
  </si>
  <si>
    <t>UEL.100</t>
  </si>
  <si>
    <t>BANDEJA DE REJILLA 60x100 mm GC C7</t>
  </si>
  <si>
    <t>Bandeja de rejilla de acero galvanizado de 60x100 mm, sin separadores, con borde redondeado, continuidad eléctrica garantizada, resistente a la corrosión Clase 7, con 70 micras de espesor GC, para montar en techo o en pared. Totalmente montada, según REBT.</t>
  </si>
  <si>
    <t>UEL.025</t>
  </si>
  <si>
    <t>CANALIZACIÓN TUBO PVC RÍGIDO M20/gp7</t>
  </si>
  <si>
    <t>Canalización de tubo rígido de PVC M20/gp7, fijado al paramento mediante abrazaderas separadas 50 cm (abrazaderas incluidas), con p.p. de piezas especiales y accesorios. Totalmente colocado. Según REBT.</t>
  </si>
  <si>
    <t>Total ELECT</t>
  </si>
  <si>
    <t>Total CLIMA</t>
  </si>
  <si>
    <t>IMPORTE IVA</t>
  </si>
  <si>
    <t>Total Presupuesto Ejecución material</t>
  </si>
  <si>
    <t>Total IO</t>
  </si>
  <si>
    <t>Gastos Generales</t>
  </si>
  <si>
    <t>Beneficio industrila</t>
  </si>
  <si>
    <t>Total Oferta CON IVA</t>
  </si>
  <si>
    <t>Total Oferta SIN IVA</t>
  </si>
  <si>
    <t>Se deberán tener en cuenta las Notas del apartado “27. Evaluación de las ofertas”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</si>
</sst>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1"/>
      <color theme="1"/>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s>
  <borders count="1">
    <border>
      <left/>
      <right/>
      <top/>
      <bottom/>
      <diagonal/>
    </border>
  </borders>
  <cellStyleXfs count="1">
    <xf numFmtId="0" fontId="0" fillId="0" borderId="0"/>
  </cellStyleXfs>
  <cellXfs count="39">
    <xf numFmtId="0" fontId="0" fillId="0" borderId="0" xfId="0"/>
    <xf numFmtId="0" fontId="0" fillId="0" borderId="0" xfId="0" applyAlignment="1" applyProtection="1">
      <alignment vertical="top"/>
      <protection locked="0"/>
    </xf>
    <xf numFmtId="0" fontId="0" fillId="0" borderId="0" xfId="0" applyProtection="1">
      <protection locked="0"/>
    </xf>
    <xf numFmtId="4" fontId="6" fillId="0" borderId="0" xfId="0" applyNumberFormat="1" applyFont="1" applyAlignment="1" applyProtection="1">
      <alignment vertical="top"/>
      <protection locked="0"/>
    </xf>
    <xf numFmtId="0" fontId="6" fillId="0" borderId="0" xfId="0" applyFont="1" applyAlignment="1" applyProtection="1">
      <alignment vertical="top"/>
      <protection locked="0"/>
    </xf>
    <xf numFmtId="0" fontId="6" fillId="6" borderId="0" xfId="0" applyFont="1" applyFill="1" applyAlignment="1" applyProtection="1">
      <alignment vertical="top"/>
      <protection locked="0"/>
    </xf>
    <xf numFmtId="0" fontId="3" fillId="0" borderId="0" xfId="0" applyFont="1" applyAlignment="1" applyProtection="1">
      <alignment vertical="top"/>
      <protection locked="0"/>
    </xf>
    <xf numFmtId="4" fontId="5" fillId="2" borderId="0" xfId="0" applyNumberFormat="1" applyFont="1" applyFill="1" applyAlignment="1" applyProtection="1">
      <alignment vertical="top"/>
      <protection locked="0"/>
    </xf>
    <xf numFmtId="4" fontId="5" fillId="3" borderId="0" xfId="0" applyNumberFormat="1" applyFont="1" applyFill="1" applyAlignment="1" applyProtection="1">
      <alignment vertical="top"/>
      <protection locked="0"/>
    </xf>
    <xf numFmtId="4" fontId="5" fillId="4" borderId="0" xfId="0" applyNumberFormat="1" applyFont="1" applyFill="1" applyAlignment="1" applyProtection="1">
      <alignment vertical="top"/>
      <protection locked="0"/>
    </xf>
    <xf numFmtId="4" fontId="5" fillId="0" borderId="0" xfId="0" applyNumberFormat="1" applyFont="1" applyAlignment="1" applyProtection="1">
      <alignment vertical="top"/>
      <protection locked="0"/>
    </xf>
    <xf numFmtId="0" fontId="6" fillId="6" borderId="0" xfId="0" applyFont="1" applyFill="1" applyAlignment="1" applyProtection="1">
      <alignment vertical="top" wrapText="1"/>
      <protection locked="0"/>
    </xf>
    <xf numFmtId="4" fontId="0" fillId="0" borderId="0" xfId="0" applyNumberFormat="1" applyProtection="1">
      <protection locked="0"/>
    </xf>
    <xf numFmtId="0" fontId="1" fillId="0" borderId="0" xfId="0" applyFont="1" applyAlignment="1" applyProtection="1">
      <alignment vertical="top"/>
      <protection hidden="1"/>
    </xf>
    <xf numFmtId="0" fontId="0" fillId="0" borderId="0" xfId="0" applyAlignment="1" applyProtection="1">
      <alignment vertical="top"/>
      <protection hidden="1"/>
    </xf>
    <xf numFmtId="0" fontId="3" fillId="0" borderId="0" xfId="0" applyFont="1" applyAlignment="1" applyProtection="1">
      <alignment vertical="top"/>
      <protection hidden="1"/>
    </xf>
    <xf numFmtId="0" fontId="3" fillId="0" borderId="0" xfId="0" applyFont="1" applyAlignment="1" applyProtection="1">
      <alignment vertical="top" wrapText="1"/>
      <protection hidden="1"/>
    </xf>
    <xf numFmtId="49" fontId="4" fillId="2" borderId="0" xfId="0" applyNumberFormat="1" applyFont="1" applyFill="1" applyAlignment="1" applyProtection="1">
      <alignment vertical="top"/>
      <protection hidden="1"/>
    </xf>
    <xf numFmtId="49" fontId="4" fillId="2" borderId="0" xfId="0" applyNumberFormat="1" applyFont="1" applyFill="1" applyAlignment="1" applyProtection="1">
      <alignment vertical="top" wrapText="1"/>
      <protection hidden="1"/>
    </xf>
    <xf numFmtId="3" fontId="5" fillId="2" borderId="0" xfId="0" applyNumberFormat="1" applyFont="1" applyFill="1" applyAlignment="1" applyProtection="1">
      <alignment vertical="top"/>
      <protection hidden="1"/>
    </xf>
    <xf numFmtId="49" fontId="4" fillId="3" borderId="0" xfId="0" applyNumberFormat="1" applyFont="1" applyFill="1" applyAlignment="1" applyProtection="1">
      <alignment vertical="top"/>
      <protection hidden="1"/>
    </xf>
    <xf numFmtId="49" fontId="4" fillId="3" borderId="0" xfId="0" applyNumberFormat="1" applyFont="1" applyFill="1" applyAlignment="1" applyProtection="1">
      <alignment vertical="top" wrapText="1"/>
      <protection hidden="1"/>
    </xf>
    <xf numFmtId="4" fontId="5" fillId="3" borderId="0" xfId="0" applyNumberFormat="1" applyFont="1" applyFill="1" applyAlignment="1" applyProtection="1">
      <alignment vertical="top"/>
      <protection hidden="1"/>
    </xf>
    <xf numFmtId="49" fontId="4" fillId="4" borderId="0" xfId="0" applyNumberFormat="1" applyFont="1" applyFill="1" applyAlignment="1" applyProtection="1">
      <alignment vertical="top"/>
      <protection hidden="1"/>
    </xf>
    <xf numFmtId="49" fontId="4" fillId="4" borderId="0" xfId="0" applyNumberFormat="1" applyFont="1" applyFill="1" applyAlignment="1" applyProtection="1">
      <alignment vertical="top" wrapText="1"/>
      <protection hidden="1"/>
    </xf>
    <xf numFmtId="4" fontId="5" fillId="4" borderId="0" xfId="0" applyNumberFormat="1" applyFont="1" applyFill="1" applyAlignment="1" applyProtection="1">
      <alignment vertical="top"/>
      <protection hidden="1"/>
    </xf>
    <xf numFmtId="49" fontId="6" fillId="5" borderId="0" xfId="0" applyNumberFormat="1" applyFont="1" applyFill="1" applyAlignment="1" applyProtection="1">
      <alignment vertical="top"/>
      <protection hidden="1"/>
    </xf>
    <xf numFmtId="49" fontId="6" fillId="0" borderId="0" xfId="0" applyNumberFormat="1" applyFont="1" applyAlignment="1" applyProtection="1">
      <alignment vertical="top"/>
      <protection hidden="1"/>
    </xf>
    <xf numFmtId="49" fontId="6" fillId="0" borderId="0" xfId="0" applyNumberFormat="1" applyFont="1" applyAlignment="1" applyProtection="1">
      <alignment vertical="top" wrapText="1"/>
      <protection hidden="1"/>
    </xf>
    <xf numFmtId="4" fontId="6" fillId="0" borderId="0" xfId="0" applyNumberFormat="1" applyFont="1" applyAlignment="1" applyProtection="1">
      <alignment vertical="top"/>
      <protection hidden="1"/>
    </xf>
    <xf numFmtId="0" fontId="6" fillId="0" borderId="0" xfId="0" applyFont="1" applyAlignment="1" applyProtection="1">
      <alignment vertical="top"/>
      <protection hidden="1"/>
    </xf>
    <xf numFmtId="49" fontId="4" fillId="0" borderId="0" xfId="0" applyNumberFormat="1" applyFont="1" applyAlignment="1" applyProtection="1">
      <alignment vertical="top" wrapText="1"/>
      <protection hidden="1"/>
    </xf>
    <xf numFmtId="0" fontId="6" fillId="6" borderId="0" xfId="0" applyFont="1" applyFill="1" applyAlignment="1" applyProtection="1">
      <alignment vertical="top"/>
      <protection hidden="1"/>
    </xf>
    <xf numFmtId="0" fontId="6" fillId="6" borderId="0" xfId="0" applyFont="1" applyFill="1" applyAlignment="1" applyProtection="1">
      <alignment vertical="top" wrapText="1"/>
      <protection hidden="1"/>
    </xf>
    <xf numFmtId="3" fontId="6" fillId="0" borderId="0" xfId="0" applyNumberFormat="1" applyFont="1" applyAlignment="1" applyProtection="1">
      <alignment vertical="top"/>
      <protection hidden="1"/>
    </xf>
    <xf numFmtId="0" fontId="8" fillId="0" borderId="0" xfId="0" applyFont="1" applyAlignment="1" applyProtection="1">
      <alignment vertical="center"/>
      <protection locked="0"/>
    </xf>
    <xf numFmtId="4" fontId="5" fillId="2" borderId="0" xfId="0" applyNumberFormat="1" applyFont="1" applyFill="1" applyAlignment="1" applyProtection="1">
      <alignment vertical="top"/>
      <protection hidden="1"/>
    </xf>
    <xf numFmtId="4" fontId="7" fillId="0" borderId="0" xfId="0" applyNumberFormat="1" applyFont="1" applyAlignment="1" applyProtection="1">
      <alignment vertical="top"/>
      <protection hidden="1"/>
    </xf>
    <xf numFmtId="4" fontId="5" fillId="0" borderId="0" xfId="0" applyNumberFormat="1" applyFont="1" applyAlignment="1" applyProtection="1">
      <alignment vertical="top"/>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F071B-7605-4DAD-94A7-863DFF5E26F2}">
  <dimension ref="A1:G327"/>
  <sheetViews>
    <sheetView tabSelected="1" workbookViewId="0">
      <pane xSplit="4" ySplit="3" topLeftCell="E305" activePane="bottomRight" state="frozen"/>
      <selection pane="topRight" activeCell="E1" sqref="E1"/>
      <selection pane="bottomLeft" activeCell="A4" sqref="A4"/>
      <selection pane="bottomRight" activeCell="G2" sqref="G2:G317"/>
    </sheetView>
  </sheetViews>
  <sheetFormatPr baseColWidth="10" defaultColWidth="11.5703125" defaultRowHeight="15" x14ac:dyDescent="0.25"/>
  <cols>
    <col min="1" max="1" width="9.85546875" style="2" bestFit="1" customWidth="1"/>
    <col min="2" max="2" width="5.7109375" style="2" bestFit="1" customWidth="1"/>
    <col min="3" max="3" width="3.85546875" style="2" bestFit="1" customWidth="1"/>
    <col min="4" max="4" width="33.140625" style="2" customWidth="1"/>
    <col min="5" max="5" width="8" style="2" bestFit="1" customWidth="1"/>
    <col min="6" max="6" width="11.85546875" style="2" customWidth="1"/>
    <col min="7" max="7" width="15.42578125" style="2" customWidth="1"/>
    <col min="8" max="16384" width="11.5703125" style="2"/>
  </cols>
  <sheetData>
    <row r="1" spans="1:7" x14ac:dyDescent="0.25">
      <c r="A1" s="1"/>
      <c r="B1" s="1"/>
      <c r="C1" s="1"/>
      <c r="D1" s="1"/>
      <c r="E1" s="1"/>
      <c r="F1" s="1"/>
      <c r="G1" s="1"/>
    </row>
    <row r="2" spans="1:7" ht="18.75" x14ac:dyDescent="0.25">
      <c r="A2" s="13" t="s">
        <v>0</v>
      </c>
      <c r="B2" s="14"/>
      <c r="C2" s="14"/>
      <c r="D2" s="14"/>
      <c r="E2" s="14"/>
      <c r="F2" s="1"/>
      <c r="G2" s="14"/>
    </row>
    <row r="3" spans="1:7" x14ac:dyDescent="0.25">
      <c r="A3" s="15" t="s">
        <v>1</v>
      </c>
      <c r="B3" s="15" t="s">
        <v>2</v>
      </c>
      <c r="C3" s="15" t="s">
        <v>3</v>
      </c>
      <c r="D3" s="16" t="s">
        <v>4</v>
      </c>
      <c r="E3" s="15" t="s">
        <v>5</v>
      </c>
      <c r="F3" s="6" t="s">
        <v>6</v>
      </c>
      <c r="G3" s="15" t="s">
        <v>7</v>
      </c>
    </row>
    <row r="4" spans="1:7" x14ac:dyDescent="0.25">
      <c r="A4" s="17" t="s">
        <v>8</v>
      </c>
      <c r="B4" s="17" t="s">
        <v>9</v>
      </c>
      <c r="C4" s="17" t="s">
        <v>10</v>
      </c>
      <c r="D4" s="18" t="s">
        <v>11</v>
      </c>
      <c r="E4" s="19">
        <f>E120</f>
        <v>1</v>
      </c>
      <c r="F4" s="7">
        <f>F120</f>
        <v>0</v>
      </c>
      <c r="G4" s="36">
        <f>G120</f>
        <v>0</v>
      </c>
    </row>
    <row r="5" spans="1:7" x14ac:dyDescent="0.25">
      <c r="A5" s="20" t="s">
        <v>12</v>
      </c>
      <c r="B5" s="20" t="s">
        <v>9</v>
      </c>
      <c r="C5" s="20" t="s">
        <v>10</v>
      </c>
      <c r="D5" s="21" t="s">
        <v>13</v>
      </c>
      <c r="E5" s="22">
        <f>E111</f>
        <v>1</v>
      </c>
      <c r="F5" s="8">
        <f>F111</f>
        <v>0</v>
      </c>
      <c r="G5" s="22">
        <f>G111</f>
        <v>0</v>
      </c>
    </row>
    <row r="6" spans="1:7" x14ac:dyDescent="0.25">
      <c r="A6" s="23" t="s">
        <v>14</v>
      </c>
      <c r="B6" s="23" t="s">
        <v>9</v>
      </c>
      <c r="C6" s="23" t="s">
        <v>10</v>
      </c>
      <c r="D6" s="24" t="s">
        <v>15</v>
      </c>
      <c r="E6" s="25">
        <f>E31</f>
        <v>1</v>
      </c>
      <c r="F6" s="9">
        <f>F31</f>
        <v>0</v>
      </c>
      <c r="G6" s="25">
        <f>G31</f>
        <v>0</v>
      </c>
    </row>
    <row r="7" spans="1:7" ht="22.5" x14ac:dyDescent="0.25">
      <c r="A7" s="26" t="s">
        <v>16</v>
      </c>
      <c r="B7" s="27" t="s">
        <v>17</v>
      </c>
      <c r="C7" s="27" t="s">
        <v>18</v>
      </c>
      <c r="D7" s="28" t="s">
        <v>19</v>
      </c>
      <c r="E7" s="29">
        <v>73.599999999999994</v>
      </c>
      <c r="F7" s="3"/>
      <c r="G7" s="37">
        <f>ROUND(E7*F7,2)</f>
        <v>0</v>
      </c>
    </row>
    <row r="8" spans="1:7" ht="45" x14ac:dyDescent="0.25">
      <c r="A8" s="30"/>
      <c r="B8" s="30"/>
      <c r="C8" s="30"/>
      <c r="D8" s="28" t="s">
        <v>20</v>
      </c>
      <c r="E8" s="30"/>
      <c r="F8" s="4"/>
      <c r="G8" s="30"/>
    </row>
    <row r="9" spans="1:7" ht="22.5" x14ac:dyDescent="0.25">
      <c r="A9" s="26" t="s">
        <v>21</v>
      </c>
      <c r="B9" s="27" t="s">
        <v>17</v>
      </c>
      <c r="C9" s="27" t="s">
        <v>22</v>
      </c>
      <c r="D9" s="28" t="s">
        <v>23</v>
      </c>
      <c r="E9" s="29">
        <v>174.31</v>
      </c>
      <c r="F9" s="3"/>
      <c r="G9" s="37">
        <f>ROUND(E9*F9,2)</f>
        <v>0</v>
      </c>
    </row>
    <row r="10" spans="1:7" ht="56.25" x14ac:dyDescent="0.25">
      <c r="A10" s="30"/>
      <c r="B10" s="30"/>
      <c r="C10" s="30"/>
      <c r="D10" s="28" t="s">
        <v>24</v>
      </c>
      <c r="E10" s="30"/>
      <c r="F10" s="4"/>
      <c r="G10" s="30"/>
    </row>
    <row r="11" spans="1:7" ht="22.5" x14ac:dyDescent="0.25">
      <c r="A11" s="26" t="s">
        <v>25</v>
      </c>
      <c r="B11" s="27" t="s">
        <v>17</v>
      </c>
      <c r="C11" s="27" t="s">
        <v>22</v>
      </c>
      <c r="D11" s="28" t="s">
        <v>26</v>
      </c>
      <c r="E11" s="29">
        <v>174.31</v>
      </c>
      <c r="F11" s="3"/>
      <c r="G11" s="37">
        <f>ROUND(E11*F11,2)</f>
        <v>0</v>
      </c>
    </row>
    <row r="12" spans="1:7" ht="56.25" x14ac:dyDescent="0.25">
      <c r="A12" s="30"/>
      <c r="B12" s="30"/>
      <c r="C12" s="30"/>
      <c r="D12" s="28" t="s">
        <v>27</v>
      </c>
      <c r="E12" s="30"/>
      <c r="F12" s="4"/>
      <c r="G12" s="30"/>
    </row>
    <row r="13" spans="1:7" ht="22.5" x14ac:dyDescent="0.25">
      <c r="A13" s="26" t="s">
        <v>28</v>
      </c>
      <c r="B13" s="27" t="s">
        <v>17</v>
      </c>
      <c r="C13" s="27" t="s">
        <v>22</v>
      </c>
      <c r="D13" s="28" t="s">
        <v>29</v>
      </c>
      <c r="E13" s="29">
        <v>4.4000000000000004</v>
      </c>
      <c r="F13" s="3"/>
      <c r="G13" s="37">
        <f>ROUND(E13*F13,2)</f>
        <v>0</v>
      </c>
    </row>
    <row r="14" spans="1:7" ht="56.25" x14ac:dyDescent="0.25">
      <c r="A14" s="30"/>
      <c r="B14" s="30"/>
      <c r="C14" s="30"/>
      <c r="D14" s="28" t="s">
        <v>30</v>
      </c>
      <c r="E14" s="30"/>
      <c r="F14" s="4"/>
      <c r="G14" s="30"/>
    </row>
    <row r="15" spans="1:7" ht="22.5" x14ac:dyDescent="0.25">
      <c r="A15" s="26" t="s">
        <v>31</v>
      </c>
      <c r="B15" s="27" t="s">
        <v>17</v>
      </c>
      <c r="C15" s="27" t="s">
        <v>32</v>
      </c>
      <c r="D15" s="28" t="s">
        <v>33</v>
      </c>
      <c r="E15" s="29">
        <v>0.88</v>
      </c>
      <c r="F15" s="3"/>
      <c r="G15" s="37">
        <f>ROUND(E15*F15,2)</f>
        <v>0</v>
      </c>
    </row>
    <row r="16" spans="1:7" ht="56.25" x14ac:dyDescent="0.25">
      <c r="A16" s="30"/>
      <c r="B16" s="30"/>
      <c r="C16" s="30"/>
      <c r="D16" s="28" t="s">
        <v>34</v>
      </c>
      <c r="E16" s="30"/>
      <c r="F16" s="4"/>
      <c r="G16" s="30"/>
    </row>
    <row r="17" spans="1:7" ht="22.5" x14ac:dyDescent="0.25">
      <c r="A17" s="26" t="s">
        <v>35</v>
      </c>
      <c r="B17" s="27" t="s">
        <v>17</v>
      </c>
      <c r="C17" s="27" t="s">
        <v>22</v>
      </c>
      <c r="D17" s="28" t="s">
        <v>36</v>
      </c>
      <c r="E17" s="29">
        <v>187.7</v>
      </c>
      <c r="F17" s="3"/>
      <c r="G17" s="37">
        <f>ROUND(E17*F17,2)</f>
        <v>0</v>
      </c>
    </row>
    <row r="18" spans="1:7" ht="67.5" x14ac:dyDescent="0.25">
      <c r="A18" s="30"/>
      <c r="B18" s="30"/>
      <c r="C18" s="30"/>
      <c r="D18" s="28" t="s">
        <v>37</v>
      </c>
      <c r="E18" s="30"/>
      <c r="F18" s="4"/>
      <c r="G18" s="30"/>
    </row>
    <row r="19" spans="1:7" x14ac:dyDescent="0.25">
      <c r="A19" s="26" t="s">
        <v>38</v>
      </c>
      <c r="B19" s="27" t="s">
        <v>17</v>
      </c>
      <c r="C19" s="27" t="s">
        <v>22</v>
      </c>
      <c r="D19" s="28" t="s">
        <v>39</v>
      </c>
      <c r="E19" s="29">
        <v>187.7</v>
      </c>
      <c r="F19" s="3"/>
      <c r="G19" s="37">
        <f>ROUND(E19*F19,2)</f>
        <v>0</v>
      </c>
    </row>
    <row r="20" spans="1:7" ht="78.75" x14ac:dyDescent="0.25">
      <c r="A20" s="30"/>
      <c r="B20" s="30"/>
      <c r="C20" s="30"/>
      <c r="D20" s="28" t="s">
        <v>40</v>
      </c>
      <c r="E20" s="30"/>
      <c r="F20" s="4"/>
      <c r="G20" s="30"/>
    </row>
    <row r="21" spans="1:7" ht="22.5" x14ac:dyDescent="0.25">
      <c r="A21" s="26" t="s">
        <v>41</v>
      </c>
      <c r="B21" s="27" t="s">
        <v>17</v>
      </c>
      <c r="C21" s="27" t="s">
        <v>22</v>
      </c>
      <c r="D21" s="28" t="s">
        <v>42</v>
      </c>
      <c r="E21" s="29">
        <v>75.040000000000006</v>
      </c>
      <c r="F21" s="3"/>
      <c r="G21" s="37">
        <f>ROUND(E21*F21,2)</f>
        <v>0</v>
      </c>
    </row>
    <row r="22" spans="1:7" ht="45" x14ac:dyDescent="0.25">
      <c r="A22" s="30"/>
      <c r="B22" s="30"/>
      <c r="C22" s="30"/>
      <c r="D22" s="28" t="s">
        <v>43</v>
      </c>
      <c r="E22" s="30"/>
      <c r="F22" s="4"/>
      <c r="G22" s="30"/>
    </row>
    <row r="23" spans="1:7" x14ac:dyDescent="0.25">
      <c r="A23" s="26" t="s">
        <v>44</v>
      </c>
      <c r="B23" s="27" t="s">
        <v>17</v>
      </c>
      <c r="C23" s="27" t="s">
        <v>18</v>
      </c>
      <c r="D23" s="28" t="s">
        <v>45</v>
      </c>
      <c r="E23" s="29">
        <v>22.4</v>
      </c>
      <c r="F23" s="3"/>
      <c r="G23" s="37">
        <f>ROUND(E23*F23,2)</f>
        <v>0</v>
      </c>
    </row>
    <row r="24" spans="1:7" ht="56.25" x14ac:dyDescent="0.25">
      <c r="A24" s="30"/>
      <c r="B24" s="30"/>
      <c r="C24" s="30"/>
      <c r="D24" s="28" t="s">
        <v>46</v>
      </c>
      <c r="E24" s="30"/>
      <c r="F24" s="4"/>
      <c r="G24" s="30"/>
    </row>
    <row r="25" spans="1:7" x14ac:dyDescent="0.25">
      <c r="A25" s="26" t="s">
        <v>47</v>
      </c>
      <c r="B25" s="27" t="s">
        <v>17</v>
      </c>
      <c r="C25" s="27" t="s">
        <v>48</v>
      </c>
      <c r="D25" s="28" t="s">
        <v>49</v>
      </c>
      <c r="E25" s="29">
        <v>7</v>
      </c>
      <c r="F25" s="3"/>
      <c r="G25" s="37">
        <f>ROUND(E25*F25,2)</f>
        <v>0</v>
      </c>
    </row>
    <row r="26" spans="1:7" ht="45" x14ac:dyDescent="0.25">
      <c r="A26" s="30"/>
      <c r="B26" s="30"/>
      <c r="C26" s="30"/>
      <c r="D26" s="28" t="s">
        <v>50</v>
      </c>
      <c r="E26" s="30"/>
      <c r="F26" s="4"/>
      <c r="G26" s="30"/>
    </row>
    <row r="27" spans="1:7" x14ac:dyDescent="0.25">
      <c r="A27" s="26" t="s">
        <v>51</v>
      </c>
      <c r="B27" s="27" t="s">
        <v>17</v>
      </c>
      <c r="C27" s="27" t="s">
        <v>48</v>
      </c>
      <c r="D27" s="28" t="s">
        <v>52</v>
      </c>
      <c r="E27" s="29">
        <v>2</v>
      </c>
      <c r="F27" s="3"/>
      <c r="G27" s="37">
        <f>ROUND(E27*F27,2)</f>
        <v>0</v>
      </c>
    </row>
    <row r="28" spans="1:7" ht="45" x14ac:dyDescent="0.25">
      <c r="A28" s="30"/>
      <c r="B28" s="30"/>
      <c r="C28" s="30"/>
      <c r="D28" s="28" t="s">
        <v>53</v>
      </c>
      <c r="E28" s="30"/>
      <c r="F28" s="4"/>
      <c r="G28" s="30"/>
    </row>
    <row r="29" spans="1:7" x14ac:dyDescent="0.25">
      <c r="A29" s="26" t="s">
        <v>54</v>
      </c>
      <c r="B29" s="27" t="s">
        <v>17</v>
      </c>
      <c r="C29" s="27" t="s">
        <v>48</v>
      </c>
      <c r="D29" s="28" t="s">
        <v>55</v>
      </c>
      <c r="E29" s="29">
        <v>1</v>
      </c>
      <c r="F29" s="3"/>
      <c r="G29" s="37">
        <f>ROUND(E29*F29,2)</f>
        <v>0</v>
      </c>
    </row>
    <row r="30" spans="1:7" ht="56.25" x14ac:dyDescent="0.25">
      <c r="A30" s="30"/>
      <c r="B30" s="30"/>
      <c r="C30" s="30"/>
      <c r="D30" s="28" t="s">
        <v>56</v>
      </c>
      <c r="E30" s="30"/>
      <c r="F30" s="4"/>
      <c r="G30" s="30"/>
    </row>
    <row r="31" spans="1:7" x14ac:dyDescent="0.25">
      <c r="A31" s="30"/>
      <c r="B31" s="30"/>
      <c r="C31" s="30"/>
      <c r="D31" s="31" t="s">
        <v>57</v>
      </c>
      <c r="E31" s="29">
        <v>1</v>
      </c>
      <c r="F31" s="10">
        <f>G7+G9+G11+G13+G15+G17+G19+G21+G23+G25+G27+G29</f>
        <v>0</v>
      </c>
      <c r="G31" s="38">
        <f>ROUND(E31*F31,2)</f>
        <v>0</v>
      </c>
    </row>
    <row r="32" spans="1:7" ht="1.1499999999999999" customHeight="1" x14ac:dyDescent="0.25">
      <c r="A32" s="32"/>
      <c r="B32" s="32"/>
      <c r="C32" s="32"/>
      <c r="D32" s="33"/>
      <c r="E32" s="32"/>
      <c r="F32" s="5"/>
      <c r="G32" s="32"/>
    </row>
    <row r="33" spans="1:7" x14ac:dyDescent="0.25">
      <c r="A33" s="23" t="s">
        <v>58</v>
      </c>
      <c r="B33" s="23" t="s">
        <v>9</v>
      </c>
      <c r="C33" s="23" t="s">
        <v>10</v>
      </c>
      <c r="D33" s="24" t="s">
        <v>59</v>
      </c>
      <c r="E33" s="25">
        <f>E60</f>
        <v>1</v>
      </c>
      <c r="F33" s="9">
        <f>F60</f>
        <v>0</v>
      </c>
      <c r="G33" s="25">
        <f>G60</f>
        <v>0</v>
      </c>
    </row>
    <row r="34" spans="1:7" x14ac:dyDescent="0.25">
      <c r="A34" s="26" t="s">
        <v>60</v>
      </c>
      <c r="B34" s="27" t="s">
        <v>17</v>
      </c>
      <c r="C34" s="27" t="s">
        <v>22</v>
      </c>
      <c r="D34" s="28" t="s">
        <v>61</v>
      </c>
      <c r="E34" s="29">
        <v>174.31</v>
      </c>
      <c r="F34" s="3"/>
      <c r="G34" s="37">
        <f>ROUND(E34*F34,2)</f>
        <v>0</v>
      </c>
    </row>
    <row r="35" spans="1:7" ht="90" x14ac:dyDescent="0.25">
      <c r="A35" s="30"/>
      <c r="B35" s="30"/>
      <c r="C35" s="30"/>
      <c r="D35" s="28" t="s">
        <v>62</v>
      </c>
      <c r="E35" s="30"/>
      <c r="F35" s="4"/>
      <c r="G35" s="30"/>
    </row>
    <row r="36" spans="1:7" x14ac:dyDescent="0.25">
      <c r="A36" s="26" t="s">
        <v>63</v>
      </c>
      <c r="B36" s="27" t="s">
        <v>17</v>
      </c>
      <c r="C36" s="27" t="s">
        <v>22</v>
      </c>
      <c r="D36" s="28" t="s">
        <v>64</v>
      </c>
      <c r="E36" s="29">
        <v>158.16</v>
      </c>
      <c r="F36" s="3"/>
      <c r="G36" s="37">
        <f>ROUND(E36*F36,2)</f>
        <v>0</v>
      </c>
    </row>
    <row r="37" spans="1:7" ht="337.5" x14ac:dyDescent="0.25">
      <c r="A37" s="30"/>
      <c r="B37" s="30"/>
      <c r="C37" s="30"/>
      <c r="D37" s="28" t="s">
        <v>65</v>
      </c>
      <c r="E37" s="30"/>
      <c r="F37" s="4"/>
      <c r="G37" s="30"/>
    </row>
    <row r="38" spans="1:7" x14ac:dyDescent="0.25">
      <c r="A38" s="26" t="s">
        <v>66</v>
      </c>
      <c r="B38" s="27" t="s">
        <v>17</v>
      </c>
      <c r="C38" s="27" t="s">
        <v>22</v>
      </c>
      <c r="D38" s="28" t="s">
        <v>67</v>
      </c>
      <c r="E38" s="29">
        <v>16.149999999999999</v>
      </c>
      <c r="F38" s="3"/>
      <c r="G38" s="37">
        <f>ROUND(E38*F38,2)</f>
        <v>0</v>
      </c>
    </row>
    <row r="39" spans="1:7" ht="326.25" x14ac:dyDescent="0.25">
      <c r="A39" s="30"/>
      <c r="B39" s="30"/>
      <c r="C39" s="30"/>
      <c r="D39" s="28" t="s">
        <v>68</v>
      </c>
      <c r="E39" s="30"/>
      <c r="F39" s="4"/>
      <c r="G39" s="30"/>
    </row>
    <row r="40" spans="1:7" x14ac:dyDescent="0.25">
      <c r="A40" s="26" t="s">
        <v>69</v>
      </c>
      <c r="B40" s="27" t="s">
        <v>17</v>
      </c>
      <c r="C40" s="27" t="s">
        <v>18</v>
      </c>
      <c r="D40" s="28" t="s">
        <v>70</v>
      </c>
      <c r="E40" s="29">
        <v>73.599999999999994</v>
      </c>
      <c r="F40" s="3"/>
      <c r="G40" s="37">
        <f>ROUND(E40*F40,2)</f>
        <v>0</v>
      </c>
    </row>
    <row r="41" spans="1:7" ht="112.5" x14ac:dyDescent="0.25">
      <c r="A41" s="30"/>
      <c r="B41" s="30"/>
      <c r="C41" s="30"/>
      <c r="D41" s="28" t="s">
        <v>71</v>
      </c>
      <c r="E41" s="30"/>
      <c r="F41" s="4"/>
      <c r="G41" s="30"/>
    </row>
    <row r="42" spans="1:7" ht="22.5" x14ac:dyDescent="0.25">
      <c r="A42" s="26" t="s">
        <v>72</v>
      </c>
      <c r="B42" s="27" t="s">
        <v>17</v>
      </c>
      <c r="C42" s="27" t="s">
        <v>22</v>
      </c>
      <c r="D42" s="28" t="s">
        <v>73</v>
      </c>
      <c r="E42" s="29">
        <v>200</v>
      </c>
      <c r="F42" s="3"/>
      <c r="G42" s="37">
        <f>ROUND(E42*F42,2)</f>
        <v>0</v>
      </c>
    </row>
    <row r="43" spans="1:7" ht="56.25" x14ac:dyDescent="0.25">
      <c r="A43" s="30"/>
      <c r="B43" s="30"/>
      <c r="C43" s="30"/>
      <c r="D43" s="28" t="s">
        <v>74</v>
      </c>
      <c r="E43" s="30"/>
      <c r="F43" s="4"/>
      <c r="G43" s="30"/>
    </row>
    <row r="44" spans="1:7" ht="22.5" x14ac:dyDescent="0.25">
      <c r="A44" s="26" t="s">
        <v>75</v>
      </c>
      <c r="B44" s="27" t="s">
        <v>17</v>
      </c>
      <c r="C44" s="27" t="s">
        <v>22</v>
      </c>
      <c r="D44" s="28" t="s">
        <v>76</v>
      </c>
      <c r="E44" s="29">
        <v>33.92</v>
      </c>
      <c r="F44" s="3"/>
      <c r="G44" s="37">
        <f>ROUND(E44*F44,2)</f>
        <v>0</v>
      </c>
    </row>
    <row r="45" spans="1:7" ht="168.75" x14ac:dyDescent="0.25">
      <c r="A45" s="30"/>
      <c r="B45" s="30"/>
      <c r="C45" s="30"/>
      <c r="D45" s="28" t="s">
        <v>77</v>
      </c>
      <c r="E45" s="30"/>
      <c r="F45" s="4"/>
      <c r="G45" s="30"/>
    </row>
    <row r="46" spans="1:7" x14ac:dyDescent="0.25">
      <c r="A46" s="26" t="s">
        <v>78</v>
      </c>
      <c r="B46" s="27" t="s">
        <v>17</v>
      </c>
      <c r="C46" s="27" t="s">
        <v>22</v>
      </c>
      <c r="D46" s="28" t="s">
        <v>79</v>
      </c>
      <c r="E46" s="29">
        <v>187.7</v>
      </c>
      <c r="F46" s="3"/>
      <c r="G46" s="37">
        <f>ROUND(E46*F46,2)</f>
        <v>0</v>
      </c>
    </row>
    <row r="47" spans="1:7" ht="56.25" x14ac:dyDescent="0.25">
      <c r="A47" s="30"/>
      <c r="B47" s="30"/>
      <c r="C47" s="30"/>
      <c r="D47" s="28" t="s">
        <v>80</v>
      </c>
      <c r="E47" s="30"/>
      <c r="F47" s="4"/>
      <c r="G47" s="30"/>
    </row>
    <row r="48" spans="1:7" ht="22.5" x14ac:dyDescent="0.25">
      <c r="A48" s="26" t="s">
        <v>81</v>
      </c>
      <c r="B48" s="27" t="s">
        <v>17</v>
      </c>
      <c r="C48" s="27" t="s">
        <v>22</v>
      </c>
      <c r="D48" s="28" t="s">
        <v>82</v>
      </c>
      <c r="E48" s="29">
        <v>88.32</v>
      </c>
      <c r="F48" s="3"/>
      <c r="G48" s="37">
        <f>ROUND(E48*F48,2)</f>
        <v>0</v>
      </c>
    </row>
    <row r="49" spans="1:7" ht="67.5" x14ac:dyDescent="0.25">
      <c r="A49" s="30"/>
      <c r="B49" s="30"/>
      <c r="C49" s="30"/>
      <c r="D49" s="28" t="s">
        <v>83</v>
      </c>
      <c r="E49" s="30"/>
      <c r="F49" s="4"/>
      <c r="G49" s="30"/>
    </row>
    <row r="50" spans="1:7" ht="22.5" x14ac:dyDescent="0.25">
      <c r="A50" s="26" t="s">
        <v>84</v>
      </c>
      <c r="B50" s="27" t="s">
        <v>17</v>
      </c>
      <c r="C50" s="27" t="s">
        <v>22</v>
      </c>
      <c r="D50" s="28" t="s">
        <v>85</v>
      </c>
      <c r="E50" s="29">
        <v>75.040000000000006</v>
      </c>
      <c r="F50" s="3"/>
      <c r="G50" s="37">
        <f>ROUND(E50*F50,2)</f>
        <v>0</v>
      </c>
    </row>
    <row r="51" spans="1:7" ht="90" x14ac:dyDescent="0.25">
      <c r="A51" s="30"/>
      <c r="B51" s="30"/>
      <c r="C51" s="30"/>
      <c r="D51" s="28" t="s">
        <v>86</v>
      </c>
      <c r="E51" s="30"/>
      <c r="F51" s="4"/>
      <c r="G51" s="30"/>
    </row>
    <row r="52" spans="1:7" ht="22.5" x14ac:dyDescent="0.25">
      <c r="A52" s="26" t="s">
        <v>87</v>
      </c>
      <c r="B52" s="27" t="s">
        <v>17</v>
      </c>
      <c r="C52" s="27" t="s">
        <v>48</v>
      </c>
      <c r="D52" s="28" t="s">
        <v>88</v>
      </c>
      <c r="E52" s="29">
        <v>12</v>
      </c>
      <c r="F52" s="3"/>
      <c r="G52" s="37">
        <f>ROUND(E52*F52,2)</f>
        <v>0</v>
      </c>
    </row>
    <row r="53" spans="1:7" ht="78.75" x14ac:dyDescent="0.25">
      <c r="A53" s="30"/>
      <c r="B53" s="30"/>
      <c r="C53" s="30"/>
      <c r="D53" s="28" t="s">
        <v>89</v>
      </c>
      <c r="E53" s="30"/>
      <c r="F53" s="4"/>
      <c r="G53" s="30"/>
    </row>
    <row r="54" spans="1:7" ht="22.5" x14ac:dyDescent="0.25">
      <c r="A54" s="26" t="s">
        <v>90</v>
      </c>
      <c r="B54" s="27" t="s">
        <v>17</v>
      </c>
      <c r="C54" s="27" t="s">
        <v>48</v>
      </c>
      <c r="D54" s="28" t="s">
        <v>91</v>
      </c>
      <c r="E54" s="29">
        <v>1</v>
      </c>
      <c r="F54" s="3"/>
      <c r="G54" s="37">
        <f>ROUND(E54*F54,2)</f>
        <v>0</v>
      </c>
    </row>
    <row r="55" spans="1:7" ht="22.5" x14ac:dyDescent="0.25">
      <c r="A55" s="30"/>
      <c r="B55" s="30"/>
      <c r="C55" s="30"/>
      <c r="D55" s="28" t="s">
        <v>92</v>
      </c>
      <c r="E55" s="30"/>
      <c r="F55" s="4"/>
      <c r="G55" s="30"/>
    </row>
    <row r="56" spans="1:7" ht="22.5" x14ac:dyDescent="0.25">
      <c r="A56" s="26" t="s">
        <v>93</v>
      </c>
      <c r="B56" s="27" t="s">
        <v>17</v>
      </c>
      <c r="C56" s="27" t="s">
        <v>48</v>
      </c>
      <c r="D56" s="28" t="s">
        <v>94</v>
      </c>
      <c r="E56" s="29">
        <v>1</v>
      </c>
      <c r="F56" s="3"/>
      <c r="G56" s="37">
        <f>ROUND(E56*F56,2)</f>
        <v>0</v>
      </c>
    </row>
    <row r="57" spans="1:7" ht="22.5" x14ac:dyDescent="0.25">
      <c r="A57" s="30"/>
      <c r="B57" s="30"/>
      <c r="C57" s="30"/>
      <c r="D57" s="28" t="s">
        <v>95</v>
      </c>
      <c r="E57" s="30"/>
      <c r="F57" s="4"/>
      <c r="G57" s="30"/>
    </row>
    <row r="58" spans="1:7" ht="22.5" x14ac:dyDescent="0.25">
      <c r="A58" s="26" t="s">
        <v>96</v>
      </c>
      <c r="B58" s="27" t="s">
        <v>17</v>
      </c>
      <c r="C58" s="27" t="s">
        <v>48</v>
      </c>
      <c r="D58" s="28" t="s">
        <v>97</v>
      </c>
      <c r="E58" s="29">
        <v>1</v>
      </c>
      <c r="F58" s="3"/>
      <c r="G58" s="37">
        <f>ROUND(E58*F58,2)</f>
        <v>0</v>
      </c>
    </row>
    <row r="59" spans="1:7" ht="22.5" x14ac:dyDescent="0.25">
      <c r="A59" s="30"/>
      <c r="B59" s="30"/>
      <c r="C59" s="30"/>
      <c r="D59" s="28" t="s">
        <v>98</v>
      </c>
      <c r="E59" s="30"/>
      <c r="F59" s="4"/>
      <c r="G59" s="30"/>
    </row>
    <row r="60" spans="1:7" x14ac:dyDescent="0.25">
      <c r="A60" s="30"/>
      <c r="B60" s="30"/>
      <c r="C60" s="30"/>
      <c r="D60" s="31" t="s">
        <v>99</v>
      </c>
      <c r="E60" s="29">
        <v>1</v>
      </c>
      <c r="F60" s="10">
        <f>G34+G36+G38+G40+G42+G44+G46+G48+G50+G52+G54+G56+G58</f>
        <v>0</v>
      </c>
      <c r="G60" s="38">
        <f>ROUND(E60*F60,2)</f>
        <v>0</v>
      </c>
    </row>
    <row r="61" spans="1:7" ht="1.1499999999999999" customHeight="1" x14ac:dyDescent="0.25">
      <c r="A61" s="32"/>
      <c r="B61" s="32"/>
      <c r="C61" s="32"/>
      <c r="D61" s="33"/>
      <c r="E61" s="32"/>
      <c r="F61" s="5"/>
      <c r="G61" s="32"/>
    </row>
    <row r="62" spans="1:7" x14ac:dyDescent="0.25">
      <c r="A62" s="23" t="s">
        <v>100</v>
      </c>
      <c r="B62" s="23" t="s">
        <v>9</v>
      </c>
      <c r="C62" s="23" t="s">
        <v>10</v>
      </c>
      <c r="D62" s="24" t="s">
        <v>101</v>
      </c>
      <c r="E62" s="25">
        <f>E83</f>
        <v>1</v>
      </c>
      <c r="F62" s="9">
        <f>F83</f>
        <v>0</v>
      </c>
      <c r="G62" s="25">
        <f>G83</f>
        <v>0</v>
      </c>
    </row>
    <row r="63" spans="1:7" ht="22.5" x14ac:dyDescent="0.25">
      <c r="A63" s="26" t="s">
        <v>102</v>
      </c>
      <c r="B63" s="27" t="s">
        <v>17</v>
      </c>
      <c r="C63" s="27" t="s">
        <v>48</v>
      </c>
      <c r="D63" s="28" t="s">
        <v>103</v>
      </c>
      <c r="E63" s="29">
        <v>3</v>
      </c>
      <c r="F63" s="3"/>
      <c r="G63" s="37">
        <f>ROUND(E63*F63,2)</f>
        <v>0</v>
      </c>
    </row>
    <row r="64" spans="1:7" ht="78.75" x14ac:dyDescent="0.25">
      <c r="A64" s="30"/>
      <c r="B64" s="30"/>
      <c r="C64" s="30"/>
      <c r="D64" s="28" t="s">
        <v>104</v>
      </c>
      <c r="E64" s="30"/>
      <c r="F64" s="4"/>
      <c r="G64" s="30"/>
    </row>
    <row r="65" spans="1:7" ht="22.5" x14ac:dyDescent="0.25">
      <c r="A65" s="26" t="s">
        <v>105</v>
      </c>
      <c r="B65" s="27" t="s">
        <v>17</v>
      </c>
      <c r="C65" s="27" t="s">
        <v>48</v>
      </c>
      <c r="D65" s="28" t="s">
        <v>106</v>
      </c>
      <c r="E65" s="29">
        <v>1</v>
      </c>
      <c r="F65" s="3"/>
      <c r="G65" s="37">
        <f>ROUND(E65*F65,2)</f>
        <v>0</v>
      </c>
    </row>
    <row r="66" spans="1:7" ht="78.75" x14ac:dyDescent="0.25">
      <c r="A66" s="30"/>
      <c r="B66" s="30"/>
      <c r="C66" s="30"/>
      <c r="D66" s="28" t="s">
        <v>107</v>
      </c>
      <c r="E66" s="30"/>
      <c r="F66" s="4"/>
      <c r="G66" s="30"/>
    </row>
    <row r="67" spans="1:7" x14ac:dyDescent="0.25">
      <c r="A67" s="26" t="s">
        <v>108</v>
      </c>
      <c r="B67" s="27" t="s">
        <v>17</v>
      </c>
      <c r="C67" s="27" t="s">
        <v>22</v>
      </c>
      <c r="D67" s="28" t="s">
        <v>109</v>
      </c>
      <c r="E67" s="29">
        <v>13.23</v>
      </c>
      <c r="F67" s="3"/>
      <c r="G67" s="37">
        <f>ROUND(E67*F67,2)</f>
        <v>0</v>
      </c>
    </row>
    <row r="68" spans="1:7" ht="191.25" x14ac:dyDescent="0.25">
      <c r="A68" s="30"/>
      <c r="B68" s="30"/>
      <c r="C68" s="30"/>
      <c r="D68" s="28" t="s">
        <v>110</v>
      </c>
      <c r="E68" s="30"/>
      <c r="F68" s="4"/>
      <c r="G68" s="30"/>
    </row>
    <row r="69" spans="1:7" x14ac:dyDescent="0.25">
      <c r="A69" s="26" t="s">
        <v>111</v>
      </c>
      <c r="B69" s="27" t="s">
        <v>17</v>
      </c>
      <c r="C69" s="27" t="s">
        <v>48</v>
      </c>
      <c r="D69" s="28" t="s">
        <v>112</v>
      </c>
      <c r="E69" s="29">
        <v>1</v>
      </c>
      <c r="F69" s="3"/>
      <c r="G69" s="37">
        <f>ROUND(E69*F69,2)</f>
        <v>0</v>
      </c>
    </row>
    <row r="70" spans="1:7" ht="78.75" x14ac:dyDescent="0.25">
      <c r="A70" s="30"/>
      <c r="B70" s="30"/>
      <c r="C70" s="30"/>
      <c r="D70" s="28" t="s">
        <v>113</v>
      </c>
      <c r="E70" s="30"/>
      <c r="F70" s="4"/>
      <c r="G70" s="30"/>
    </row>
    <row r="71" spans="1:7" x14ac:dyDescent="0.25">
      <c r="A71" s="26" t="s">
        <v>114</v>
      </c>
      <c r="B71" s="27" t="s">
        <v>17</v>
      </c>
      <c r="C71" s="27" t="s">
        <v>48</v>
      </c>
      <c r="D71" s="28" t="s">
        <v>115</v>
      </c>
      <c r="E71" s="29">
        <v>2</v>
      </c>
      <c r="F71" s="3"/>
      <c r="G71" s="37">
        <f>ROUND(E71*F71,2)</f>
        <v>0</v>
      </c>
    </row>
    <row r="72" spans="1:7" ht="101.25" x14ac:dyDescent="0.25">
      <c r="A72" s="30"/>
      <c r="B72" s="30"/>
      <c r="C72" s="30"/>
      <c r="D72" s="28" t="s">
        <v>116</v>
      </c>
      <c r="E72" s="30"/>
      <c r="F72" s="4"/>
      <c r="G72" s="30"/>
    </row>
    <row r="73" spans="1:7" x14ac:dyDescent="0.25">
      <c r="A73" s="26" t="s">
        <v>117</v>
      </c>
      <c r="B73" s="27" t="s">
        <v>17</v>
      </c>
      <c r="C73" s="27" t="s">
        <v>22</v>
      </c>
      <c r="D73" s="28" t="s">
        <v>118</v>
      </c>
      <c r="E73" s="29">
        <v>2</v>
      </c>
      <c r="F73" s="3"/>
      <c r="G73" s="37">
        <f>ROUND(E73*F73,2)</f>
        <v>0</v>
      </c>
    </row>
    <row r="74" spans="1:7" ht="56.25" x14ac:dyDescent="0.25">
      <c r="A74" s="30"/>
      <c r="B74" s="30"/>
      <c r="C74" s="30"/>
      <c r="D74" s="28" t="s">
        <v>119</v>
      </c>
      <c r="E74" s="30"/>
      <c r="F74" s="4"/>
      <c r="G74" s="30"/>
    </row>
    <row r="75" spans="1:7" ht="22.5" x14ac:dyDescent="0.25">
      <c r="A75" s="26" t="s">
        <v>120</v>
      </c>
      <c r="B75" s="27" t="s">
        <v>17</v>
      </c>
      <c r="C75" s="27" t="s">
        <v>48</v>
      </c>
      <c r="D75" s="28" t="s">
        <v>121</v>
      </c>
      <c r="E75" s="29">
        <v>1</v>
      </c>
      <c r="F75" s="3"/>
      <c r="G75" s="37">
        <f>ROUND(E75*F75,2)</f>
        <v>0</v>
      </c>
    </row>
    <row r="76" spans="1:7" ht="78.75" x14ac:dyDescent="0.25">
      <c r="A76" s="30"/>
      <c r="B76" s="30"/>
      <c r="C76" s="30"/>
      <c r="D76" s="28" t="s">
        <v>122</v>
      </c>
      <c r="E76" s="30"/>
      <c r="F76" s="4"/>
      <c r="G76" s="30"/>
    </row>
    <row r="77" spans="1:7" x14ac:dyDescent="0.25">
      <c r="A77" s="26" t="s">
        <v>123</v>
      </c>
      <c r="B77" s="27" t="s">
        <v>17</v>
      </c>
      <c r="C77" s="27" t="s">
        <v>22</v>
      </c>
      <c r="D77" s="28" t="s">
        <v>124</v>
      </c>
      <c r="E77" s="29">
        <v>18.739999999999998</v>
      </c>
      <c r="F77" s="3"/>
      <c r="G77" s="37">
        <f>ROUND(E77*F77,2)</f>
        <v>0</v>
      </c>
    </row>
    <row r="78" spans="1:7" ht="45" x14ac:dyDescent="0.25">
      <c r="A78" s="30"/>
      <c r="B78" s="30"/>
      <c r="C78" s="30"/>
      <c r="D78" s="28" t="s">
        <v>125</v>
      </c>
      <c r="E78" s="30"/>
      <c r="F78" s="4"/>
      <c r="G78" s="30"/>
    </row>
    <row r="79" spans="1:7" ht="22.5" x14ac:dyDescent="0.25">
      <c r="A79" s="26" t="s">
        <v>126</v>
      </c>
      <c r="B79" s="27" t="s">
        <v>17</v>
      </c>
      <c r="C79" s="27" t="s">
        <v>22</v>
      </c>
      <c r="D79" s="28" t="s">
        <v>127</v>
      </c>
      <c r="E79" s="29">
        <v>18.739999999999998</v>
      </c>
      <c r="F79" s="3"/>
      <c r="G79" s="37">
        <f>ROUND(E79*F79,2)</f>
        <v>0</v>
      </c>
    </row>
    <row r="80" spans="1:7" ht="112.5" x14ac:dyDescent="0.25">
      <c r="A80" s="30"/>
      <c r="B80" s="30"/>
      <c r="C80" s="30"/>
      <c r="D80" s="28" t="s">
        <v>128</v>
      </c>
      <c r="E80" s="30"/>
      <c r="F80" s="4"/>
      <c r="G80" s="30"/>
    </row>
    <row r="81" spans="1:7" x14ac:dyDescent="0.25">
      <c r="A81" s="26" t="s">
        <v>129</v>
      </c>
      <c r="B81" s="27" t="s">
        <v>17</v>
      </c>
      <c r="C81" s="27" t="s">
        <v>22</v>
      </c>
      <c r="D81" s="28" t="s">
        <v>130</v>
      </c>
      <c r="E81" s="29">
        <v>18.739999999999998</v>
      </c>
      <c r="F81" s="3"/>
      <c r="G81" s="37">
        <f>ROUND(E81*F81,2)</f>
        <v>0</v>
      </c>
    </row>
    <row r="82" spans="1:7" ht="33.75" x14ac:dyDescent="0.25">
      <c r="A82" s="30"/>
      <c r="B82" s="30"/>
      <c r="C82" s="30"/>
      <c r="D82" s="28" t="s">
        <v>131</v>
      </c>
      <c r="E82" s="30"/>
      <c r="F82" s="4"/>
      <c r="G82" s="30"/>
    </row>
    <row r="83" spans="1:7" x14ac:dyDescent="0.25">
      <c r="A83" s="30"/>
      <c r="B83" s="30"/>
      <c r="C83" s="30"/>
      <c r="D83" s="31" t="s">
        <v>132</v>
      </c>
      <c r="E83" s="29">
        <v>1</v>
      </c>
      <c r="F83" s="10">
        <f>G63+G65+G67+G69+G71+G73+G75+G77+G79+G81</f>
        <v>0</v>
      </c>
      <c r="G83" s="38">
        <f>ROUND(E83*F83,2)</f>
        <v>0</v>
      </c>
    </row>
    <row r="84" spans="1:7" ht="1.1499999999999999" customHeight="1" x14ac:dyDescent="0.25">
      <c r="A84" s="32"/>
      <c r="B84" s="32"/>
      <c r="C84" s="32"/>
      <c r="D84" s="33"/>
      <c r="E84" s="32"/>
      <c r="F84" s="5"/>
      <c r="G84" s="32"/>
    </row>
    <row r="85" spans="1:7" x14ac:dyDescent="0.25">
      <c r="A85" s="23" t="s">
        <v>133</v>
      </c>
      <c r="B85" s="23" t="s">
        <v>9</v>
      </c>
      <c r="C85" s="23" t="s">
        <v>10</v>
      </c>
      <c r="D85" s="24" t="s">
        <v>134</v>
      </c>
      <c r="E85" s="25">
        <f>E96</f>
        <v>1</v>
      </c>
      <c r="F85" s="9">
        <f>F96</f>
        <v>0</v>
      </c>
      <c r="G85" s="25">
        <f>G96</f>
        <v>0</v>
      </c>
    </row>
    <row r="86" spans="1:7" x14ac:dyDescent="0.25">
      <c r="A86" s="26" t="s">
        <v>135</v>
      </c>
      <c r="B86" s="27" t="s">
        <v>17</v>
      </c>
      <c r="C86" s="27" t="s">
        <v>22</v>
      </c>
      <c r="D86" s="28" t="s">
        <v>136</v>
      </c>
      <c r="E86" s="29">
        <v>15.12</v>
      </c>
      <c r="F86" s="3"/>
      <c r="G86" s="37">
        <f>ROUND(E86*F86,2)</f>
        <v>0</v>
      </c>
    </row>
    <row r="87" spans="1:7" ht="67.5" x14ac:dyDescent="0.25">
      <c r="A87" s="30"/>
      <c r="B87" s="30"/>
      <c r="C87" s="30"/>
      <c r="D87" s="28" t="s">
        <v>137</v>
      </c>
      <c r="E87" s="30"/>
      <c r="F87" s="4"/>
      <c r="G87" s="30"/>
    </row>
    <row r="88" spans="1:7" x14ac:dyDescent="0.25">
      <c r="A88" s="26" t="s">
        <v>138</v>
      </c>
      <c r="B88" s="27" t="s">
        <v>17</v>
      </c>
      <c r="C88" s="27" t="s">
        <v>22</v>
      </c>
      <c r="D88" s="28" t="s">
        <v>139</v>
      </c>
      <c r="E88" s="29">
        <v>158.16</v>
      </c>
      <c r="F88" s="3"/>
      <c r="G88" s="37">
        <f>ROUND(E88*F88,2)</f>
        <v>0</v>
      </c>
    </row>
    <row r="89" spans="1:7" ht="90" x14ac:dyDescent="0.25">
      <c r="A89" s="30"/>
      <c r="B89" s="30"/>
      <c r="C89" s="30"/>
      <c r="D89" s="28" t="s">
        <v>140</v>
      </c>
      <c r="E89" s="30"/>
      <c r="F89" s="4"/>
      <c r="G89" s="30"/>
    </row>
    <row r="90" spans="1:7" ht="22.5" x14ac:dyDescent="0.25">
      <c r="A90" s="26" t="s">
        <v>141</v>
      </c>
      <c r="B90" s="27" t="s">
        <v>17</v>
      </c>
      <c r="C90" s="27" t="s">
        <v>22</v>
      </c>
      <c r="D90" s="28" t="s">
        <v>142</v>
      </c>
      <c r="E90" s="29">
        <v>262.67</v>
      </c>
      <c r="F90" s="3"/>
      <c r="G90" s="37">
        <f>ROUND(E90*F90,2)</f>
        <v>0</v>
      </c>
    </row>
    <row r="91" spans="1:7" ht="45" x14ac:dyDescent="0.25">
      <c r="A91" s="30"/>
      <c r="B91" s="30"/>
      <c r="C91" s="30"/>
      <c r="D91" s="28" t="s">
        <v>143</v>
      </c>
      <c r="E91" s="30"/>
      <c r="F91" s="4"/>
      <c r="G91" s="30"/>
    </row>
    <row r="92" spans="1:7" x14ac:dyDescent="0.25">
      <c r="A92" s="26" t="s">
        <v>144</v>
      </c>
      <c r="B92" s="27" t="s">
        <v>17</v>
      </c>
      <c r="C92" s="27" t="s">
        <v>22</v>
      </c>
      <c r="D92" s="28" t="s">
        <v>145</v>
      </c>
      <c r="E92" s="29">
        <v>35.700000000000003</v>
      </c>
      <c r="F92" s="3"/>
      <c r="G92" s="37">
        <f>ROUND(E92*F92,2)</f>
        <v>0</v>
      </c>
    </row>
    <row r="93" spans="1:7" ht="135" x14ac:dyDescent="0.25">
      <c r="A93" s="30"/>
      <c r="B93" s="30"/>
      <c r="C93" s="30"/>
      <c r="D93" s="28" t="s">
        <v>146</v>
      </c>
      <c r="E93" s="30"/>
      <c r="F93" s="4"/>
      <c r="G93" s="30"/>
    </row>
    <row r="94" spans="1:7" x14ac:dyDescent="0.25">
      <c r="A94" s="26" t="s">
        <v>147</v>
      </c>
      <c r="B94" s="27" t="s">
        <v>17</v>
      </c>
      <c r="C94" s="27" t="s">
        <v>22</v>
      </c>
      <c r="D94" s="28" t="s">
        <v>148</v>
      </c>
      <c r="E94" s="29">
        <v>510</v>
      </c>
      <c r="F94" s="3"/>
      <c r="G94" s="37">
        <f>ROUND(E94*F94,2)</f>
        <v>0</v>
      </c>
    </row>
    <row r="95" spans="1:7" ht="56.25" x14ac:dyDescent="0.25">
      <c r="A95" s="30"/>
      <c r="B95" s="30"/>
      <c r="C95" s="30"/>
      <c r="D95" s="28" t="s">
        <v>149</v>
      </c>
      <c r="E95" s="30"/>
      <c r="F95" s="4"/>
      <c r="G95" s="30"/>
    </row>
    <row r="96" spans="1:7" x14ac:dyDescent="0.25">
      <c r="A96" s="30"/>
      <c r="B96" s="30"/>
      <c r="C96" s="30"/>
      <c r="D96" s="31" t="s">
        <v>150</v>
      </c>
      <c r="E96" s="29">
        <v>1</v>
      </c>
      <c r="F96" s="10">
        <f>G86+G88+G90+G92+G94</f>
        <v>0</v>
      </c>
      <c r="G96" s="38">
        <f>ROUND(E96*F96,2)</f>
        <v>0</v>
      </c>
    </row>
    <row r="97" spans="1:7" ht="1.1499999999999999" customHeight="1" x14ac:dyDescent="0.25">
      <c r="A97" s="32"/>
      <c r="B97" s="32"/>
      <c r="C97" s="32"/>
      <c r="D97" s="33"/>
      <c r="E97" s="32"/>
      <c r="F97" s="5"/>
      <c r="G97" s="32"/>
    </row>
    <row r="98" spans="1:7" x14ac:dyDescent="0.25">
      <c r="A98" s="23" t="s">
        <v>151</v>
      </c>
      <c r="B98" s="23" t="s">
        <v>9</v>
      </c>
      <c r="C98" s="23" t="s">
        <v>10</v>
      </c>
      <c r="D98" s="24" t="s">
        <v>152</v>
      </c>
      <c r="E98" s="25">
        <f>E109</f>
        <v>1</v>
      </c>
      <c r="F98" s="9">
        <f>F109</f>
        <v>0</v>
      </c>
      <c r="G98" s="25">
        <f>G109</f>
        <v>0</v>
      </c>
    </row>
    <row r="99" spans="1:7" x14ac:dyDescent="0.25">
      <c r="A99" s="26" t="s">
        <v>153</v>
      </c>
      <c r="B99" s="27" t="s">
        <v>17</v>
      </c>
      <c r="C99" s="27" t="s">
        <v>18</v>
      </c>
      <c r="D99" s="28" t="s">
        <v>154</v>
      </c>
      <c r="E99" s="29">
        <v>10</v>
      </c>
      <c r="F99" s="3"/>
      <c r="G99" s="37">
        <f>ROUND(E99*F99,2)</f>
        <v>0</v>
      </c>
    </row>
    <row r="100" spans="1:7" ht="56.25" x14ac:dyDescent="0.25">
      <c r="A100" s="30"/>
      <c r="B100" s="30"/>
      <c r="C100" s="30"/>
      <c r="D100" s="28" t="s">
        <v>155</v>
      </c>
      <c r="E100" s="30"/>
      <c r="F100" s="4"/>
      <c r="G100" s="30"/>
    </row>
    <row r="101" spans="1:7" x14ac:dyDescent="0.25">
      <c r="A101" s="26" t="s">
        <v>156</v>
      </c>
      <c r="B101" s="27" t="s">
        <v>17</v>
      </c>
      <c r="C101" s="27" t="s">
        <v>48</v>
      </c>
      <c r="D101" s="28" t="s">
        <v>157</v>
      </c>
      <c r="E101" s="29">
        <v>2</v>
      </c>
      <c r="F101" s="3"/>
      <c r="G101" s="37">
        <f>ROUND(E101*F101,2)</f>
        <v>0</v>
      </c>
    </row>
    <row r="102" spans="1:7" ht="56.25" x14ac:dyDescent="0.25">
      <c r="A102" s="30"/>
      <c r="B102" s="30"/>
      <c r="C102" s="30"/>
      <c r="D102" s="28" t="s">
        <v>158</v>
      </c>
      <c r="E102" s="30"/>
      <c r="F102" s="4"/>
      <c r="G102" s="30"/>
    </row>
    <row r="103" spans="1:7" x14ac:dyDescent="0.25">
      <c r="A103" s="26" t="s">
        <v>159</v>
      </c>
      <c r="B103" s="27" t="s">
        <v>17</v>
      </c>
      <c r="C103" s="27" t="s">
        <v>48</v>
      </c>
      <c r="D103" s="28" t="s">
        <v>160</v>
      </c>
      <c r="E103" s="29">
        <v>1</v>
      </c>
      <c r="F103" s="3"/>
      <c r="G103" s="37">
        <f>ROUND(E103*F103,2)</f>
        <v>0</v>
      </c>
    </row>
    <row r="104" spans="1:7" ht="112.5" x14ac:dyDescent="0.25">
      <c r="A104" s="30"/>
      <c r="B104" s="30"/>
      <c r="C104" s="30"/>
      <c r="D104" s="28" t="s">
        <v>161</v>
      </c>
      <c r="E104" s="30"/>
      <c r="F104" s="4"/>
      <c r="G104" s="30"/>
    </row>
    <row r="105" spans="1:7" x14ac:dyDescent="0.25">
      <c r="A105" s="26" t="s">
        <v>162</v>
      </c>
      <c r="B105" s="27" t="s">
        <v>17</v>
      </c>
      <c r="C105" s="27" t="s">
        <v>18</v>
      </c>
      <c r="D105" s="28" t="s">
        <v>163</v>
      </c>
      <c r="E105" s="29">
        <v>2.5</v>
      </c>
      <c r="F105" s="3"/>
      <c r="G105" s="37">
        <f>ROUND(E105*F105,2)</f>
        <v>0</v>
      </c>
    </row>
    <row r="106" spans="1:7" ht="56.25" x14ac:dyDescent="0.25">
      <c r="A106" s="30"/>
      <c r="B106" s="30"/>
      <c r="C106" s="30"/>
      <c r="D106" s="28" t="s">
        <v>164</v>
      </c>
      <c r="E106" s="30"/>
      <c r="F106" s="4"/>
      <c r="G106" s="30"/>
    </row>
    <row r="107" spans="1:7" x14ac:dyDescent="0.25">
      <c r="A107" s="26" t="s">
        <v>165</v>
      </c>
      <c r="B107" s="27" t="s">
        <v>17</v>
      </c>
      <c r="C107" s="27" t="s">
        <v>48</v>
      </c>
      <c r="D107" s="28" t="s">
        <v>166</v>
      </c>
      <c r="E107" s="29">
        <v>1</v>
      </c>
      <c r="F107" s="3"/>
      <c r="G107" s="37">
        <f>ROUND(E107*F107,2)</f>
        <v>0</v>
      </c>
    </row>
    <row r="108" spans="1:7" ht="78.75" x14ac:dyDescent="0.25">
      <c r="A108" s="30"/>
      <c r="B108" s="30"/>
      <c r="C108" s="30"/>
      <c r="D108" s="28" t="s">
        <v>167</v>
      </c>
      <c r="E108" s="30"/>
      <c r="F108" s="4"/>
      <c r="G108" s="30"/>
    </row>
    <row r="109" spans="1:7" x14ac:dyDescent="0.25">
      <c r="A109" s="30"/>
      <c r="B109" s="30"/>
      <c r="C109" s="30"/>
      <c r="D109" s="31" t="s">
        <v>168</v>
      </c>
      <c r="E109" s="29">
        <v>1</v>
      </c>
      <c r="F109" s="10">
        <f>G99+G101+G103+G105+G107</f>
        <v>0</v>
      </c>
      <c r="G109" s="38">
        <f>ROUND(E109*F109,2)</f>
        <v>0</v>
      </c>
    </row>
    <row r="110" spans="1:7" ht="1.1499999999999999" customHeight="1" x14ac:dyDescent="0.25">
      <c r="A110" s="32"/>
      <c r="B110" s="32"/>
      <c r="C110" s="32"/>
      <c r="D110" s="33"/>
      <c r="E110" s="32"/>
      <c r="F110" s="5"/>
      <c r="G110" s="32"/>
    </row>
    <row r="111" spans="1:7" x14ac:dyDescent="0.25">
      <c r="A111" s="30"/>
      <c r="B111" s="30"/>
      <c r="C111" s="30"/>
      <c r="D111" s="31" t="s">
        <v>169</v>
      </c>
      <c r="E111" s="29">
        <v>1</v>
      </c>
      <c r="F111" s="10">
        <f>G6+G33+G62+G85+G98</f>
        <v>0</v>
      </c>
      <c r="G111" s="38">
        <f>ROUND(E111*F111,2)</f>
        <v>0</v>
      </c>
    </row>
    <row r="112" spans="1:7" ht="1.1499999999999999" customHeight="1" x14ac:dyDescent="0.25">
      <c r="A112" s="32"/>
      <c r="B112" s="32"/>
      <c r="C112" s="32"/>
      <c r="D112" s="33"/>
      <c r="E112" s="32"/>
      <c r="F112" s="5"/>
      <c r="G112" s="32"/>
    </row>
    <row r="113" spans="1:7" x14ac:dyDescent="0.25">
      <c r="A113" s="20" t="s">
        <v>170</v>
      </c>
      <c r="B113" s="20" t="s">
        <v>9</v>
      </c>
      <c r="C113" s="20" t="s">
        <v>10</v>
      </c>
      <c r="D113" s="21" t="s">
        <v>171</v>
      </c>
      <c r="E113" s="22">
        <f>E118</f>
        <v>1</v>
      </c>
      <c r="F113" s="8">
        <f>F118</f>
        <v>0</v>
      </c>
      <c r="G113" s="22">
        <f>G118</f>
        <v>0</v>
      </c>
    </row>
    <row r="114" spans="1:7" x14ac:dyDescent="0.25">
      <c r="A114" s="26" t="s">
        <v>172</v>
      </c>
      <c r="B114" s="27" t="s">
        <v>17</v>
      </c>
      <c r="C114" s="27" t="s">
        <v>48</v>
      </c>
      <c r="D114" s="28" t="s">
        <v>173</v>
      </c>
      <c r="E114" s="29">
        <v>1</v>
      </c>
      <c r="F114" s="3"/>
      <c r="G114" s="37">
        <f>ROUND(E114*F114,2)</f>
        <v>0</v>
      </c>
    </row>
    <row r="115" spans="1:7" ht="112.5" x14ac:dyDescent="0.25">
      <c r="A115" s="30"/>
      <c r="B115" s="30"/>
      <c r="C115" s="30"/>
      <c r="D115" s="28" t="s">
        <v>174</v>
      </c>
      <c r="E115" s="30"/>
      <c r="F115" s="4"/>
      <c r="G115" s="30"/>
    </row>
    <row r="116" spans="1:7" x14ac:dyDescent="0.25">
      <c r="A116" s="26" t="s">
        <v>175</v>
      </c>
      <c r="B116" s="27" t="s">
        <v>17</v>
      </c>
      <c r="C116" s="27" t="s">
        <v>48</v>
      </c>
      <c r="D116" s="28" t="s">
        <v>176</v>
      </c>
      <c r="E116" s="29">
        <v>1</v>
      </c>
      <c r="F116" s="3"/>
      <c r="G116" s="37">
        <f>ROUND(E116*F116,2)</f>
        <v>0</v>
      </c>
    </row>
    <row r="117" spans="1:7" ht="33.75" x14ac:dyDescent="0.25">
      <c r="A117" s="30"/>
      <c r="B117" s="30"/>
      <c r="C117" s="30"/>
      <c r="D117" s="28" t="s">
        <v>177</v>
      </c>
      <c r="E117" s="30"/>
      <c r="F117" s="4"/>
      <c r="G117" s="30"/>
    </row>
    <row r="118" spans="1:7" x14ac:dyDescent="0.25">
      <c r="A118" s="30"/>
      <c r="B118" s="30"/>
      <c r="C118" s="30"/>
      <c r="D118" s="31" t="s">
        <v>178</v>
      </c>
      <c r="E118" s="29">
        <v>1</v>
      </c>
      <c r="F118" s="10">
        <f>G114+G116</f>
        <v>0</v>
      </c>
      <c r="G118" s="38">
        <f>ROUND(E118*F118,2)</f>
        <v>0</v>
      </c>
    </row>
    <row r="119" spans="1:7" ht="1.1499999999999999" customHeight="1" x14ac:dyDescent="0.25">
      <c r="A119" s="32"/>
      <c r="B119" s="32"/>
      <c r="C119" s="32"/>
      <c r="D119" s="33"/>
      <c r="E119" s="32"/>
      <c r="F119" s="5"/>
      <c r="G119" s="32"/>
    </row>
    <row r="120" spans="1:7" x14ac:dyDescent="0.25">
      <c r="A120" s="30"/>
      <c r="B120" s="30"/>
      <c r="C120" s="30"/>
      <c r="D120" s="31" t="s">
        <v>179</v>
      </c>
      <c r="E120" s="34">
        <v>1</v>
      </c>
      <c r="F120" s="10">
        <f>G5+G113</f>
        <v>0</v>
      </c>
      <c r="G120" s="38">
        <f>ROUND(E120*F120,2)</f>
        <v>0</v>
      </c>
    </row>
    <row r="121" spans="1:7" ht="1.1499999999999999" customHeight="1" x14ac:dyDescent="0.25">
      <c r="A121" s="32"/>
      <c r="B121" s="32"/>
      <c r="C121" s="32"/>
      <c r="D121" s="33"/>
      <c r="E121" s="32"/>
      <c r="F121" s="5"/>
      <c r="G121" s="32"/>
    </row>
    <row r="122" spans="1:7" x14ac:dyDescent="0.25">
      <c r="A122" s="17" t="s">
        <v>180</v>
      </c>
      <c r="B122" s="17" t="s">
        <v>9</v>
      </c>
      <c r="C122" s="17" t="s">
        <v>10</v>
      </c>
      <c r="D122" s="18" t="s">
        <v>181</v>
      </c>
      <c r="E122" s="19">
        <f>E195</f>
        <v>1</v>
      </c>
      <c r="F122" s="7">
        <f>F195</f>
        <v>0</v>
      </c>
      <c r="G122" s="36">
        <f>G195</f>
        <v>0</v>
      </c>
    </row>
    <row r="123" spans="1:7" x14ac:dyDescent="0.25">
      <c r="A123" s="20" t="s">
        <v>182</v>
      </c>
      <c r="B123" s="20" t="s">
        <v>9</v>
      </c>
      <c r="C123" s="20" t="s">
        <v>10</v>
      </c>
      <c r="D123" s="21" t="s">
        <v>183</v>
      </c>
      <c r="E123" s="22">
        <f>E132</f>
        <v>1</v>
      </c>
      <c r="F123" s="8">
        <f>F132</f>
        <v>0</v>
      </c>
      <c r="G123" s="22">
        <f>G132</f>
        <v>0</v>
      </c>
    </row>
    <row r="124" spans="1:7" x14ac:dyDescent="0.25">
      <c r="A124" s="26" t="s">
        <v>184</v>
      </c>
      <c r="B124" s="27" t="s">
        <v>17</v>
      </c>
      <c r="C124" s="27" t="s">
        <v>48</v>
      </c>
      <c r="D124" s="28" t="s">
        <v>185</v>
      </c>
      <c r="E124" s="29">
        <v>2</v>
      </c>
      <c r="F124" s="3"/>
      <c r="G124" s="37">
        <f>ROUND(E124*F124,2)</f>
        <v>0</v>
      </c>
    </row>
    <row r="125" spans="1:7" ht="112.5" x14ac:dyDescent="0.25">
      <c r="A125" s="30"/>
      <c r="B125" s="30"/>
      <c r="C125" s="30"/>
      <c r="D125" s="28" t="s">
        <v>186</v>
      </c>
      <c r="E125" s="30"/>
      <c r="F125" s="4"/>
      <c r="G125" s="30"/>
    </row>
    <row r="126" spans="1:7" x14ac:dyDescent="0.25">
      <c r="A126" s="26" t="s">
        <v>187</v>
      </c>
      <c r="B126" s="27" t="s">
        <v>17</v>
      </c>
      <c r="C126" s="27" t="s">
        <v>48</v>
      </c>
      <c r="D126" s="28" t="s">
        <v>188</v>
      </c>
      <c r="E126" s="29">
        <v>2</v>
      </c>
      <c r="F126" s="3"/>
      <c r="G126" s="37">
        <f>ROUND(E126*F126,2)</f>
        <v>0</v>
      </c>
    </row>
    <row r="127" spans="1:7" ht="33.75" x14ac:dyDescent="0.25">
      <c r="A127" s="30"/>
      <c r="B127" s="30"/>
      <c r="C127" s="30"/>
      <c r="D127" s="28" t="s">
        <v>189</v>
      </c>
      <c r="E127" s="30"/>
      <c r="F127" s="4"/>
      <c r="G127" s="30"/>
    </row>
    <row r="128" spans="1:7" ht="22.5" x14ac:dyDescent="0.25">
      <c r="A128" s="26" t="s">
        <v>190</v>
      </c>
      <c r="B128" s="27" t="s">
        <v>17</v>
      </c>
      <c r="C128" s="27" t="s">
        <v>48</v>
      </c>
      <c r="D128" s="28" t="s">
        <v>191</v>
      </c>
      <c r="E128" s="29">
        <v>1</v>
      </c>
      <c r="F128" s="3"/>
      <c r="G128" s="37">
        <f>ROUND(E128*F128,2)</f>
        <v>0</v>
      </c>
    </row>
    <row r="129" spans="1:7" ht="45" x14ac:dyDescent="0.25">
      <c r="A129" s="30"/>
      <c r="B129" s="30"/>
      <c r="C129" s="30"/>
      <c r="D129" s="28" t="s">
        <v>192</v>
      </c>
      <c r="E129" s="30"/>
      <c r="F129" s="4"/>
      <c r="G129" s="30"/>
    </row>
    <row r="130" spans="1:7" x14ac:dyDescent="0.25">
      <c r="A130" s="26" t="s">
        <v>193</v>
      </c>
      <c r="B130" s="27" t="s">
        <v>17</v>
      </c>
      <c r="C130" s="27" t="s">
        <v>48</v>
      </c>
      <c r="D130" s="28" t="s">
        <v>194</v>
      </c>
      <c r="E130" s="29">
        <v>1</v>
      </c>
      <c r="F130" s="3"/>
      <c r="G130" s="37">
        <f>ROUND(E130*F130,2)</f>
        <v>0</v>
      </c>
    </row>
    <row r="131" spans="1:7" ht="45" x14ac:dyDescent="0.25">
      <c r="A131" s="30"/>
      <c r="B131" s="30"/>
      <c r="C131" s="30"/>
      <c r="D131" s="28" t="s">
        <v>195</v>
      </c>
      <c r="E131" s="30"/>
      <c r="F131" s="4"/>
      <c r="G131" s="30"/>
    </row>
    <row r="132" spans="1:7" x14ac:dyDescent="0.25">
      <c r="A132" s="30"/>
      <c r="B132" s="30"/>
      <c r="C132" s="30"/>
      <c r="D132" s="31" t="s">
        <v>196</v>
      </c>
      <c r="E132" s="29">
        <v>1</v>
      </c>
      <c r="F132" s="10">
        <f>G124+G126+G128+G130</f>
        <v>0</v>
      </c>
      <c r="G132" s="38">
        <f>ROUND(E132*F132,2)</f>
        <v>0</v>
      </c>
    </row>
    <row r="133" spans="1:7" ht="1.1499999999999999" customHeight="1" x14ac:dyDescent="0.25">
      <c r="A133" s="32"/>
      <c r="B133" s="32"/>
      <c r="C133" s="32"/>
      <c r="D133" s="33"/>
      <c r="E133" s="32"/>
      <c r="F133" s="5"/>
      <c r="G133" s="32"/>
    </row>
    <row r="134" spans="1:7" x14ac:dyDescent="0.25">
      <c r="A134" s="20" t="s">
        <v>197</v>
      </c>
      <c r="B134" s="20" t="s">
        <v>9</v>
      </c>
      <c r="C134" s="20" t="s">
        <v>10</v>
      </c>
      <c r="D134" s="21" t="s">
        <v>198</v>
      </c>
      <c r="E134" s="22">
        <f>E167</f>
        <v>1</v>
      </c>
      <c r="F134" s="8">
        <f>F167</f>
        <v>0</v>
      </c>
      <c r="G134" s="22">
        <f>G167</f>
        <v>0</v>
      </c>
    </row>
    <row r="135" spans="1:7" x14ac:dyDescent="0.25">
      <c r="A135" s="26" t="s">
        <v>199</v>
      </c>
      <c r="B135" s="27" t="s">
        <v>17</v>
      </c>
      <c r="C135" s="27" t="s">
        <v>18</v>
      </c>
      <c r="D135" s="28" t="s">
        <v>200</v>
      </c>
      <c r="E135" s="29">
        <v>1280</v>
      </c>
      <c r="F135" s="3"/>
      <c r="G135" s="37">
        <f>ROUND(E135*F135,2)</f>
        <v>0</v>
      </c>
    </row>
    <row r="136" spans="1:7" ht="56.25" x14ac:dyDescent="0.25">
      <c r="A136" s="30"/>
      <c r="B136" s="30"/>
      <c r="C136" s="30"/>
      <c r="D136" s="28" t="s">
        <v>201</v>
      </c>
      <c r="E136" s="30"/>
      <c r="F136" s="4"/>
      <c r="G136" s="30"/>
    </row>
    <row r="137" spans="1:7" x14ac:dyDescent="0.25">
      <c r="A137" s="26" t="s">
        <v>202</v>
      </c>
      <c r="B137" s="27" t="s">
        <v>17</v>
      </c>
      <c r="C137" s="27" t="s">
        <v>48</v>
      </c>
      <c r="D137" s="28" t="s">
        <v>203</v>
      </c>
      <c r="E137" s="29">
        <v>2</v>
      </c>
      <c r="F137" s="3"/>
      <c r="G137" s="37">
        <f>ROUND(E137*F137,2)</f>
        <v>0</v>
      </c>
    </row>
    <row r="138" spans="1:7" x14ac:dyDescent="0.25">
      <c r="A138" s="26" t="s">
        <v>204</v>
      </c>
      <c r="B138" s="27" t="s">
        <v>17</v>
      </c>
      <c r="C138" s="27" t="s">
        <v>18</v>
      </c>
      <c r="D138" s="28" t="s">
        <v>205</v>
      </c>
      <c r="E138" s="29">
        <v>350</v>
      </c>
      <c r="F138" s="3"/>
      <c r="G138" s="37">
        <f>ROUND(E138*F138,2)</f>
        <v>0</v>
      </c>
    </row>
    <row r="139" spans="1:7" ht="33.75" x14ac:dyDescent="0.25">
      <c r="A139" s="30"/>
      <c r="B139" s="30"/>
      <c r="C139" s="30"/>
      <c r="D139" s="28" t="s">
        <v>206</v>
      </c>
      <c r="E139" s="30"/>
      <c r="F139" s="4"/>
      <c r="G139" s="30"/>
    </row>
    <row r="140" spans="1:7" x14ac:dyDescent="0.25">
      <c r="A140" s="26" t="s">
        <v>207</v>
      </c>
      <c r="B140" s="27" t="s">
        <v>17</v>
      </c>
      <c r="C140" s="27" t="s">
        <v>48</v>
      </c>
      <c r="D140" s="28" t="s">
        <v>208</v>
      </c>
      <c r="E140" s="29">
        <v>8</v>
      </c>
      <c r="F140" s="3"/>
      <c r="G140" s="37">
        <f>ROUND(E140*F140,2)</f>
        <v>0</v>
      </c>
    </row>
    <row r="141" spans="1:7" ht="22.5" x14ac:dyDescent="0.25">
      <c r="A141" s="30"/>
      <c r="B141" s="30"/>
      <c r="C141" s="30"/>
      <c r="D141" s="28" t="s">
        <v>209</v>
      </c>
      <c r="E141" s="30"/>
      <c r="F141" s="4"/>
      <c r="G141" s="30"/>
    </row>
    <row r="142" spans="1:7" x14ac:dyDescent="0.25">
      <c r="A142" s="26" t="s">
        <v>210</v>
      </c>
      <c r="B142" s="27" t="s">
        <v>17</v>
      </c>
      <c r="C142" s="27" t="s">
        <v>211</v>
      </c>
      <c r="D142" s="28" t="s">
        <v>212</v>
      </c>
      <c r="E142" s="29">
        <v>48</v>
      </c>
      <c r="F142" s="3"/>
      <c r="G142" s="37">
        <f>ROUND(E142*F142,2)</f>
        <v>0</v>
      </c>
    </row>
    <row r="143" spans="1:7" ht="45" x14ac:dyDescent="0.25">
      <c r="A143" s="30"/>
      <c r="B143" s="30"/>
      <c r="C143" s="30"/>
      <c r="D143" s="28" t="s">
        <v>213</v>
      </c>
      <c r="E143" s="30"/>
      <c r="F143" s="4"/>
      <c r="G143" s="30"/>
    </row>
    <row r="144" spans="1:7" x14ac:dyDescent="0.25">
      <c r="A144" s="26" t="s">
        <v>214</v>
      </c>
      <c r="B144" s="27" t="s">
        <v>17</v>
      </c>
      <c r="C144" s="27" t="s">
        <v>211</v>
      </c>
      <c r="D144" s="28" t="s">
        <v>215</v>
      </c>
      <c r="E144" s="29">
        <v>48</v>
      </c>
      <c r="F144" s="3"/>
      <c r="G144" s="37">
        <f>ROUND(E144*F144,2)</f>
        <v>0</v>
      </c>
    </row>
    <row r="145" spans="1:7" ht="45" x14ac:dyDescent="0.25">
      <c r="A145" s="30"/>
      <c r="B145" s="30"/>
      <c r="C145" s="30"/>
      <c r="D145" s="28" t="s">
        <v>216</v>
      </c>
      <c r="E145" s="30"/>
      <c r="F145" s="4"/>
      <c r="G145" s="30"/>
    </row>
    <row r="146" spans="1:7" x14ac:dyDescent="0.25">
      <c r="A146" s="26" t="s">
        <v>217</v>
      </c>
      <c r="B146" s="27" t="s">
        <v>17</v>
      </c>
      <c r="C146" s="27" t="s">
        <v>48</v>
      </c>
      <c r="D146" s="28" t="s">
        <v>218</v>
      </c>
      <c r="E146" s="29">
        <v>4</v>
      </c>
      <c r="F146" s="3"/>
      <c r="G146" s="37">
        <f>ROUND(E146*F146,2)</f>
        <v>0</v>
      </c>
    </row>
    <row r="147" spans="1:7" ht="22.5" x14ac:dyDescent="0.25">
      <c r="A147" s="30"/>
      <c r="B147" s="30"/>
      <c r="C147" s="30"/>
      <c r="D147" s="28" t="s">
        <v>219</v>
      </c>
      <c r="E147" s="30"/>
      <c r="F147" s="4"/>
      <c r="G147" s="30"/>
    </row>
    <row r="148" spans="1:7" x14ac:dyDescent="0.25">
      <c r="A148" s="26" t="s">
        <v>220</v>
      </c>
      <c r="B148" s="27" t="s">
        <v>17</v>
      </c>
      <c r="C148" s="27" t="s">
        <v>48</v>
      </c>
      <c r="D148" s="28" t="s">
        <v>221</v>
      </c>
      <c r="E148" s="29">
        <v>4</v>
      </c>
      <c r="F148" s="3"/>
      <c r="G148" s="37">
        <f>ROUND(E148*F148,2)</f>
        <v>0</v>
      </c>
    </row>
    <row r="149" spans="1:7" ht="33.75" x14ac:dyDescent="0.25">
      <c r="A149" s="30"/>
      <c r="B149" s="30"/>
      <c r="C149" s="30"/>
      <c r="D149" s="28" t="s">
        <v>222</v>
      </c>
      <c r="E149" s="30"/>
      <c r="F149" s="4"/>
      <c r="G149" s="30"/>
    </row>
    <row r="150" spans="1:7" ht="22.5" x14ac:dyDescent="0.25">
      <c r="A150" s="26" t="s">
        <v>223</v>
      </c>
      <c r="B150" s="27" t="s">
        <v>17</v>
      </c>
      <c r="C150" s="27" t="s">
        <v>48</v>
      </c>
      <c r="D150" s="28" t="s">
        <v>224</v>
      </c>
      <c r="E150" s="29">
        <v>1</v>
      </c>
      <c r="F150" s="3"/>
      <c r="G150" s="37">
        <f>ROUND(E150*F150,2)</f>
        <v>0</v>
      </c>
    </row>
    <row r="151" spans="1:7" ht="67.5" x14ac:dyDescent="0.25">
      <c r="A151" s="30"/>
      <c r="B151" s="30"/>
      <c r="C151" s="30"/>
      <c r="D151" s="28" t="s">
        <v>225</v>
      </c>
      <c r="E151" s="30"/>
      <c r="F151" s="4"/>
      <c r="G151" s="30"/>
    </row>
    <row r="152" spans="1:7" ht="22.5" x14ac:dyDescent="0.25">
      <c r="A152" s="26" t="s">
        <v>226</v>
      </c>
      <c r="B152" s="27" t="s">
        <v>17</v>
      </c>
      <c r="C152" s="27" t="s">
        <v>48</v>
      </c>
      <c r="D152" s="28" t="s">
        <v>227</v>
      </c>
      <c r="E152" s="29">
        <v>1</v>
      </c>
      <c r="F152" s="3"/>
      <c r="G152" s="37">
        <f>ROUND(E152*F152,2)</f>
        <v>0</v>
      </c>
    </row>
    <row r="153" spans="1:7" ht="22.5" x14ac:dyDescent="0.25">
      <c r="A153" s="30"/>
      <c r="B153" s="30"/>
      <c r="C153" s="30"/>
      <c r="D153" s="28" t="s">
        <v>228</v>
      </c>
      <c r="E153" s="30"/>
      <c r="F153" s="4"/>
      <c r="G153" s="30"/>
    </row>
    <row r="154" spans="1:7" x14ac:dyDescent="0.25">
      <c r="A154" s="26" t="s">
        <v>229</v>
      </c>
      <c r="B154" s="27" t="s">
        <v>17</v>
      </c>
      <c r="C154" s="27" t="s">
        <v>48</v>
      </c>
      <c r="D154" s="28" t="s">
        <v>230</v>
      </c>
      <c r="E154" s="29">
        <v>1</v>
      </c>
      <c r="F154" s="3"/>
      <c r="G154" s="37">
        <f>ROUND(E154*F154,2)</f>
        <v>0</v>
      </c>
    </row>
    <row r="155" spans="1:7" ht="67.5" x14ac:dyDescent="0.25">
      <c r="A155" s="30"/>
      <c r="B155" s="30"/>
      <c r="C155" s="30"/>
      <c r="D155" s="28" t="s">
        <v>231</v>
      </c>
      <c r="E155" s="30"/>
      <c r="F155" s="4"/>
      <c r="G155" s="30"/>
    </row>
    <row r="156" spans="1:7" x14ac:dyDescent="0.25">
      <c r="A156" s="26" t="s">
        <v>232</v>
      </c>
      <c r="B156" s="27" t="s">
        <v>17</v>
      </c>
      <c r="C156" s="27" t="s">
        <v>48</v>
      </c>
      <c r="D156" s="28" t="s">
        <v>233</v>
      </c>
      <c r="E156" s="29">
        <v>1</v>
      </c>
      <c r="F156" s="3"/>
      <c r="G156" s="37">
        <f>ROUND(E156*F156,2)</f>
        <v>0</v>
      </c>
    </row>
    <row r="157" spans="1:7" ht="67.5" x14ac:dyDescent="0.25">
      <c r="A157" s="30"/>
      <c r="B157" s="30"/>
      <c r="C157" s="30"/>
      <c r="D157" s="28" t="s">
        <v>234</v>
      </c>
      <c r="E157" s="30"/>
      <c r="F157" s="4"/>
      <c r="G157" s="30"/>
    </row>
    <row r="158" spans="1:7" x14ac:dyDescent="0.25">
      <c r="A158" s="26" t="s">
        <v>235</v>
      </c>
      <c r="B158" s="27" t="s">
        <v>17</v>
      </c>
      <c r="C158" s="27" t="s">
        <v>48</v>
      </c>
      <c r="D158" s="28" t="s">
        <v>236</v>
      </c>
      <c r="E158" s="29">
        <v>1</v>
      </c>
      <c r="F158" s="3"/>
      <c r="G158" s="37">
        <f>ROUND(E158*F158,2)</f>
        <v>0</v>
      </c>
    </row>
    <row r="159" spans="1:7" x14ac:dyDescent="0.25">
      <c r="A159" s="26" t="s">
        <v>237</v>
      </c>
      <c r="B159" s="27" t="s">
        <v>17</v>
      </c>
      <c r="C159" s="27" t="s">
        <v>48</v>
      </c>
      <c r="D159" s="28" t="s">
        <v>238</v>
      </c>
      <c r="E159" s="29">
        <v>2</v>
      </c>
      <c r="F159" s="3"/>
      <c r="G159" s="37">
        <f>ROUND(E159*F159,2)</f>
        <v>0</v>
      </c>
    </row>
    <row r="160" spans="1:7" ht="315" x14ac:dyDescent="0.25">
      <c r="A160" s="30"/>
      <c r="B160" s="30"/>
      <c r="C160" s="30"/>
      <c r="D160" s="28" t="s">
        <v>239</v>
      </c>
      <c r="E160" s="30"/>
      <c r="F160" s="4"/>
      <c r="G160" s="30"/>
    </row>
    <row r="161" spans="1:7" x14ac:dyDescent="0.25">
      <c r="A161" s="26" t="s">
        <v>240</v>
      </c>
      <c r="B161" s="27" t="s">
        <v>17</v>
      </c>
      <c r="C161" s="27" t="s">
        <v>48</v>
      </c>
      <c r="D161" s="28" t="s">
        <v>241</v>
      </c>
      <c r="E161" s="29">
        <v>31</v>
      </c>
      <c r="F161" s="3"/>
      <c r="G161" s="37">
        <f>ROUND(E161*F161,2)</f>
        <v>0</v>
      </c>
    </row>
    <row r="162" spans="1:7" ht="33.75" x14ac:dyDescent="0.25">
      <c r="A162" s="30"/>
      <c r="B162" s="30"/>
      <c r="C162" s="30"/>
      <c r="D162" s="28" t="s">
        <v>242</v>
      </c>
      <c r="E162" s="30"/>
      <c r="F162" s="4"/>
      <c r="G162" s="30"/>
    </row>
    <row r="163" spans="1:7" ht="22.5" x14ac:dyDescent="0.25">
      <c r="A163" s="26" t="s">
        <v>243</v>
      </c>
      <c r="B163" s="27" t="s">
        <v>17</v>
      </c>
      <c r="C163" s="27" t="s">
        <v>48</v>
      </c>
      <c r="D163" s="28" t="s">
        <v>244</v>
      </c>
      <c r="E163" s="29">
        <v>1</v>
      </c>
      <c r="F163" s="3"/>
      <c r="G163" s="37">
        <f>ROUND(E163*F163,2)</f>
        <v>0</v>
      </c>
    </row>
    <row r="164" spans="1:7" ht="45" x14ac:dyDescent="0.25">
      <c r="A164" s="30"/>
      <c r="B164" s="30"/>
      <c r="C164" s="30"/>
      <c r="D164" s="28" t="s">
        <v>245</v>
      </c>
      <c r="E164" s="30"/>
      <c r="F164" s="4"/>
      <c r="G164" s="30"/>
    </row>
    <row r="165" spans="1:7" x14ac:dyDescent="0.25">
      <c r="A165" s="26" t="s">
        <v>246</v>
      </c>
      <c r="B165" s="27" t="s">
        <v>17</v>
      </c>
      <c r="C165" s="27" t="s">
        <v>48</v>
      </c>
      <c r="D165" s="28" t="s">
        <v>247</v>
      </c>
      <c r="E165" s="29">
        <v>2</v>
      </c>
      <c r="F165" s="3"/>
      <c r="G165" s="37">
        <f>ROUND(E165*F165,2)</f>
        <v>0</v>
      </c>
    </row>
    <row r="166" spans="1:7" ht="33.75" x14ac:dyDescent="0.25">
      <c r="A166" s="30"/>
      <c r="B166" s="30"/>
      <c r="C166" s="30"/>
      <c r="D166" s="28" t="s">
        <v>248</v>
      </c>
      <c r="E166" s="30"/>
      <c r="F166" s="4"/>
      <c r="G166" s="30"/>
    </row>
    <row r="167" spans="1:7" x14ac:dyDescent="0.25">
      <c r="A167" s="30"/>
      <c r="B167" s="30"/>
      <c r="C167" s="30"/>
      <c r="D167" s="31" t="s">
        <v>249</v>
      </c>
      <c r="E167" s="29">
        <v>1</v>
      </c>
      <c r="F167" s="10">
        <f>G135+G137+G138+G140+G142+G144+G146+G148+G150+G152+G154+G156+G158+G159+G161+G163+G165</f>
        <v>0</v>
      </c>
      <c r="G167" s="38">
        <f>ROUND(E167*F167,2)</f>
        <v>0</v>
      </c>
    </row>
    <row r="168" spans="1:7" ht="1.1499999999999999" customHeight="1" x14ac:dyDescent="0.25">
      <c r="A168" s="32"/>
      <c r="B168" s="32"/>
      <c r="C168" s="32"/>
      <c r="D168" s="33"/>
      <c r="E168" s="32"/>
      <c r="F168" s="5"/>
      <c r="G168" s="32"/>
    </row>
    <row r="169" spans="1:7" x14ac:dyDescent="0.25">
      <c r="A169" s="20" t="s">
        <v>250</v>
      </c>
      <c r="B169" s="20" t="s">
        <v>9</v>
      </c>
      <c r="C169" s="20" t="s">
        <v>10</v>
      </c>
      <c r="D169" s="21" t="s">
        <v>251</v>
      </c>
      <c r="E169" s="22">
        <f>E188</f>
        <v>1</v>
      </c>
      <c r="F169" s="8">
        <f>F188</f>
        <v>0</v>
      </c>
      <c r="G169" s="22">
        <f>G188</f>
        <v>0</v>
      </c>
    </row>
    <row r="170" spans="1:7" x14ac:dyDescent="0.25">
      <c r="A170" s="26" t="s">
        <v>252</v>
      </c>
      <c r="B170" s="27" t="s">
        <v>17</v>
      </c>
      <c r="C170" s="27" t="s">
        <v>48</v>
      </c>
      <c r="D170" s="28" t="s">
        <v>253</v>
      </c>
      <c r="E170" s="29">
        <v>2</v>
      </c>
      <c r="F170" s="3"/>
      <c r="G170" s="37">
        <f>ROUND(E170*F170,2)</f>
        <v>0</v>
      </c>
    </row>
    <row r="171" spans="1:7" ht="213.75" x14ac:dyDescent="0.25">
      <c r="A171" s="30"/>
      <c r="B171" s="30"/>
      <c r="C171" s="30"/>
      <c r="D171" s="28" t="s">
        <v>254</v>
      </c>
      <c r="E171" s="30"/>
      <c r="F171" s="4"/>
      <c r="G171" s="30"/>
    </row>
    <row r="172" spans="1:7" x14ac:dyDescent="0.25">
      <c r="A172" s="26" t="s">
        <v>255</v>
      </c>
      <c r="B172" s="27" t="s">
        <v>17</v>
      </c>
      <c r="C172" s="27" t="s">
        <v>48</v>
      </c>
      <c r="D172" s="28" t="s">
        <v>256</v>
      </c>
      <c r="E172" s="29">
        <v>2</v>
      </c>
      <c r="F172" s="3"/>
      <c r="G172" s="37">
        <f>ROUND(E172*F172,2)</f>
        <v>0</v>
      </c>
    </row>
    <row r="173" spans="1:7" ht="78.75" x14ac:dyDescent="0.25">
      <c r="A173" s="30"/>
      <c r="B173" s="30"/>
      <c r="C173" s="30"/>
      <c r="D173" s="28" t="s">
        <v>257</v>
      </c>
      <c r="E173" s="30"/>
      <c r="F173" s="4"/>
      <c r="G173" s="30"/>
    </row>
    <row r="174" spans="1:7" ht="22.5" x14ac:dyDescent="0.25">
      <c r="A174" s="26" t="s">
        <v>258</v>
      </c>
      <c r="B174" s="27" t="s">
        <v>17</v>
      </c>
      <c r="C174" s="27" t="s">
        <v>48</v>
      </c>
      <c r="D174" s="28" t="s">
        <v>259</v>
      </c>
      <c r="E174" s="29">
        <v>2</v>
      </c>
      <c r="F174" s="3"/>
      <c r="G174" s="37">
        <f>ROUND(E174*F174,2)</f>
        <v>0</v>
      </c>
    </row>
    <row r="175" spans="1:7" ht="168.75" x14ac:dyDescent="0.25">
      <c r="A175" s="30"/>
      <c r="B175" s="30"/>
      <c r="C175" s="30"/>
      <c r="D175" s="28" t="s">
        <v>260</v>
      </c>
      <c r="E175" s="30"/>
      <c r="F175" s="4"/>
      <c r="G175" s="30"/>
    </row>
    <row r="176" spans="1:7" x14ac:dyDescent="0.25">
      <c r="A176" s="26" t="s">
        <v>261</v>
      </c>
      <c r="B176" s="27" t="s">
        <v>17</v>
      </c>
      <c r="C176" s="27" t="s">
        <v>48</v>
      </c>
      <c r="D176" s="28" t="s">
        <v>262</v>
      </c>
      <c r="E176" s="29">
        <v>2</v>
      </c>
      <c r="F176" s="3"/>
      <c r="G176" s="37">
        <f>ROUND(E176*F176,2)</f>
        <v>0</v>
      </c>
    </row>
    <row r="177" spans="1:7" ht="78.75" x14ac:dyDescent="0.25">
      <c r="A177" s="30"/>
      <c r="B177" s="30"/>
      <c r="C177" s="30"/>
      <c r="D177" s="28" t="s">
        <v>263</v>
      </c>
      <c r="E177" s="30"/>
      <c r="F177" s="4"/>
      <c r="G177" s="30"/>
    </row>
    <row r="178" spans="1:7" x14ac:dyDescent="0.25">
      <c r="A178" s="26" t="s">
        <v>264</v>
      </c>
      <c r="B178" s="27" t="s">
        <v>17</v>
      </c>
      <c r="C178" s="27" t="s">
        <v>48</v>
      </c>
      <c r="D178" s="28" t="s">
        <v>265</v>
      </c>
      <c r="E178" s="29">
        <v>2</v>
      </c>
      <c r="F178" s="3"/>
      <c r="G178" s="37">
        <f>ROUND(E178*F178,2)</f>
        <v>0</v>
      </c>
    </row>
    <row r="179" spans="1:7" ht="45" x14ac:dyDescent="0.25">
      <c r="A179" s="30"/>
      <c r="B179" s="30"/>
      <c r="C179" s="30"/>
      <c r="D179" s="28" t="s">
        <v>266</v>
      </c>
      <c r="E179" s="30"/>
      <c r="F179" s="4"/>
      <c r="G179" s="30"/>
    </row>
    <row r="180" spans="1:7" x14ac:dyDescent="0.25">
      <c r="A180" s="26" t="s">
        <v>267</v>
      </c>
      <c r="B180" s="27" t="s">
        <v>17</v>
      </c>
      <c r="C180" s="27" t="s">
        <v>48</v>
      </c>
      <c r="D180" s="28" t="s">
        <v>268</v>
      </c>
      <c r="E180" s="29">
        <v>2</v>
      </c>
      <c r="F180" s="3"/>
      <c r="G180" s="37">
        <f>ROUND(E180*F180,2)</f>
        <v>0</v>
      </c>
    </row>
    <row r="181" spans="1:7" ht="33.75" x14ac:dyDescent="0.25">
      <c r="A181" s="30"/>
      <c r="B181" s="30"/>
      <c r="C181" s="30"/>
      <c r="D181" s="28" t="s">
        <v>269</v>
      </c>
      <c r="E181" s="30"/>
      <c r="F181" s="4"/>
      <c r="G181" s="30"/>
    </row>
    <row r="182" spans="1:7" x14ac:dyDescent="0.25">
      <c r="A182" s="26" t="s">
        <v>270</v>
      </c>
      <c r="B182" s="27" t="s">
        <v>17</v>
      </c>
      <c r="C182" s="27" t="s">
        <v>48</v>
      </c>
      <c r="D182" s="28" t="s">
        <v>271</v>
      </c>
      <c r="E182" s="29">
        <v>2</v>
      </c>
      <c r="F182" s="3"/>
      <c r="G182" s="37">
        <f>ROUND(E182*F182,2)</f>
        <v>0</v>
      </c>
    </row>
    <row r="183" spans="1:7" ht="67.5" x14ac:dyDescent="0.25">
      <c r="A183" s="30"/>
      <c r="B183" s="30"/>
      <c r="C183" s="30"/>
      <c r="D183" s="28" t="s">
        <v>272</v>
      </c>
      <c r="E183" s="30"/>
      <c r="F183" s="4"/>
      <c r="G183" s="30"/>
    </row>
    <row r="184" spans="1:7" x14ac:dyDescent="0.25">
      <c r="A184" s="26" t="s">
        <v>273</v>
      </c>
      <c r="B184" s="27" t="s">
        <v>17</v>
      </c>
      <c r="C184" s="27" t="s">
        <v>48</v>
      </c>
      <c r="D184" s="28" t="s">
        <v>274</v>
      </c>
      <c r="E184" s="29">
        <v>2</v>
      </c>
      <c r="F184" s="3"/>
      <c r="G184" s="37">
        <f>ROUND(E184*F184,2)</f>
        <v>0</v>
      </c>
    </row>
    <row r="185" spans="1:7" ht="45" x14ac:dyDescent="0.25">
      <c r="A185" s="30"/>
      <c r="B185" s="30"/>
      <c r="C185" s="30"/>
      <c r="D185" s="28" t="s">
        <v>275</v>
      </c>
      <c r="E185" s="30"/>
      <c r="F185" s="4"/>
      <c r="G185" s="30"/>
    </row>
    <row r="186" spans="1:7" x14ac:dyDescent="0.25">
      <c r="A186" s="26" t="s">
        <v>276</v>
      </c>
      <c r="B186" s="27" t="s">
        <v>17</v>
      </c>
      <c r="C186" s="27" t="s">
        <v>48</v>
      </c>
      <c r="D186" s="28" t="s">
        <v>277</v>
      </c>
      <c r="E186" s="29">
        <v>2</v>
      </c>
      <c r="F186" s="3"/>
      <c r="G186" s="37">
        <f>ROUND(E186*F186,2)</f>
        <v>0</v>
      </c>
    </row>
    <row r="187" spans="1:7" ht="22.5" x14ac:dyDescent="0.25">
      <c r="A187" s="30"/>
      <c r="B187" s="30"/>
      <c r="C187" s="30"/>
      <c r="D187" s="28" t="s">
        <v>278</v>
      </c>
      <c r="E187" s="30"/>
      <c r="F187" s="4"/>
      <c r="G187" s="30"/>
    </row>
    <row r="188" spans="1:7" x14ac:dyDescent="0.25">
      <c r="A188" s="30"/>
      <c r="B188" s="30"/>
      <c r="C188" s="30"/>
      <c r="D188" s="31" t="s">
        <v>279</v>
      </c>
      <c r="E188" s="29">
        <v>1</v>
      </c>
      <c r="F188" s="10">
        <f>G170+G172+G174+G176+G178+G180+G182+G184+G186</f>
        <v>0</v>
      </c>
      <c r="G188" s="38">
        <f>ROUND(E188*F188,2)</f>
        <v>0</v>
      </c>
    </row>
    <row r="189" spans="1:7" ht="1.1499999999999999" customHeight="1" x14ac:dyDescent="0.25">
      <c r="A189" s="32"/>
      <c r="B189" s="32"/>
      <c r="C189" s="32"/>
      <c r="D189" s="33"/>
      <c r="E189" s="32"/>
      <c r="F189" s="5"/>
      <c r="G189" s="32"/>
    </row>
    <row r="190" spans="1:7" x14ac:dyDescent="0.25">
      <c r="A190" s="20" t="s">
        <v>280</v>
      </c>
      <c r="B190" s="20" t="s">
        <v>9</v>
      </c>
      <c r="C190" s="20" t="s">
        <v>10</v>
      </c>
      <c r="D190" s="21" t="s">
        <v>171</v>
      </c>
      <c r="E190" s="22">
        <f>E193</f>
        <v>1</v>
      </c>
      <c r="F190" s="8">
        <f>F193</f>
        <v>0</v>
      </c>
      <c r="G190" s="22">
        <f>G193</f>
        <v>0</v>
      </c>
    </row>
    <row r="191" spans="1:7" x14ac:dyDescent="0.25">
      <c r="A191" s="26" t="s">
        <v>281</v>
      </c>
      <c r="B191" s="27" t="s">
        <v>17</v>
      </c>
      <c r="C191" s="27" t="s">
        <v>48</v>
      </c>
      <c r="D191" s="28" t="s">
        <v>282</v>
      </c>
      <c r="E191" s="29">
        <v>7</v>
      </c>
      <c r="F191" s="3"/>
      <c r="G191" s="37">
        <f>ROUND(E191*F191,2)</f>
        <v>0</v>
      </c>
    </row>
    <row r="192" spans="1:7" ht="78.75" x14ac:dyDescent="0.25">
      <c r="A192" s="30"/>
      <c r="B192" s="30"/>
      <c r="C192" s="30"/>
      <c r="D192" s="28" t="s">
        <v>283</v>
      </c>
      <c r="E192" s="30"/>
      <c r="F192" s="4"/>
      <c r="G192" s="30"/>
    </row>
    <row r="193" spans="1:7" x14ac:dyDescent="0.25">
      <c r="A193" s="30"/>
      <c r="B193" s="30"/>
      <c r="C193" s="30"/>
      <c r="D193" s="31" t="s">
        <v>284</v>
      </c>
      <c r="E193" s="29">
        <v>1</v>
      </c>
      <c r="F193" s="10">
        <f>G191</f>
        <v>0</v>
      </c>
      <c r="G193" s="38">
        <f>ROUND(E193*F193,2)</f>
        <v>0</v>
      </c>
    </row>
    <row r="194" spans="1:7" ht="1.1499999999999999" customHeight="1" x14ac:dyDescent="0.25">
      <c r="A194" s="32"/>
      <c r="B194" s="32"/>
      <c r="C194" s="32"/>
      <c r="D194" s="33"/>
      <c r="E194" s="32"/>
      <c r="F194" s="5"/>
      <c r="G194" s="32"/>
    </row>
    <row r="195" spans="1:7" x14ac:dyDescent="0.25">
      <c r="A195" s="30"/>
      <c r="B195" s="30"/>
      <c r="C195" s="30"/>
      <c r="D195" s="31" t="s">
        <v>285</v>
      </c>
      <c r="E195" s="34">
        <v>1</v>
      </c>
      <c r="F195" s="10">
        <f>G123+G134+G169+G190</f>
        <v>0</v>
      </c>
      <c r="G195" s="38">
        <f>ROUND(E195*F195,2)</f>
        <v>0</v>
      </c>
    </row>
    <row r="196" spans="1:7" ht="1.1499999999999999" customHeight="1" x14ac:dyDescent="0.25">
      <c r="A196" s="32"/>
      <c r="B196" s="32"/>
      <c r="C196" s="32"/>
      <c r="D196" s="33"/>
      <c r="E196" s="32"/>
      <c r="F196" s="5"/>
      <c r="G196" s="32"/>
    </row>
    <row r="197" spans="1:7" x14ac:dyDescent="0.25">
      <c r="A197" s="17" t="s">
        <v>286</v>
      </c>
      <c r="B197" s="17" t="s">
        <v>9</v>
      </c>
      <c r="C197" s="17" t="s">
        <v>10</v>
      </c>
      <c r="D197" s="18" t="s">
        <v>287</v>
      </c>
      <c r="E197" s="19">
        <f>E267</f>
        <v>1</v>
      </c>
      <c r="F197" s="7">
        <f>F267</f>
        <v>0</v>
      </c>
      <c r="G197" s="36">
        <f>G267</f>
        <v>0</v>
      </c>
    </row>
    <row r="198" spans="1:7" x14ac:dyDescent="0.25">
      <c r="A198" s="20" t="s">
        <v>288</v>
      </c>
      <c r="B198" s="20" t="s">
        <v>9</v>
      </c>
      <c r="C198" s="20" t="s">
        <v>10</v>
      </c>
      <c r="D198" s="21" t="s">
        <v>289</v>
      </c>
      <c r="E198" s="22">
        <f>E203</f>
        <v>1</v>
      </c>
      <c r="F198" s="8">
        <f>F203</f>
        <v>0</v>
      </c>
      <c r="G198" s="22">
        <f>G203</f>
        <v>0</v>
      </c>
    </row>
    <row r="199" spans="1:7" ht="22.5" x14ac:dyDescent="0.25">
      <c r="A199" s="26" t="s">
        <v>290</v>
      </c>
      <c r="B199" s="27" t="s">
        <v>17</v>
      </c>
      <c r="C199" s="27" t="s">
        <v>211</v>
      </c>
      <c r="D199" s="28" t="s">
        <v>291</v>
      </c>
      <c r="E199" s="29">
        <v>1</v>
      </c>
      <c r="F199" s="3"/>
      <c r="G199" s="37">
        <f>ROUND(E199*F199,2)</f>
        <v>0</v>
      </c>
    </row>
    <row r="200" spans="1:7" ht="45" x14ac:dyDescent="0.25">
      <c r="A200" s="30"/>
      <c r="B200" s="30"/>
      <c r="C200" s="30"/>
      <c r="D200" s="28" t="s">
        <v>292</v>
      </c>
      <c r="E200" s="30"/>
      <c r="F200" s="4"/>
      <c r="G200" s="30"/>
    </row>
    <row r="201" spans="1:7" ht="22.5" x14ac:dyDescent="0.25">
      <c r="A201" s="26" t="s">
        <v>293</v>
      </c>
      <c r="B201" s="27" t="s">
        <v>17</v>
      </c>
      <c r="C201" s="27" t="s">
        <v>211</v>
      </c>
      <c r="D201" s="28" t="s">
        <v>294</v>
      </c>
      <c r="E201" s="29">
        <v>1</v>
      </c>
      <c r="F201" s="3"/>
      <c r="G201" s="37">
        <f>ROUND(E201*F201,2)</f>
        <v>0</v>
      </c>
    </row>
    <row r="202" spans="1:7" ht="67.5" x14ac:dyDescent="0.25">
      <c r="A202" s="30"/>
      <c r="B202" s="30"/>
      <c r="C202" s="30"/>
      <c r="D202" s="28" t="s">
        <v>295</v>
      </c>
      <c r="E202" s="30"/>
      <c r="F202" s="4"/>
      <c r="G202" s="30"/>
    </row>
    <row r="203" spans="1:7" x14ac:dyDescent="0.25">
      <c r="A203" s="30"/>
      <c r="B203" s="30"/>
      <c r="C203" s="30"/>
      <c r="D203" s="31" t="s">
        <v>296</v>
      </c>
      <c r="E203" s="29">
        <v>1</v>
      </c>
      <c r="F203" s="10">
        <f>G199+G201</f>
        <v>0</v>
      </c>
      <c r="G203" s="38">
        <f>ROUND(E203*F203,2)</f>
        <v>0</v>
      </c>
    </row>
    <row r="204" spans="1:7" ht="1.1499999999999999" customHeight="1" x14ac:dyDescent="0.25">
      <c r="A204" s="32"/>
      <c r="B204" s="32"/>
      <c r="C204" s="32"/>
      <c r="D204" s="33"/>
      <c r="E204" s="32"/>
      <c r="F204" s="5"/>
      <c r="G204" s="32"/>
    </row>
    <row r="205" spans="1:7" x14ac:dyDescent="0.25">
      <c r="A205" s="20" t="s">
        <v>297</v>
      </c>
      <c r="B205" s="20" t="s">
        <v>9</v>
      </c>
      <c r="C205" s="20" t="s">
        <v>10</v>
      </c>
      <c r="D205" s="21" t="s">
        <v>298</v>
      </c>
      <c r="E205" s="22">
        <f>E210</f>
        <v>1</v>
      </c>
      <c r="F205" s="8">
        <f>F210</f>
        <v>0</v>
      </c>
      <c r="G205" s="22">
        <f>G210</f>
        <v>0</v>
      </c>
    </row>
    <row r="206" spans="1:7" ht="22.5" x14ac:dyDescent="0.25">
      <c r="A206" s="26" t="s">
        <v>299</v>
      </c>
      <c r="B206" s="27" t="s">
        <v>17</v>
      </c>
      <c r="C206" s="27" t="s">
        <v>211</v>
      </c>
      <c r="D206" s="28" t="s">
        <v>300</v>
      </c>
      <c r="E206" s="29">
        <v>1</v>
      </c>
      <c r="F206" s="3"/>
      <c r="G206" s="37">
        <f>ROUND(E206*F206,2)</f>
        <v>0</v>
      </c>
    </row>
    <row r="207" spans="1:7" ht="315" x14ac:dyDescent="0.25">
      <c r="A207" s="30"/>
      <c r="B207" s="30"/>
      <c r="C207" s="30"/>
      <c r="D207" s="28" t="s">
        <v>301</v>
      </c>
      <c r="E207" s="30"/>
      <c r="F207" s="4"/>
      <c r="G207" s="30"/>
    </row>
    <row r="208" spans="1:7" ht="22.5" x14ac:dyDescent="0.25">
      <c r="A208" s="26" t="s">
        <v>302</v>
      </c>
      <c r="B208" s="27" t="s">
        <v>17</v>
      </c>
      <c r="C208" s="27" t="s">
        <v>211</v>
      </c>
      <c r="D208" s="28" t="s">
        <v>303</v>
      </c>
      <c r="E208" s="29">
        <v>1</v>
      </c>
      <c r="F208" s="3"/>
      <c r="G208" s="37">
        <f>ROUND(E208*F208,2)</f>
        <v>0</v>
      </c>
    </row>
    <row r="209" spans="1:7" ht="78.75" x14ac:dyDescent="0.25">
      <c r="A209" s="30"/>
      <c r="B209" s="30"/>
      <c r="C209" s="30"/>
      <c r="D209" s="28" t="s">
        <v>304</v>
      </c>
      <c r="E209" s="30"/>
      <c r="F209" s="4"/>
      <c r="G209" s="30"/>
    </row>
    <row r="210" spans="1:7" x14ac:dyDescent="0.25">
      <c r="A210" s="30"/>
      <c r="B210" s="30"/>
      <c r="C210" s="30"/>
      <c r="D210" s="31" t="s">
        <v>305</v>
      </c>
      <c r="E210" s="29">
        <v>1</v>
      </c>
      <c r="F210" s="10">
        <f>G206+G208</f>
        <v>0</v>
      </c>
      <c r="G210" s="38">
        <f>ROUND(E210*F210,2)</f>
        <v>0</v>
      </c>
    </row>
    <row r="211" spans="1:7" ht="1.1499999999999999" customHeight="1" x14ac:dyDescent="0.25">
      <c r="A211" s="32"/>
      <c r="B211" s="32"/>
      <c r="C211" s="32"/>
      <c r="D211" s="33"/>
      <c r="E211" s="32"/>
      <c r="F211" s="5"/>
      <c r="G211" s="32"/>
    </row>
    <row r="212" spans="1:7" x14ac:dyDescent="0.25">
      <c r="A212" s="20" t="s">
        <v>306</v>
      </c>
      <c r="B212" s="20" t="s">
        <v>9</v>
      </c>
      <c r="C212" s="20" t="s">
        <v>10</v>
      </c>
      <c r="D212" s="21" t="s">
        <v>307</v>
      </c>
      <c r="E212" s="22">
        <f>E227</f>
        <v>1</v>
      </c>
      <c r="F212" s="8">
        <f>F227</f>
        <v>0</v>
      </c>
      <c r="G212" s="22">
        <f>G227</f>
        <v>0</v>
      </c>
    </row>
    <row r="213" spans="1:7" x14ac:dyDescent="0.25">
      <c r="A213" s="26" t="s">
        <v>308</v>
      </c>
      <c r="B213" s="27" t="s">
        <v>17</v>
      </c>
      <c r="C213" s="27" t="s">
        <v>18</v>
      </c>
      <c r="D213" s="28" t="s">
        <v>309</v>
      </c>
      <c r="E213" s="29">
        <v>170</v>
      </c>
      <c r="F213" s="3"/>
      <c r="G213" s="37">
        <f>ROUND(E213*F213,2)</f>
        <v>0</v>
      </c>
    </row>
    <row r="214" spans="1:7" ht="157.5" x14ac:dyDescent="0.25">
      <c r="A214" s="30"/>
      <c r="B214" s="30"/>
      <c r="C214" s="30"/>
      <c r="D214" s="28" t="s">
        <v>310</v>
      </c>
      <c r="E214" s="30"/>
      <c r="F214" s="4"/>
      <c r="G214" s="30"/>
    </row>
    <row r="215" spans="1:7" x14ac:dyDescent="0.25">
      <c r="A215" s="26" t="s">
        <v>311</v>
      </c>
      <c r="B215" s="27" t="s">
        <v>17</v>
      </c>
      <c r="C215" s="27" t="s">
        <v>18</v>
      </c>
      <c r="D215" s="28" t="s">
        <v>312</v>
      </c>
      <c r="E215" s="29">
        <v>220</v>
      </c>
      <c r="F215" s="3"/>
      <c r="G215" s="37">
        <f>ROUND(E215*F215,2)</f>
        <v>0</v>
      </c>
    </row>
    <row r="216" spans="1:7" ht="33.75" x14ac:dyDescent="0.25">
      <c r="A216" s="30"/>
      <c r="B216" s="30"/>
      <c r="C216" s="30"/>
      <c r="D216" s="28" t="s">
        <v>313</v>
      </c>
      <c r="E216" s="30"/>
      <c r="F216" s="4"/>
      <c r="G216" s="30"/>
    </row>
    <row r="217" spans="1:7" x14ac:dyDescent="0.25">
      <c r="A217" s="26" t="s">
        <v>314</v>
      </c>
      <c r="B217" s="27" t="s">
        <v>17</v>
      </c>
      <c r="C217" s="27" t="s">
        <v>18</v>
      </c>
      <c r="D217" s="28" t="s">
        <v>315</v>
      </c>
      <c r="E217" s="29">
        <v>135</v>
      </c>
      <c r="F217" s="3"/>
      <c r="G217" s="37">
        <f>ROUND(E217*F217,2)</f>
        <v>0</v>
      </c>
    </row>
    <row r="218" spans="1:7" ht="33.75" x14ac:dyDescent="0.25">
      <c r="A218" s="30"/>
      <c r="B218" s="30"/>
      <c r="C218" s="30"/>
      <c r="D218" s="28" t="s">
        <v>316</v>
      </c>
      <c r="E218" s="30"/>
      <c r="F218" s="4"/>
      <c r="G218" s="30"/>
    </row>
    <row r="219" spans="1:7" x14ac:dyDescent="0.25">
      <c r="A219" s="26" t="s">
        <v>317</v>
      </c>
      <c r="B219" s="27" t="s">
        <v>17</v>
      </c>
      <c r="C219" s="27" t="s">
        <v>18</v>
      </c>
      <c r="D219" s="28" t="s">
        <v>318</v>
      </c>
      <c r="E219" s="29">
        <v>150</v>
      </c>
      <c r="F219" s="3"/>
      <c r="G219" s="37">
        <f>ROUND(E219*F219,2)</f>
        <v>0</v>
      </c>
    </row>
    <row r="220" spans="1:7" ht="33.75" x14ac:dyDescent="0.25">
      <c r="A220" s="30"/>
      <c r="B220" s="30"/>
      <c r="C220" s="30"/>
      <c r="D220" s="28" t="s">
        <v>319</v>
      </c>
      <c r="E220" s="30"/>
      <c r="F220" s="4"/>
      <c r="G220" s="30"/>
    </row>
    <row r="221" spans="1:7" x14ac:dyDescent="0.25">
      <c r="A221" s="26" t="s">
        <v>320</v>
      </c>
      <c r="B221" s="27" t="s">
        <v>17</v>
      </c>
      <c r="C221" s="27" t="s">
        <v>18</v>
      </c>
      <c r="D221" s="28" t="s">
        <v>321</v>
      </c>
      <c r="E221" s="29">
        <v>150</v>
      </c>
      <c r="F221" s="3"/>
      <c r="G221" s="37">
        <f>ROUND(E221*F221,2)</f>
        <v>0</v>
      </c>
    </row>
    <row r="222" spans="1:7" ht="33.75" x14ac:dyDescent="0.25">
      <c r="A222" s="30"/>
      <c r="B222" s="30"/>
      <c r="C222" s="30"/>
      <c r="D222" s="28" t="s">
        <v>322</v>
      </c>
      <c r="E222" s="30"/>
      <c r="F222" s="4"/>
      <c r="G222" s="30"/>
    </row>
    <row r="223" spans="1:7" x14ac:dyDescent="0.25">
      <c r="A223" s="26" t="s">
        <v>323</v>
      </c>
      <c r="B223" s="27" t="s">
        <v>17</v>
      </c>
      <c r="C223" s="27" t="s">
        <v>211</v>
      </c>
      <c r="D223" s="28" t="s">
        <v>324</v>
      </c>
      <c r="E223" s="29">
        <v>40</v>
      </c>
      <c r="F223" s="3"/>
      <c r="G223" s="37">
        <f>ROUND(E223*F223,2)</f>
        <v>0</v>
      </c>
    </row>
    <row r="224" spans="1:7" ht="33.75" x14ac:dyDescent="0.25">
      <c r="A224" s="30"/>
      <c r="B224" s="30"/>
      <c r="C224" s="30"/>
      <c r="D224" s="28" t="s">
        <v>325</v>
      </c>
      <c r="E224" s="30"/>
      <c r="F224" s="4"/>
      <c r="G224" s="30"/>
    </row>
    <row r="225" spans="1:7" x14ac:dyDescent="0.25">
      <c r="A225" s="26" t="s">
        <v>326</v>
      </c>
      <c r="B225" s="27" t="s">
        <v>17</v>
      </c>
      <c r="C225" s="27" t="s">
        <v>18</v>
      </c>
      <c r="D225" s="28" t="s">
        <v>327</v>
      </c>
      <c r="E225" s="29">
        <v>5</v>
      </c>
      <c r="F225" s="3"/>
      <c r="G225" s="37">
        <f>ROUND(E225*F225,2)</f>
        <v>0</v>
      </c>
    </row>
    <row r="226" spans="1:7" ht="67.5" x14ac:dyDescent="0.25">
      <c r="A226" s="30"/>
      <c r="B226" s="30"/>
      <c r="C226" s="30"/>
      <c r="D226" s="28" t="s">
        <v>328</v>
      </c>
      <c r="E226" s="30"/>
      <c r="F226" s="4"/>
      <c r="G226" s="30"/>
    </row>
    <row r="227" spans="1:7" x14ac:dyDescent="0.25">
      <c r="A227" s="30"/>
      <c r="B227" s="30"/>
      <c r="C227" s="30"/>
      <c r="D227" s="31" t="s">
        <v>329</v>
      </c>
      <c r="E227" s="29">
        <v>1</v>
      </c>
      <c r="F227" s="10">
        <f>G213+G215+G217+G219+G221+G223+G225</f>
        <v>0</v>
      </c>
      <c r="G227" s="38">
        <f>ROUND(E227*F227,2)</f>
        <v>0</v>
      </c>
    </row>
    <row r="228" spans="1:7" ht="1.1499999999999999" customHeight="1" x14ac:dyDescent="0.25">
      <c r="A228" s="32"/>
      <c r="B228" s="32"/>
      <c r="C228" s="32"/>
      <c r="D228" s="33"/>
      <c r="E228" s="32"/>
      <c r="F228" s="5"/>
      <c r="G228" s="32"/>
    </row>
    <row r="229" spans="1:7" x14ac:dyDescent="0.25">
      <c r="A229" s="20" t="s">
        <v>330</v>
      </c>
      <c r="B229" s="20" t="s">
        <v>9</v>
      </c>
      <c r="C229" s="20" t="s">
        <v>10</v>
      </c>
      <c r="D229" s="21" t="s">
        <v>331</v>
      </c>
      <c r="E229" s="22">
        <f>E240</f>
        <v>1</v>
      </c>
      <c r="F229" s="8">
        <f>F240</f>
        <v>0</v>
      </c>
      <c r="G229" s="22">
        <f>G240</f>
        <v>0</v>
      </c>
    </row>
    <row r="230" spans="1:7" x14ac:dyDescent="0.25">
      <c r="A230" s="26" t="s">
        <v>332</v>
      </c>
      <c r="B230" s="27" t="s">
        <v>17</v>
      </c>
      <c r="C230" s="27" t="s">
        <v>18</v>
      </c>
      <c r="D230" s="28" t="s">
        <v>333</v>
      </c>
      <c r="E230" s="29">
        <v>460</v>
      </c>
      <c r="F230" s="3"/>
      <c r="G230" s="37">
        <f>ROUND(E230*F230,2)</f>
        <v>0</v>
      </c>
    </row>
    <row r="231" spans="1:7" ht="33.75" x14ac:dyDescent="0.25">
      <c r="A231" s="30"/>
      <c r="B231" s="30"/>
      <c r="C231" s="30"/>
      <c r="D231" s="28" t="s">
        <v>334</v>
      </c>
      <c r="E231" s="30"/>
      <c r="F231" s="4"/>
      <c r="G231" s="30"/>
    </row>
    <row r="232" spans="1:7" x14ac:dyDescent="0.25">
      <c r="A232" s="26" t="s">
        <v>335</v>
      </c>
      <c r="B232" s="27" t="s">
        <v>17</v>
      </c>
      <c r="C232" s="27" t="s">
        <v>18</v>
      </c>
      <c r="D232" s="28" t="s">
        <v>336</v>
      </c>
      <c r="E232" s="29">
        <v>10</v>
      </c>
      <c r="F232" s="3"/>
      <c r="G232" s="37">
        <f>ROUND(E232*F232,2)</f>
        <v>0</v>
      </c>
    </row>
    <row r="233" spans="1:7" ht="33.75" x14ac:dyDescent="0.25">
      <c r="A233" s="30"/>
      <c r="B233" s="30"/>
      <c r="C233" s="30"/>
      <c r="D233" s="28" t="s">
        <v>337</v>
      </c>
      <c r="E233" s="30"/>
      <c r="F233" s="4"/>
      <c r="G233" s="30"/>
    </row>
    <row r="234" spans="1:7" ht="22.5" x14ac:dyDescent="0.25">
      <c r="A234" s="26" t="s">
        <v>338</v>
      </c>
      <c r="B234" s="27" t="s">
        <v>17</v>
      </c>
      <c r="C234" s="27" t="s">
        <v>18</v>
      </c>
      <c r="D234" s="28" t="s">
        <v>339</v>
      </c>
      <c r="E234" s="29">
        <v>15</v>
      </c>
      <c r="F234" s="3"/>
      <c r="G234" s="37">
        <f>ROUND(E234*F234,2)</f>
        <v>0</v>
      </c>
    </row>
    <row r="235" spans="1:7" ht="45" x14ac:dyDescent="0.25">
      <c r="A235" s="30"/>
      <c r="B235" s="30"/>
      <c r="C235" s="30"/>
      <c r="D235" s="28" t="s">
        <v>340</v>
      </c>
      <c r="E235" s="30"/>
      <c r="F235" s="4"/>
      <c r="G235" s="30"/>
    </row>
    <row r="236" spans="1:7" ht="22.5" x14ac:dyDescent="0.25">
      <c r="A236" s="26" t="s">
        <v>341</v>
      </c>
      <c r="B236" s="27" t="s">
        <v>17</v>
      </c>
      <c r="C236" s="27" t="s">
        <v>18</v>
      </c>
      <c r="D236" s="28" t="s">
        <v>342</v>
      </c>
      <c r="E236" s="29">
        <v>10</v>
      </c>
      <c r="F236" s="3"/>
      <c r="G236" s="37">
        <f>ROUND(E236*F236,2)</f>
        <v>0</v>
      </c>
    </row>
    <row r="237" spans="1:7" ht="45" x14ac:dyDescent="0.25">
      <c r="A237" s="30"/>
      <c r="B237" s="30"/>
      <c r="C237" s="30"/>
      <c r="D237" s="28" t="s">
        <v>343</v>
      </c>
      <c r="E237" s="30"/>
      <c r="F237" s="4"/>
      <c r="G237" s="30"/>
    </row>
    <row r="238" spans="1:7" ht="22.5" x14ac:dyDescent="0.25">
      <c r="A238" s="26" t="s">
        <v>344</v>
      </c>
      <c r="B238" s="27" t="s">
        <v>17</v>
      </c>
      <c r="C238" s="27" t="s">
        <v>18</v>
      </c>
      <c r="D238" s="28" t="s">
        <v>345</v>
      </c>
      <c r="E238" s="29">
        <v>300</v>
      </c>
      <c r="F238" s="3"/>
      <c r="G238" s="37">
        <f>ROUND(E238*F238,2)</f>
        <v>0</v>
      </c>
    </row>
    <row r="239" spans="1:7" ht="45" x14ac:dyDescent="0.25">
      <c r="A239" s="30"/>
      <c r="B239" s="30"/>
      <c r="C239" s="30"/>
      <c r="D239" s="28" t="s">
        <v>346</v>
      </c>
      <c r="E239" s="30"/>
      <c r="F239" s="4"/>
      <c r="G239" s="30"/>
    </row>
    <row r="240" spans="1:7" x14ac:dyDescent="0.25">
      <c r="A240" s="30"/>
      <c r="B240" s="30"/>
      <c r="C240" s="30"/>
      <c r="D240" s="31" t="s">
        <v>347</v>
      </c>
      <c r="E240" s="29">
        <v>1</v>
      </c>
      <c r="F240" s="10">
        <f>G230+G232+G234+G236+G238</f>
        <v>0</v>
      </c>
      <c r="G240" s="38">
        <f>ROUND(E240*F240,2)</f>
        <v>0</v>
      </c>
    </row>
    <row r="241" spans="1:7" ht="1.1499999999999999" customHeight="1" x14ac:dyDescent="0.25">
      <c r="A241" s="32"/>
      <c r="B241" s="32"/>
      <c r="C241" s="32"/>
      <c r="D241" s="33"/>
      <c r="E241" s="32"/>
      <c r="F241" s="5"/>
      <c r="G241" s="32"/>
    </row>
    <row r="242" spans="1:7" x14ac:dyDescent="0.25">
      <c r="A242" s="20" t="s">
        <v>348</v>
      </c>
      <c r="B242" s="20" t="s">
        <v>9</v>
      </c>
      <c r="C242" s="20" t="s">
        <v>10</v>
      </c>
      <c r="D242" s="21" t="s">
        <v>349</v>
      </c>
      <c r="E242" s="22">
        <f>E255</f>
        <v>1</v>
      </c>
      <c r="F242" s="8">
        <f>F255</f>
        <v>0</v>
      </c>
      <c r="G242" s="22">
        <f>G255</f>
        <v>0</v>
      </c>
    </row>
    <row r="243" spans="1:7" ht="22.5" x14ac:dyDescent="0.25">
      <c r="A243" s="26" t="s">
        <v>350</v>
      </c>
      <c r="B243" s="27" t="s">
        <v>17</v>
      </c>
      <c r="C243" s="27" t="s">
        <v>211</v>
      </c>
      <c r="D243" s="28" t="s">
        <v>351</v>
      </c>
      <c r="E243" s="29">
        <v>40</v>
      </c>
      <c r="F243" s="3"/>
      <c r="G243" s="37">
        <f>ROUND(E243*F243,2)</f>
        <v>0</v>
      </c>
    </row>
    <row r="244" spans="1:7" ht="101.25" x14ac:dyDescent="0.25">
      <c r="A244" s="30"/>
      <c r="B244" s="30"/>
      <c r="C244" s="30"/>
      <c r="D244" s="28" t="s">
        <v>352</v>
      </c>
      <c r="E244" s="30"/>
      <c r="F244" s="4"/>
      <c r="G244" s="30"/>
    </row>
    <row r="245" spans="1:7" x14ac:dyDescent="0.25">
      <c r="A245" s="26" t="s">
        <v>353</v>
      </c>
      <c r="B245" s="27" t="s">
        <v>17</v>
      </c>
      <c r="C245" s="27" t="s">
        <v>48</v>
      </c>
      <c r="D245" s="28" t="s">
        <v>354</v>
      </c>
      <c r="E245" s="29">
        <v>18</v>
      </c>
      <c r="F245" s="3"/>
      <c r="G245" s="37">
        <f>ROUND(E245*F245,2)</f>
        <v>0</v>
      </c>
    </row>
    <row r="246" spans="1:7" ht="90" x14ac:dyDescent="0.25">
      <c r="A246" s="30"/>
      <c r="B246" s="30"/>
      <c r="C246" s="30"/>
      <c r="D246" s="28" t="s">
        <v>355</v>
      </c>
      <c r="E246" s="30"/>
      <c r="F246" s="4"/>
      <c r="G246" s="30"/>
    </row>
    <row r="247" spans="1:7" ht="22.5" x14ac:dyDescent="0.25">
      <c r="A247" s="26" t="s">
        <v>356</v>
      </c>
      <c r="B247" s="27" t="s">
        <v>17</v>
      </c>
      <c r="C247" s="27" t="s">
        <v>211</v>
      </c>
      <c r="D247" s="28" t="s">
        <v>357</v>
      </c>
      <c r="E247" s="29">
        <v>6</v>
      </c>
      <c r="F247" s="3"/>
      <c r="G247" s="37">
        <f>ROUND(E247*F247,2)</f>
        <v>0</v>
      </c>
    </row>
    <row r="248" spans="1:7" ht="33.75" x14ac:dyDescent="0.25">
      <c r="A248" s="30"/>
      <c r="B248" s="30"/>
      <c r="C248" s="30"/>
      <c r="D248" s="28" t="s">
        <v>358</v>
      </c>
      <c r="E248" s="30"/>
      <c r="F248" s="4"/>
      <c r="G248" s="30"/>
    </row>
    <row r="249" spans="1:7" ht="33.75" x14ac:dyDescent="0.25">
      <c r="A249" s="26" t="s">
        <v>359</v>
      </c>
      <c r="B249" s="27" t="s">
        <v>17</v>
      </c>
      <c r="C249" s="27" t="s">
        <v>48</v>
      </c>
      <c r="D249" s="28" t="s">
        <v>360</v>
      </c>
      <c r="E249" s="29">
        <v>18</v>
      </c>
      <c r="F249" s="3"/>
      <c r="G249" s="37">
        <f>ROUND(E249*F249,2)</f>
        <v>0</v>
      </c>
    </row>
    <row r="250" spans="1:7" ht="135" x14ac:dyDescent="0.25">
      <c r="A250" s="30"/>
      <c r="B250" s="30"/>
      <c r="C250" s="30"/>
      <c r="D250" s="28" t="s">
        <v>361</v>
      </c>
      <c r="E250" s="30"/>
      <c r="F250" s="4"/>
      <c r="G250" s="30"/>
    </row>
    <row r="251" spans="1:7" ht="22.5" x14ac:dyDescent="0.25">
      <c r="A251" s="26" t="s">
        <v>362</v>
      </c>
      <c r="B251" s="27" t="s">
        <v>17</v>
      </c>
      <c r="C251" s="27" t="s">
        <v>211</v>
      </c>
      <c r="D251" s="28" t="s">
        <v>363</v>
      </c>
      <c r="E251" s="29">
        <v>10</v>
      </c>
      <c r="F251" s="3"/>
      <c r="G251" s="37">
        <f>ROUND(E251*F251,2)</f>
        <v>0</v>
      </c>
    </row>
    <row r="252" spans="1:7" ht="45" x14ac:dyDescent="0.25">
      <c r="A252" s="30"/>
      <c r="B252" s="30"/>
      <c r="C252" s="30"/>
      <c r="D252" s="28" t="s">
        <v>364</v>
      </c>
      <c r="E252" s="30"/>
      <c r="F252" s="4"/>
      <c r="G252" s="30"/>
    </row>
    <row r="253" spans="1:7" ht="22.5" x14ac:dyDescent="0.25">
      <c r="A253" s="26" t="s">
        <v>365</v>
      </c>
      <c r="B253" s="27" t="s">
        <v>17</v>
      </c>
      <c r="C253" s="27" t="s">
        <v>211</v>
      </c>
      <c r="D253" s="28" t="s">
        <v>366</v>
      </c>
      <c r="E253" s="29">
        <v>2</v>
      </c>
      <c r="F253" s="3"/>
      <c r="G253" s="37">
        <f>ROUND(E253*F253,2)</f>
        <v>0</v>
      </c>
    </row>
    <row r="254" spans="1:7" ht="56.25" x14ac:dyDescent="0.25">
      <c r="A254" s="30"/>
      <c r="B254" s="30"/>
      <c r="C254" s="30"/>
      <c r="D254" s="28" t="s">
        <v>367</v>
      </c>
      <c r="E254" s="30"/>
      <c r="F254" s="4"/>
      <c r="G254" s="30"/>
    </row>
    <row r="255" spans="1:7" x14ac:dyDescent="0.25">
      <c r="A255" s="30"/>
      <c r="B255" s="30"/>
      <c r="C255" s="30"/>
      <c r="D255" s="31" t="s">
        <v>368</v>
      </c>
      <c r="E255" s="29">
        <v>1</v>
      </c>
      <c r="F255" s="10">
        <f>G243+G245+G247+G249+G251+G253</f>
        <v>0</v>
      </c>
      <c r="G255" s="38">
        <f>ROUND(E255*F255,2)</f>
        <v>0</v>
      </c>
    </row>
    <row r="256" spans="1:7" ht="1.1499999999999999" customHeight="1" x14ac:dyDescent="0.25">
      <c r="A256" s="32"/>
      <c r="B256" s="32"/>
      <c r="C256" s="32"/>
      <c r="D256" s="33"/>
      <c r="E256" s="32"/>
      <c r="F256" s="5"/>
      <c r="G256" s="32"/>
    </row>
    <row r="257" spans="1:7" x14ac:dyDescent="0.25">
      <c r="A257" s="20" t="s">
        <v>369</v>
      </c>
      <c r="B257" s="20" t="s">
        <v>9</v>
      </c>
      <c r="C257" s="20" t="s">
        <v>10</v>
      </c>
      <c r="D257" s="21" t="s">
        <v>370</v>
      </c>
      <c r="E257" s="22">
        <f>E260</f>
        <v>1</v>
      </c>
      <c r="F257" s="8">
        <f>F260</f>
        <v>0</v>
      </c>
      <c r="G257" s="22">
        <f>G260</f>
        <v>0</v>
      </c>
    </row>
    <row r="258" spans="1:7" ht="22.5" x14ac:dyDescent="0.25">
      <c r="A258" s="26" t="s">
        <v>371</v>
      </c>
      <c r="B258" s="27" t="s">
        <v>17</v>
      </c>
      <c r="C258" s="27" t="s">
        <v>211</v>
      </c>
      <c r="D258" s="28" t="s">
        <v>372</v>
      </c>
      <c r="E258" s="29">
        <v>1</v>
      </c>
      <c r="F258" s="3"/>
      <c r="G258" s="37">
        <f>ROUND(E258*F258,2)</f>
        <v>0</v>
      </c>
    </row>
    <row r="259" spans="1:7" ht="78.75" x14ac:dyDescent="0.25">
      <c r="A259" s="30"/>
      <c r="B259" s="30"/>
      <c r="C259" s="30"/>
      <c r="D259" s="28" t="s">
        <v>373</v>
      </c>
      <c r="E259" s="30"/>
      <c r="F259" s="4"/>
      <c r="G259" s="30"/>
    </row>
    <row r="260" spans="1:7" x14ac:dyDescent="0.25">
      <c r="A260" s="30"/>
      <c r="B260" s="30"/>
      <c r="C260" s="30"/>
      <c r="D260" s="31" t="s">
        <v>374</v>
      </c>
      <c r="E260" s="29">
        <v>1</v>
      </c>
      <c r="F260" s="10">
        <f>G258</f>
        <v>0</v>
      </c>
      <c r="G260" s="38">
        <f>ROUND(E260*F260,2)</f>
        <v>0</v>
      </c>
    </row>
    <row r="261" spans="1:7" ht="1.1499999999999999" customHeight="1" x14ac:dyDescent="0.25">
      <c r="A261" s="32"/>
      <c r="B261" s="32"/>
      <c r="C261" s="32"/>
      <c r="D261" s="33"/>
      <c r="E261" s="32"/>
      <c r="F261" s="5"/>
      <c r="G261" s="32"/>
    </row>
    <row r="262" spans="1:7" x14ac:dyDescent="0.25">
      <c r="A262" s="20" t="s">
        <v>375</v>
      </c>
      <c r="B262" s="20" t="s">
        <v>9</v>
      </c>
      <c r="C262" s="20" t="s">
        <v>10</v>
      </c>
      <c r="D262" s="21" t="s">
        <v>376</v>
      </c>
      <c r="E262" s="22">
        <f>E265</f>
        <v>1</v>
      </c>
      <c r="F262" s="8">
        <f>F265</f>
        <v>0</v>
      </c>
      <c r="G262" s="22">
        <f>G265</f>
        <v>0</v>
      </c>
    </row>
    <row r="263" spans="1:7" ht="22.5" x14ac:dyDescent="0.25">
      <c r="A263" s="26" t="s">
        <v>377</v>
      </c>
      <c r="B263" s="27" t="s">
        <v>17</v>
      </c>
      <c r="C263" s="27" t="s">
        <v>211</v>
      </c>
      <c r="D263" s="28" t="s">
        <v>378</v>
      </c>
      <c r="E263" s="29">
        <v>1</v>
      </c>
      <c r="F263" s="3"/>
      <c r="G263" s="37">
        <f>ROUND(E263*F263,2)</f>
        <v>0</v>
      </c>
    </row>
    <row r="264" spans="1:7" ht="90" x14ac:dyDescent="0.25">
      <c r="A264" s="30"/>
      <c r="B264" s="30"/>
      <c r="C264" s="30"/>
      <c r="D264" s="28" t="s">
        <v>379</v>
      </c>
      <c r="E264" s="30"/>
      <c r="F264" s="4"/>
      <c r="G264" s="30"/>
    </row>
    <row r="265" spans="1:7" x14ac:dyDescent="0.25">
      <c r="A265" s="30"/>
      <c r="B265" s="30"/>
      <c r="C265" s="30"/>
      <c r="D265" s="31" t="s">
        <v>380</v>
      </c>
      <c r="E265" s="29">
        <v>1</v>
      </c>
      <c r="F265" s="10">
        <f>G263</f>
        <v>0</v>
      </c>
      <c r="G265" s="38">
        <f>ROUND(E265*F265,2)</f>
        <v>0</v>
      </c>
    </row>
    <row r="266" spans="1:7" ht="1.1499999999999999" customHeight="1" x14ac:dyDescent="0.25">
      <c r="A266" s="32"/>
      <c r="B266" s="32"/>
      <c r="C266" s="32"/>
      <c r="D266" s="33"/>
      <c r="E266" s="32"/>
      <c r="F266" s="5"/>
      <c r="G266" s="32"/>
    </row>
    <row r="267" spans="1:7" x14ac:dyDescent="0.25">
      <c r="A267" s="30"/>
      <c r="B267" s="30"/>
      <c r="C267" s="30"/>
      <c r="D267" s="31" t="s">
        <v>381</v>
      </c>
      <c r="E267" s="34">
        <v>1</v>
      </c>
      <c r="F267" s="10">
        <f>G198+G205+G212+G229+G242+G257+G262</f>
        <v>0</v>
      </c>
      <c r="G267" s="38">
        <f>ROUND(E267*F267,2)</f>
        <v>0</v>
      </c>
    </row>
    <row r="268" spans="1:7" ht="1.1499999999999999" customHeight="1" x14ac:dyDescent="0.25">
      <c r="A268" s="32"/>
      <c r="B268" s="32"/>
      <c r="C268" s="32"/>
      <c r="D268" s="33"/>
      <c r="E268" s="32"/>
      <c r="F268" s="5"/>
      <c r="G268" s="32"/>
    </row>
    <row r="269" spans="1:7" x14ac:dyDescent="0.25">
      <c r="A269" s="17" t="s">
        <v>382</v>
      </c>
      <c r="B269" s="17" t="s">
        <v>9</v>
      </c>
      <c r="C269" s="17" t="s">
        <v>10</v>
      </c>
      <c r="D269" s="18" t="s">
        <v>383</v>
      </c>
      <c r="E269" s="19">
        <f>E315</f>
        <v>1</v>
      </c>
      <c r="F269" s="7">
        <f>F315</f>
        <v>0</v>
      </c>
      <c r="G269" s="36">
        <f>G315</f>
        <v>0</v>
      </c>
    </row>
    <row r="270" spans="1:7" x14ac:dyDescent="0.25">
      <c r="A270" s="20" t="s">
        <v>384</v>
      </c>
      <c r="B270" s="20" t="s">
        <v>9</v>
      </c>
      <c r="C270" s="20" t="s">
        <v>10</v>
      </c>
      <c r="D270" s="21" t="s">
        <v>385</v>
      </c>
      <c r="E270" s="22">
        <f>E298</f>
        <v>1</v>
      </c>
      <c r="F270" s="8">
        <f>F298</f>
        <v>0</v>
      </c>
      <c r="G270" s="22">
        <f>G298</f>
        <v>0</v>
      </c>
    </row>
    <row r="271" spans="1:7" x14ac:dyDescent="0.25">
      <c r="A271" s="26" t="s">
        <v>386</v>
      </c>
      <c r="B271" s="27" t="s">
        <v>17</v>
      </c>
      <c r="C271" s="27" t="s">
        <v>48</v>
      </c>
      <c r="D271" s="28" t="s">
        <v>387</v>
      </c>
      <c r="E271" s="29">
        <v>1</v>
      </c>
      <c r="F271" s="3"/>
      <c r="G271" s="37">
        <f>ROUND(E271*F271,2)</f>
        <v>0</v>
      </c>
    </row>
    <row r="272" spans="1:7" ht="360" x14ac:dyDescent="0.25">
      <c r="A272" s="30"/>
      <c r="B272" s="30"/>
      <c r="C272" s="30"/>
      <c r="D272" s="28" t="s">
        <v>388</v>
      </c>
      <c r="E272" s="30"/>
      <c r="F272" s="4"/>
      <c r="G272" s="30"/>
    </row>
    <row r="273" spans="1:7" ht="22.5" x14ac:dyDescent="0.25">
      <c r="A273" s="26" t="s">
        <v>389</v>
      </c>
      <c r="B273" s="27" t="s">
        <v>17</v>
      </c>
      <c r="C273" s="27" t="s">
        <v>48</v>
      </c>
      <c r="D273" s="28" t="s">
        <v>390</v>
      </c>
      <c r="E273" s="29">
        <v>2</v>
      </c>
      <c r="F273" s="3"/>
      <c r="G273" s="37">
        <f>ROUND(E273*F273,2)</f>
        <v>0</v>
      </c>
    </row>
    <row r="274" spans="1:7" ht="405" x14ac:dyDescent="0.25">
      <c r="A274" s="30"/>
      <c r="B274" s="30"/>
      <c r="C274" s="30"/>
      <c r="D274" s="28" t="s">
        <v>391</v>
      </c>
      <c r="E274" s="30"/>
      <c r="F274" s="4"/>
      <c r="G274" s="30"/>
    </row>
    <row r="275" spans="1:7" ht="22.5" x14ac:dyDescent="0.25">
      <c r="A275" s="26" t="s">
        <v>392</v>
      </c>
      <c r="B275" s="27" t="s">
        <v>17</v>
      </c>
      <c r="C275" s="27" t="s">
        <v>48</v>
      </c>
      <c r="D275" s="28" t="s">
        <v>393</v>
      </c>
      <c r="E275" s="29">
        <v>1</v>
      </c>
      <c r="F275" s="3"/>
      <c r="G275" s="37">
        <f>ROUND(E275*F275,2)</f>
        <v>0</v>
      </c>
    </row>
    <row r="276" spans="1:7" ht="405" x14ac:dyDescent="0.25">
      <c r="A276" s="30"/>
      <c r="B276" s="30"/>
      <c r="C276" s="30"/>
      <c r="D276" s="28" t="s">
        <v>394</v>
      </c>
      <c r="E276" s="30"/>
      <c r="F276" s="4"/>
      <c r="G276" s="30"/>
    </row>
    <row r="277" spans="1:7" ht="22.5" x14ac:dyDescent="0.25">
      <c r="A277" s="26" t="s">
        <v>395</v>
      </c>
      <c r="B277" s="27" t="s">
        <v>17</v>
      </c>
      <c r="C277" s="27" t="s">
        <v>48</v>
      </c>
      <c r="D277" s="28" t="s">
        <v>396</v>
      </c>
      <c r="E277" s="29">
        <v>2</v>
      </c>
      <c r="F277" s="3"/>
      <c r="G277" s="37">
        <f>ROUND(E277*F277,2)</f>
        <v>0</v>
      </c>
    </row>
    <row r="278" spans="1:7" ht="405" x14ac:dyDescent="0.25">
      <c r="A278" s="30"/>
      <c r="B278" s="30"/>
      <c r="C278" s="30"/>
      <c r="D278" s="28" t="s">
        <v>397</v>
      </c>
      <c r="E278" s="30"/>
      <c r="F278" s="4"/>
      <c r="G278" s="30"/>
    </row>
    <row r="279" spans="1:7" x14ac:dyDescent="0.25">
      <c r="A279" s="26" t="s">
        <v>398</v>
      </c>
      <c r="B279" s="27" t="s">
        <v>17</v>
      </c>
      <c r="C279" s="27" t="s">
        <v>48</v>
      </c>
      <c r="D279" s="28" t="s">
        <v>399</v>
      </c>
      <c r="E279" s="29">
        <v>5</v>
      </c>
      <c r="F279" s="3"/>
      <c r="G279" s="37">
        <f>ROUND(E279*F279,2)</f>
        <v>0</v>
      </c>
    </row>
    <row r="280" spans="1:7" ht="90" x14ac:dyDescent="0.25">
      <c r="A280" s="30"/>
      <c r="B280" s="30"/>
      <c r="C280" s="30"/>
      <c r="D280" s="28" t="s">
        <v>400</v>
      </c>
      <c r="E280" s="30"/>
      <c r="F280" s="4"/>
      <c r="G280" s="30"/>
    </row>
    <row r="281" spans="1:7" ht="22.5" x14ac:dyDescent="0.25">
      <c r="A281" s="26" t="s">
        <v>401</v>
      </c>
      <c r="B281" s="27" t="s">
        <v>17</v>
      </c>
      <c r="C281" s="27" t="s">
        <v>48</v>
      </c>
      <c r="D281" s="28" t="s">
        <v>402</v>
      </c>
      <c r="E281" s="29">
        <v>1</v>
      </c>
      <c r="F281" s="3"/>
      <c r="G281" s="37">
        <f>ROUND(E281*F281,2)</f>
        <v>0</v>
      </c>
    </row>
    <row r="282" spans="1:7" ht="258.75" x14ac:dyDescent="0.25">
      <c r="A282" s="30"/>
      <c r="B282" s="30"/>
      <c r="C282" s="30"/>
      <c r="D282" s="28" t="s">
        <v>403</v>
      </c>
      <c r="E282" s="30"/>
      <c r="F282" s="4"/>
      <c r="G282" s="30"/>
    </row>
    <row r="283" spans="1:7" x14ac:dyDescent="0.25">
      <c r="A283" s="26" t="s">
        <v>404</v>
      </c>
      <c r="B283" s="27" t="s">
        <v>17</v>
      </c>
      <c r="C283" s="27" t="s">
        <v>22</v>
      </c>
      <c r="D283" s="28" t="s">
        <v>405</v>
      </c>
      <c r="E283" s="29">
        <v>72.400000000000006</v>
      </c>
      <c r="F283" s="3"/>
      <c r="G283" s="37">
        <f>ROUND(E283*F283,2)</f>
        <v>0</v>
      </c>
    </row>
    <row r="284" spans="1:7" ht="78.75" x14ac:dyDescent="0.25">
      <c r="A284" s="30"/>
      <c r="B284" s="30"/>
      <c r="C284" s="30"/>
      <c r="D284" s="28" t="s">
        <v>406</v>
      </c>
      <c r="E284" s="30"/>
      <c r="F284" s="4"/>
      <c r="G284" s="30"/>
    </row>
    <row r="285" spans="1:7" x14ac:dyDescent="0.25">
      <c r="A285" s="26" t="s">
        <v>407</v>
      </c>
      <c r="B285" s="27" t="s">
        <v>17</v>
      </c>
      <c r="C285" s="27" t="s">
        <v>48</v>
      </c>
      <c r="D285" s="28" t="s">
        <v>408</v>
      </c>
      <c r="E285" s="29">
        <v>5</v>
      </c>
      <c r="F285" s="3"/>
      <c r="G285" s="37">
        <f>ROUND(E285*F285,2)</f>
        <v>0</v>
      </c>
    </row>
    <row r="286" spans="1:7" ht="78.75" x14ac:dyDescent="0.25">
      <c r="A286" s="30"/>
      <c r="B286" s="30"/>
      <c r="C286" s="30"/>
      <c r="D286" s="28" t="s">
        <v>409</v>
      </c>
      <c r="E286" s="30"/>
      <c r="F286" s="4"/>
      <c r="G286" s="30"/>
    </row>
    <row r="287" spans="1:7" x14ac:dyDescent="0.25">
      <c r="A287" s="26" t="s">
        <v>410</v>
      </c>
      <c r="B287" s="27" t="s">
        <v>17</v>
      </c>
      <c r="C287" s="27" t="s">
        <v>48</v>
      </c>
      <c r="D287" s="28" t="s">
        <v>411</v>
      </c>
      <c r="E287" s="29">
        <v>1</v>
      </c>
      <c r="F287" s="3"/>
      <c r="G287" s="37">
        <f>ROUND(E287*F287,2)</f>
        <v>0</v>
      </c>
    </row>
    <row r="288" spans="1:7" ht="258.75" x14ac:dyDescent="0.25">
      <c r="A288" s="30"/>
      <c r="B288" s="30"/>
      <c r="C288" s="30"/>
      <c r="D288" s="28" t="s">
        <v>412</v>
      </c>
      <c r="E288" s="30"/>
      <c r="F288" s="4"/>
      <c r="G288" s="30"/>
    </row>
    <row r="289" spans="1:7" x14ac:dyDescent="0.25">
      <c r="A289" s="26" t="s">
        <v>413</v>
      </c>
      <c r="B289" s="27" t="s">
        <v>17</v>
      </c>
      <c r="C289" s="27" t="s">
        <v>18</v>
      </c>
      <c r="D289" s="28" t="s">
        <v>414</v>
      </c>
      <c r="E289" s="29">
        <v>78</v>
      </c>
      <c r="F289" s="3"/>
      <c r="G289" s="37">
        <f>ROUND(E289*F289,2)</f>
        <v>0</v>
      </c>
    </row>
    <row r="290" spans="1:7" ht="45" x14ac:dyDescent="0.25">
      <c r="A290" s="30"/>
      <c r="B290" s="30"/>
      <c r="C290" s="30"/>
      <c r="D290" s="28" t="s">
        <v>415</v>
      </c>
      <c r="E290" s="30"/>
      <c r="F290" s="4"/>
      <c r="G290" s="30"/>
    </row>
    <row r="291" spans="1:7" x14ac:dyDescent="0.25">
      <c r="A291" s="26" t="s">
        <v>416</v>
      </c>
      <c r="B291" s="27" t="s">
        <v>17</v>
      </c>
      <c r="C291" s="27" t="s">
        <v>18</v>
      </c>
      <c r="D291" s="28" t="s">
        <v>417</v>
      </c>
      <c r="E291" s="29">
        <v>3</v>
      </c>
      <c r="F291" s="3"/>
      <c r="G291" s="37">
        <f>ROUND(E291*F291,2)</f>
        <v>0</v>
      </c>
    </row>
    <row r="292" spans="1:7" ht="45" x14ac:dyDescent="0.25">
      <c r="A292" s="30"/>
      <c r="B292" s="30"/>
      <c r="C292" s="30"/>
      <c r="D292" s="28" t="s">
        <v>418</v>
      </c>
      <c r="E292" s="30"/>
      <c r="F292" s="4"/>
      <c r="G292" s="30"/>
    </row>
    <row r="293" spans="1:7" x14ac:dyDescent="0.25">
      <c r="A293" s="26" t="s">
        <v>419</v>
      </c>
      <c r="B293" s="27" t="s">
        <v>17</v>
      </c>
      <c r="C293" s="27" t="s">
        <v>18</v>
      </c>
      <c r="D293" s="28" t="s">
        <v>420</v>
      </c>
      <c r="E293" s="29">
        <v>90</v>
      </c>
      <c r="F293" s="3"/>
      <c r="G293" s="37">
        <f>ROUND(E293*F293,2)</f>
        <v>0</v>
      </c>
    </row>
    <row r="294" spans="1:7" ht="22.5" x14ac:dyDescent="0.25">
      <c r="A294" s="26" t="s">
        <v>421</v>
      </c>
      <c r="B294" s="27" t="s">
        <v>17</v>
      </c>
      <c r="C294" s="27" t="s">
        <v>48</v>
      </c>
      <c r="D294" s="28" t="s">
        <v>422</v>
      </c>
      <c r="E294" s="29">
        <v>1</v>
      </c>
      <c r="F294" s="3"/>
      <c r="G294" s="37">
        <f>ROUND(E294*F294,2)</f>
        <v>0</v>
      </c>
    </row>
    <row r="295" spans="1:7" ht="123.75" x14ac:dyDescent="0.25">
      <c r="A295" s="30"/>
      <c r="B295" s="30"/>
      <c r="C295" s="30"/>
      <c r="D295" s="28" t="s">
        <v>423</v>
      </c>
      <c r="E295" s="30"/>
      <c r="F295" s="4"/>
      <c r="G295" s="30"/>
    </row>
    <row r="296" spans="1:7" x14ac:dyDescent="0.25">
      <c r="A296" s="26" t="s">
        <v>424</v>
      </c>
      <c r="B296" s="27" t="s">
        <v>17</v>
      </c>
      <c r="C296" s="27" t="s">
        <v>48</v>
      </c>
      <c r="D296" s="28" t="s">
        <v>425</v>
      </c>
      <c r="E296" s="29">
        <v>1</v>
      </c>
      <c r="F296" s="3"/>
      <c r="G296" s="37">
        <f>ROUND(E296*F296,2)</f>
        <v>0</v>
      </c>
    </row>
    <row r="297" spans="1:7" ht="258.75" x14ac:dyDescent="0.25">
      <c r="A297" s="30"/>
      <c r="B297" s="30"/>
      <c r="C297" s="30"/>
      <c r="D297" s="28" t="s">
        <v>426</v>
      </c>
      <c r="E297" s="30"/>
      <c r="F297" s="4"/>
      <c r="G297" s="30"/>
    </row>
    <row r="298" spans="1:7" x14ac:dyDescent="0.25">
      <c r="A298" s="30"/>
      <c r="B298" s="30"/>
      <c r="C298" s="30"/>
      <c r="D298" s="31" t="s">
        <v>427</v>
      </c>
      <c r="E298" s="29">
        <v>1</v>
      </c>
      <c r="F298" s="10">
        <f>G271+G273+G275+G277+G279+G281+G283+G285+G287+G289+G291+G293+G294+G296</f>
        <v>0</v>
      </c>
      <c r="G298" s="38">
        <f>ROUND(E298*F298,2)</f>
        <v>0</v>
      </c>
    </row>
    <row r="299" spans="1:7" ht="1.1499999999999999" customHeight="1" x14ac:dyDescent="0.25">
      <c r="A299" s="32"/>
      <c r="B299" s="32"/>
      <c r="C299" s="32"/>
      <c r="D299" s="33"/>
      <c r="E299" s="32"/>
      <c r="F299" s="5"/>
      <c r="G299" s="32"/>
    </row>
    <row r="300" spans="1:7" x14ac:dyDescent="0.25">
      <c r="A300" s="20" t="s">
        <v>428</v>
      </c>
      <c r="B300" s="20" t="s">
        <v>9</v>
      </c>
      <c r="C300" s="20" t="s">
        <v>10</v>
      </c>
      <c r="D300" s="21" t="s">
        <v>429</v>
      </c>
      <c r="E300" s="22">
        <f>E313</f>
        <v>1</v>
      </c>
      <c r="F300" s="8">
        <f>F313</f>
        <v>0</v>
      </c>
      <c r="G300" s="22">
        <f>G313</f>
        <v>0</v>
      </c>
    </row>
    <row r="301" spans="1:7" x14ac:dyDescent="0.25">
      <c r="A301" s="26" t="s">
        <v>430</v>
      </c>
      <c r="B301" s="27" t="s">
        <v>17</v>
      </c>
      <c r="C301" s="27" t="s">
        <v>211</v>
      </c>
      <c r="D301" s="28" t="s">
        <v>431</v>
      </c>
      <c r="E301" s="29">
        <v>1</v>
      </c>
      <c r="F301" s="3"/>
      <c r="G301" s="37">
        <f>ROUND(E301*F301,2)</f>
        <v>0</v>
      </c>
    </row>
    <row r="302" spans="1:7" ht="258.75" x14ac:dyDescent="0.25">
      <c r="A302" s="30"/>
      <c r="B302" s="30"/>
      <c r="C302" s="30"/>
      <c r="D302" s="28" t="s">
        <v>432</v>
      </c>
      <c r="E302" s="30"/>
      <c r="F302" s="4"/>
      <c r="G302" s="30"/>
    </row>
    <row r="303" spans="1:7" x14ac:dyDescent="0.25">
      <c r="A303" s="26" t="s">
        <v>433</v>
      </c>
      <c r="B303" s="27" t="s">
        <v>17</v>
      </c>
      <c r="C303" s="27" t="s">
        <v>18</v>
      </c>
      <c r="D303" s="28" t="s">
        <v>434</v>
      </c>
      <c r="E303" s="29">
        <v>45</v>
      </c>
      <c r="F303" s="3"/>
      <c r="G303" s="37">
        <f>ROUND(E303*F303,2)</f>
        <v>0</v>
      </c>
    </row>
    <row r="304" spans="1:7" ht="78.75" x14ac:dyDescent="0.25">
      <c r="A304" s="30"/>
      <c r="B304" s="30"/>
      <c r="C304" s="30"/>
      <c r="D304" s="28" t="s">
        <v>435</v>
      </c>
      <c r="E304" s="30"/>
      <c r="F304" s="4"/>
      <c r="G304" s="30"/>
    </row>
    <row r="305" spans="1:7" x14ac:dyDescent="0.25">
      <c r="A305" s="26" t="s">
        <v>436</v>
      </c>
      <c r="B305" s="27" t="s">
        <v>17</v>
      </c>
      <c r="C305" s="27" t="s">
        <v>18</v>
      </c>
      <c r="D305" s="28" t="s">
        <v>437</v>
      </c>
      <c r="E305" s="29">
        <v>10</v>
      </c>
      <c r="F305" s="3"/>
      <c r="G305" s="37">
        <f>ROUND(E305*F305,2)</f>
        <v>0</v>
      </c>
    </row>
    <row r="306" spans="1:7" ht="56.25" x14ac:dyDescent="0.25">
      <c r="A306" s="30"/>
      <c r="B306" s="30"/>
      <c r="C306" s="30"/>
      <c r="D306" s="28" t="s">
        <v>438</v>
      </c>
      <c r="E306" s="30"/>
      <c r="F306" s="4"/>
      <c r="G306" s="30"/>
    </row>
    <row r="307" spans="1:7" x14ac:dyDescent="0.25">
      <c r="A307" s="26" t="s">
        <v>332</v>
      </c>
      <c r="B307" s="27" t="s">
        <v>17</v>
      </c>
      <c r="C307" s="27" t="s">
        <v>18</v>
      </c>
      <c r="D307" s="28" t="s">
        <v>333</v>
      </c>
      <c r="E307" s="29">
        <v>66</v>
      </c>
      <c r="F307" s="3"/>
      <c r="G307" s="37">
        <f>ROUND(E307*F307,2)</f>
        <v>0</v>
      </c>
    </row>
    <row r="308" spans="1:7" ht="33.75" x14ac:dyDescent="0.25">
      <c r="A308" s="30"/>
      <c r="B308" s="30"/>
      <c r="C308" s="30"/>
      <c r="D308" s="28" t="s">
        <v>334</v>
      </c>
      <c r="E308" s="30"/>
      <c r="F308" s="4"/>
      <c r="G308" s="30"/>
    </row>
    <row r="309" spans="1:7" ht="22.5" x14ac:dyDescent="0.25">
      <c r="A309" s="26" t="s">
        <v>338</v>
      </c>
      <c r="B309" s="27" t="s">
        <v>17</v>
      </c>
      <c r="C309" s="27" t="s">
        <v>18</v>
      </c>
      <c r="D309" s="28" t="s">
        <v>339</v>
      </c>
      <c r="E309" s="29">
        <v>20</v>
      </c>
      <c r="F309" s="3"/>
      <c r="G309" s="37">
        <f>ROUND(E309*F309,2)</f>
        <v>0</v>
      </c>
    </row>
    <row r="310" spans="1:7" ht="45" x14ac:dyDescent="0.25">
      <c r="A310" s="30"/>
      <c r="B310" s="30"/>
      <c r="C310" s="30"/>
      <c r="D310" s="28" t="s">
        <v>340</v>
      </c>
      <c r="E310" s="30"/>
      <c r="F310" s="4"/>
      <c r="G310" s="30"/>
    </row>
    <row r="311" spans="1:7" x14ac:dyDescent="0.25">
      <c r="A311" s="26" t="s">
        <v>311</v>
      </c>
      <c r="B311" s="27" t="s">
        <v>17</v>
      </c>
      <c r="C311" s="27" t="s">
        <v>18</v>
      </c>
      <c r="D311" s="28" t="s">
        <v>312</v>
      </c>
      <c r="E311" s="29">
        <v>12</v>
      </c>
      <c r="F311" s="3"/>
      <c r="G311" s="37">
        <f>ROUND(E311*F311,2)</f>
        <v>0</v>
      </c>
    </row>
    <row r="312" spans="1:7" ht="33.75" x14ac:dyDescent="0.25">
      <c r="A312" s="30"/>
      <c r="B312" s="30"/>
      <c r="C312" s="30"/>
      <c r="D312" s="28" t="s">
        <v>313</v>
      </c>
      <c r="E312" s="30"/>
      <c r="F312" s="4"/>
      <c r="G312" s="30"/>
    </row>
    <row r="313" spans="1:7" x14ac:dyDescent="0.25">
      <c r="A313" s="30"/>
      <c r="B313" s="30"/>
      <c r="C313" s="30"/>
      <c r="D313" s="31" t="s">
        <v>439</v>
      </c>
      <c r="E313" s="29">
        <v>1</v>
      </c>
      <c r="F313" s="10">
        <f>G301+G303+G305+G307+G309+G311</f>
        <v>0</v>
      </c>
      <c r="G313" s="38">
        <f>ROUND(E313*F313,2)</f>
        <v>0</v>
      </c>
    </row>
    <row r="314" spans="1:7" ht="1.1499999999999999" customHeight="1" x14ac:dyDescent="0.25">
      <c r="A314" s="32"/>
      <c r="B314" s="32"/>
      <c r="C314" s="32"/>
      <c r="D314" s="33"/>
      <c r="E314" s="32"/>
      <c r="F314" s="5"/>
      <c r="G314" s="32"/>
    </row>
    <row r="315" spans="1:7" x14ac:dyDescent="0.25">
      <c r="A315" s="30"/>
      <c r="B315" s="30"/>
      <c r="C315" s="30"/>
      <c r="D315" s="31" t="s">
        <v>440</v>
      </c>
      <c r="E315" s="34">
        <v>1</v>
      </c>
      <c r="F315" s="10">
        <f>G270+G300</f>
        <v>0</v>
      </c>
      <c r="G315" s="38">
        <f>ROUND(E315*F315,2)</f>
        <v>0</v>
      </c>
    </row>
    <row r="316" spans="1:7" ht="1.1499999999999999" customHeight="1" x14ac:dyDescent="0.25">
      <c r="A316" s="32"/>
      <c r="B316" s="32"/>
      <c r="C316" s="32"/>
      <c r="D316" s="33"/>
      <c r="E316" s="32"/>
      <c r="F316" s="5"/>
      <c r="G316" s="32"/>
    </row>
    <row r="317" spans="1:7" x14ac:dyDescent="0.25">
      <c r="A317" s="30"/>
      <c r="B317" s="30"/>
      <c r="C317" s="30"/>
      <c r="D317" s="31" t="s">
        <v>443</v>
      </c>
      <c r="E317" s="34">
        <v>1</v>
      </c>
      <c r="F317" s="10">
        <f>G4+G122+G197+G269</f>
        <v>0</v>
      </c>
      <c r="G317" s="38">
        <f>ROUND(E317*F317,2)</f>
        <v>0</v>
      </c>
    </row>
    <row r="318" spans="1:7" ht="1.1499999999999999" customHeight="1" x14ac:dyDescent="0.25">
      <c r="A318" s="5"/>
      <c r="B318" s="5"/>
      <c r="C318" s="5"/>
      <c r="D318" s="11"/>
      <c r="E318" s="5"/>
      <c r="F318" s="5"/>
      <c r="G318" s="5"/>
    </row>
    <row r="319" spans="1:7" x14ac:dyDescent="0.25">
      <c r="D319" s="2" t="s">
        <v>442</v>
      </c>
      <c r="G319" s="12">
        <f>G317</f>
        <v>0</v>
      </c>
    </row>
    <row r="320" spans="1:7" x14ac:dyDescent="0.25">
      <c r="D320" s="2" t="s">
        <v>444</v>
      </c>
    </row>
    <row r="321" spans="4:7" x14ac:dyDescent="0.25">
      <c r="D321" s="2" t="s">
        <v>445</v>
      </c>
    </row>
    <row r="322" spans="4:7" x14ac:dyDescent="0.25">
      <c r="D322" s="2" t="s">
        <v>447</v>
      </c>
      <c r="G322" s="12">
        <f>SUM(G319:G321)</f>
        <v>0</v>
      </c>
    </row>
    <row r="323" spans="4:7" x14ac:dyDescent="0.25">
      <c r="D323" s="2" t="s">
        <v>441</v>
      </c>
    </row>
    <row r="324" spans="4:7" x14ac:dyDescent="0.25">
      <c r="D324" s="2" t="s">
        <v>446</v>
      </c>
      <c r="G324" s="12">
        <f>G322+G323</f>
        <v>0</v>
      </c>
    </row>
    <row r="327" spans="4:7" x14ac:dyDescent="0.25">
      <c r="D327" s="35" t="s">
        <v>448</v>
      </c>
    </row>
  </sheetData>
  <sheetProtection algorithmName="SHA-512" hashValue="LykM3cgdi/aQS9MZeLyLYcaBAzUwt47Sp4A6S88YJq4DcZwKUFaEnrIL1iAi0M4oxbJ9vqvLqnlNe4VtDVRmyA==" saltValue="z5dCpBG+t2LdoBiqP/Y9Xw==" spinCount="100000" sheet="1" objects="1" scenarios="1"/>
  <dataValidations count="1">
    <dataValidation type="list" allowBlank="1" showInputMessage="1" showErrorMessage="1" sqref="B4:B318" xr:uid="{B96ECEDC-D532-4BC4-ACF4-BA82B93B7565}">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Nevado Fernández, Carlos</dc:creator>
  <cp:lastModifiedBy>Solano Navas, M. Pilar</cp:lastModifiedBy>
  <dcterms:created xsi:type="dcterms:W3CDTF">2021-05-17T05:28:50Z</dcterms:created>
  <dcterms:modified xsi:type="dcterms:W3CDTF">2021-08-12T11:09:51Z</dcterms:modified>
</cp:coreProperties>
</file>