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231_6000009585_SeO_Hardware CISCO\2. Licitacion\A_publicar\"/>
    </mc:Choice>
  </mc:AlternateContent>
  <xr:revisionPtr revIDLastSave="0" documentId="8_{991EEE22-A93A-49FF-8CC2-1175DC667F46}" xr6:coauthVersionLast="36" xr6:coauthVersionMax="36" xr10:uidLastSave="{00000000-0000-0000-0000-000000000000}"/>
  <bookViews>
    <workbookView xWindow="0" yWindow="0" windowWidth="23040" windowHeight="9060" xr2:uid="{2CD111B8-4BE1-4722-A7F5-8282F48BCC1B}"/>
  </bookViews>
  <sheets>
    <sheet name="INVENTARIO 202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4" i="1" l="1"/>
  <c r="G124" i="1" s="1"/>
  <c r="F125" i="1"/>
  <c r="G125" i="1" s="1"/>
  <c r="F17" i="1"/>
  <c r="G17" i="1" s="1"/>
  <c r="G18" i="1" s="1"/>
  <c r="G127" i="1" l="1"/>
  <c r="F55" i="1"/>
  <c r="G55" i="1" s="1"/>
  <c r="F56" i="1"/>
  <c r="G56" i="1" s="1"/>
  <c r="F58" i="1"/>
  <c r="G58" i="1" s="1"/>
  <c r="F61" i="1"/>
  <c r="G61" i="1" s="1"/>
  <c r="F62" i="1"/>
  <c r="G62" i="1" s="1"/>
  <c r="F63" i="1"/>
  <c r="G63" i="1" s="1"/>
  <c r="F64" i="1"/>
  <c r="G64" i="1" s="1"/>
  <c r="F65" i="1"/>
  <c r="G65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2" i="1"/>
  <c r="G82" i="1" s="1"/>
  <c r="F84" i="1"/>
  <c r="G84" i="1" s="1"/>
  <c r="F85" i="1"/>
  <c r="G85" i="1" s="1"/>
  <c r="F86" i="1"/>
  <c r="G86" i="1" s="1"/>
  <c r="F88" i="1"/>
  <c r="G88" i="1" s="1"/>
  <c r="F90" i="1"/>
  <c r="G90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3" i="1"/>
  <c r="G113" i="1" s="1"/>
  <c r="F115" i="1"/>
  <c r="G115" i="1" s="1"/>
  <c r="F116" i="1"/>
  <c r="G116" i="1" s="1"/>
  <c r="F117" i="1"/>
  <c r="G117" i="1" s="1"/>
  <c r="F119" i="1"/>
  <c r="G119" i="1" s="1"/>
  <c r="F120" i="1"/>
  <c r="G120" i="1" s="1"/>
  <c r="F121" i="1"/>
  <c r="G121" i="1" s="1"/>
  <c r="F122" i="1"/>
  <c r="G122" i="1" s="1"/>
  <c r="F123" i="1"/>
  <c r="G123" i="1" s="1"/>
  <c r="F54" i="1"/>
  <c r="G54" i="1" s="1"/>
  <c r="F48" i="1"/>
  <c r="G48" i="1" s="1"/>
  <c r="F49" i="1"/>
  <c r="G49" i="1" s="1"/>
  <c r="F50" i="1"/>
  <c r="G50" i="1" s="1"/>
  <c r="F47" i="1"/>
  <c r="G47" i="1" s="1"/>
  <c r="F40" i="1"/>
  <c r="G40" i="1" s="1"/>
  <c r="F41" i="1"/>
  <c r="G41" i="1" s="1"/>
  <c r="F42" i="1"/>
  <c r="G42" i="1" s="1"/>
  <c r="F39" i="1"/>
  <c r="G39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/>
  <c r="F34" i="1"/>
  <c r="G34" i="1" s="1"/>
  <c r="F22" i="1"/>
  <c r="G22" i="1" s="1"/>
  <c r="G9" i="1"/>
  <c r="F4" i="1"/>
  <c r="G4" i="1" s="1"/>
  <c r="F5" i="1"/>
  <c r="G5" i="1" s="1"/>
  <c r="F6" i="1"/>
  <c r="G6" i="1" s="1"/>
  <c r="F7" i="1"/>
  <c r="G7" i="1" s="1"/>
  <c r="F8" i="1"/>
  <c r="G8" i="1" s="1"/>
  <c r="F9" i="1"/>
  <c r="F10" i="1"/>
  <c r="G10" i="1" s="1"/>
  <c r="F11" i="1"/>
  <c r="G11" i="1" s="1"/>
  <c r="F12" i="1"/>
  <c r="G12" i="1" s="1"/>
  <c r="F14" i="1"/>
  <c r="G14" i="1" s="1"/>
  <c r="F15" i="1"/>
  <c r="G15" i="1" s="1"/>
  <c r="F16" i="1"/>
  <c r="G16" i="1" s="1"/>
  <c r="F3" i="1"/>
  <c r="G3" i="1" s="1"/>
  <c r="C118" i="1"/>
  <c r="F118" i="1" s="1"/>
  <c r="G118" i="1" s="1"/>
  <c r="C114" i="1"/>
  <c r="F114" i="1" s="1"/>
  <c r="G114" i="1" s="1"/>
  <c r="C112" i="1"/>
  <c r="F112" i="1" s="1"/>
  <c r="G112" i="1" s="1"/>
  <c r="C111" i="1"/>
  <c r="F111" i="1" s="1"/>
  <c r="G111" i="1" s="1"/>
  <c r="C110" i="1"/>
  <c r="F110" i="1" s="1"/>
  <c r="G110" i="1" s="1"/>
  <c r="C91" i="1"/>
  <c r="F91" i="1" s="1"/>
  <c r="G91" i="1" s="1"/>
  <c r="C89" i="1"/>
  <c r="F89" i="1" s="1"/>
  <c r="G89" i="1" s="1"/>
  <c r="C87" i="1"/>
  <c r="F87" i="1" s="1"/>
  <c r="G87" i="1" s="1"/>
  <c r="C83" i="1"/>
  <c r="F83" i="1" s="1"/>
  <c r="G83" i="1" s="1"/>
  <c r="C81" i="1"/>
  <c r="F81" i="1" s="1"/>
  <c r="G81" i="1" s="1"/>
  <c r="C80" i="1"/>
  <c r="F80" i="1" s="1"/>
  <c r="G80" i="1" s="1"/>
  <c r="C67" i="1"/>
  <c r="F67" i="1" s="1"/>
  <c r="G67" i="1" s="1"/>
  <c r="C66" i="1"/>
  <c r="F66" i="1" s="1"/>
  <c r="G66" i="1" s="1"/>
  <c r="C60" i="1"/>
  <c r="F60" i="1" s="1"/>
  <c r="G60" i="1" s="1"/>
  <c r="C59" i="1"/>
  <c r="F59" i="1" s="1"/>
  <c r="G59" i="1" s="1"/>
  <c r="C57" i="1"/>
  <c r="F57" i="1" s="1"/>
  <c r="G57" i="1" s="1"/>
  <c r="C13" i="1"/>
  <c r="F13" i="1" s="1"/>
  <c r="G13" i="1" s="1"/>
  <c r="G35" i="1" l="1"/>
  <c r="G133" i="1" s="1"/>
  <c r="G135" i="1" s="1"/>
  <c r="G43" i="1"/>
  <c r="G51" i="1"/>
  <c r="G137" i="1" l="1"/>
</calcChain>
</file>

<file path=xl/sharedStrings.xml><?xml version="1.0" encoding="utf-8"?>
<sst xmlns="http://schemas.openxmlformats.org/spreadsheetml/2006/main" count="257" uniqueCount="128">
  <si>
    <t>MODULARES</t>
  </si>
  <si>
    <t>Equipo</t>
  </si>
  <si>
    <t>Unidades</t>
  </si>
  <si>
    <t>Tipo de Soporte</t>
  </si>
  <si>
    <t>AIR-CT5508-100-K9</t>
  </si>
  <si>
    <t>WS-C4506-E</t>
  </si>
  <si>
    <t>NBD</t>
  </si>
  <si>
    <t>WS-C4507R</t>
  </si>
  <si>
    <t>WS-C4507R+E</t>
  </si>
  <si>
    <t>8x5x4</t>
  </si>
  <si>
    <t>AIR-WLC4404-100-K9</t>
  </si>
  <si>
    <t>WS-C4507R-E</t>
  </si>
  <si>
    <t>ASA5520</t>
  </si>
  <si>
    <t>WS-C4510R</t>
  </si>
  <si>
    <t>ASA5525</t>
  </si>
  <si>
    <t>WS-C4510R-E</t>
  </si>
  <si>
    <t>ASA5545</t>
  </si>
  <si>
    <t>WS-C6506-E</t>
  </si>
  <si>
    <t>24x7x4</t>
  </si>
  <si>
    <t>ASA5550</t>
  </si>
  <si>
    <t>ASA5580-20</t>
  </si>
  <si>
    <t>WS-C6509-E</t>
  </si>
  <si>
    <t>ASA5585-SSP-40</t>
  </si>
  <si>
    <t>WS-C6513</t>
  </si>
  <si>
    <t>ASR1001-X</t>
  </si>
  <si>
    <t>N2K-C2248TP-1GE</t>
  </si>
  <si>
    <t>N2K-C2232 / C2348</t>
  </si>
  <si>
    <t xml:space="preserve">Cisco 2911/K9 </t>
  </si>
  <si>
    <t>N2K-C2248TP-E-1GE</t>
  </si>
  <si>
    <t>N5K-C5548UP</t>
  </si>
  <si>
    <t>CISCO2811</t>
  </si>
  <si>
    <t>N7K-C7010</t>
  </si>
  <si>
    <t xml:space="preserve">CISCO3845         </t>
  </si>
  <si>
    <t>SEGURIDAD</t>
  </si>
  <si>
    <t>CISCO851-K9</t>
  </si>
  <si>
    <t>ASA5510</t>
  </si>
  <si>
    <t xml:space="preserve">CISCO871-K9         </t>
  </si>
  <si>
    <t xml:space="preserve">CP-7970G </t>
  </si>
  <si>
    <t xml:space="preserve">CSACS-1121-K9     </t>
  </si>
  <si>
    <t>IE-2000-16TC-B</t>
  </si>
  <si>
    <t>IE-2000-4TS-L</t>
  </si>
  <si>
    <t>WS-SVC-FWM-1</t>
  </si>
  <si>
    <t>IE-2000-8TC-B</t>
  </si>
  <si>
    <t>WS-SVC-IDSM-2</t>
  </si>
  <si>
    <t>IE-3000-4TC</t>
  </si>
  <si>
    <t>WS-SVC-NAM-2</t>
  </si>
  <si>
    <t>IE-3000-8TC</t>
  </si>
  <si>
    <t>SNS-3415-K9</t>
  </si>
  <si>
    <t>SNS-3515-K9</t>
  </si>
  <si>
    <t>WIFI</t>
  </si>
  <si>
    <t xml:space="preserve">UCS C220-M4S </t>
  </si>
  <si>
    <t>WS-C2912MF-XL</t>
  </si>
  <si>
    <t>WS-C2924C-XL-EN</t>
  </si>
  <si>
    <t>WS-C2924M-XL</t>
  </si>
  <si>
    <t>WS-C2940-8TF-S</t>
  </si>
  <si>
    <t>WS-C2950-12</t>
  </si>
  <si>
    <t>PRIME PI-UCS-APL-K9</t>
  </si>
  <si>
    <t>WS-C2950-24</t>
  </si>
  <si>
    <t>Cisco 5520 WLC</t>
  </si>
  <si>
    <t>WS-C2950C-24</t>
  </si>
  <si>
    <t>WS-C2950G-24-EI</t>
  </si>
  <si>
    <t>TELEFONIA</t>
  </si>
  <si>
    <t>WS-C2950G-48-EI</t>
  </si>
  <si>
    <t>WS-C2950SX-24</t>
  </si>
  <si>
    <t>WS-C2950T-24</t>
  </si>
  <si>
    <t>WS-C2950T-48-SI</t>
  </si>
  <si>
    <t xml:space="preserve">CP-7960G </t>
  </si>
  <si>
    <t>WS-C2955C-12</t>
  </si>
  <si>
    <t>WS-C2955T-12</t>
  </si>
  <si>
    <t>WS-C2960+24LC-L</t>
  </si>
  <si>
    <t>WS-C2960+24TC-L</t>
  </si>
  <si>
    <t>ACCESO</t>
  </si>
  <si>
    <t>WS-C2960+24TC-S</t>
  </si>
  <si>
    <t>WS-C2960+48TC-L</t>
  </si>
  <si>
    <t>WS-C2960-24-S</t>
  </si>
  <si>
    <t>WS-C2960-24TC-L</t>
  </si>
  <si>
    <t>WS-C2960-24TC-S</t>
  </si>
  <si>
    <t>WS-C2960-24TT-L</t>
  </si>
  <si>
    <t>WS-C2960-48TC-L</t>
  </si>
  <si>
    <t>WS-C2960-48TC-S</t>
  </si>
  <si>
    <t>WS-C2960-48TT-L</t>
  </si>
  <si>
    <t>WS-C2960-8TC-L</t>
  </si>
  <si>
    <t>WS-C2960-8TC-S</t>
  </si>
  <si>
    <t>WS-C2960C-8TC-L</t>
  </si>
  <si>
    <t>WS-C2960C-8TC-S</t>
  </si>
  <si>
    <t>WS-C2960G-48TC-L</t>
  </si>
  <si>
    <t>WS-C2960G-8TC-L</t>
  </si>
  <si>
    <t>WS-C2960S-24TS-L</t>
  </si>
  <si>
    <t>WS-C2960+24PC-L</t>
  </si>
  <si>
    <t>WS-C2960X-24PS-L</t>
  </si>
  <si>
    <t>WS-C2960XR-24TS-I</t>
  </si>
  <si>
    <t>WS-C2970G-24T-E</t>
  </si>
  <si>
    <t>WS-C3750-24TS-E</t>
  </si>
  <si>
    <t>WS-C3750G-12S-S</t>
  </si>
  <si>
    <t>WS-C3750G-24TS-E</t>
  </si>
  <si>
    <t>WS-C3750G-24TS-E1U</t>
  </si>
  <si>
    <t>WS-C3750V2-24TS-E</t>
  </si>
  <si>
    <t>WS-C3750X-12S-E</t>
  </si>
  <si>
    <t>WS-C2960CX-8TC-L</t>
  </si>
  <si>
    <t>WS-C2960CX-8PC-L</t>
  </si>
  <si>
    <t>WS-C2960X-24PSQ-L</t>
  </si>
  <si>
    <t>WS-C2960G-24TC-L</t>
  </si>
  <si>
    <t>WS-C3750E-24TD-S</t>
  </si>
  <si>
    <t>WS-C3850-12S-E</t>
  </si>
  <si>
    <t>IE-2000-16TC-G-E</t>
  </si>
  <si>
    <t>IE-2000-4TS-B</t>
  </si>
  <si>
    <t>IE-2000-4T-L</t>
  </si>
  <si>
    <t>IE-2000-8TC-G-B</t>
  </si>
  <si>
    <t>IE-2000-8TC-G-E</t>
  </si>
  <si>
    <t>C9200-24P-E</t>
  </si>
  <si>
    <t>C9200L-24P-4G</t>
  </si>
  <si>
    <t>C9200L-48P-4G</t>
  </si>
  <si>
    <t>C9300-24P</t>
  </si>
  <si>
    <t>C9300-48P</t>
  </si>
  <si>
    <t>WS-C3560CX-12TC-S</t>
  </si>
  <si>
    <t>SG350-28SFP-K9-EU</t>
  </si>
  <si>
    <t>PRECIO ANUAL</t>
  </si>
  <si>
    <t>PRECIO UNITARIO ANUAL</t>
  </si>
  <si>
    <t>PRECIO TOTAL (4 AÑOS)</t>
  </si>
  <si>
    <t>Importe de la oferta (IVA no incluido)</t>
  </si>
  <si>
    <t>Importe IVA</t>
  </si>
  <si>
    <t>Importe Total oferta (IVA incluido)</t>
  </si>
  <si>
    <t xml:space="preserve">Se tendrán en cuenta las notas del apartado 27 del Pliego de Condiciones Particulares </t>
  </si>
  <si>
    <t>GASTOS GENERALES</t>
  </si>
  <si>
    <t>BENEFICIO INDUSTRIAL</t>
  </si>
  <si>
    <t>ASR-9001</t>
  </si>
  <si>
    <t>ASR-920-24SZ-M</t>
  </si>
  <si>
    <t>ASR-903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</si>
</sst>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2">
    <xf numFmtId="0" fontId="0" fillId="0" borderId="0" xfId="0"/>
    <xf numFmtId="164" fontId="0" fillId="0" borderId="4" xfId="0" applyNumberFormat="1" applyFont="1" applyBorder="1" applyAlignment="1" applyProtection="1">
      <alignment horizontal="center" vertical="center"/>
      <protection locked="0"/>
    </xf>
    <xf numFmtId="164" fontId="0" fillId="0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right" vertic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Font="1" applyProtection="1">
      <protection hidden="1"/>
    </xf>
    <xf numFmtId="0" fontId="2" fillId="4" borderId="4" xfId="0" applyFont="1" applyFill="1" applyBorder="1" applyAlignment="1" applyProtection="1">
      <alignment horizontal="center" vertical="center"/>
      <protection hidden="1"/>
    </xf>
    <xf numFmtId="164" fontId="0" fillId="0" borderId="4" xfId="0" applyNumberFormat="1" applyFont="1" applyBorder="1" applyAlignment="1" applyProtection="1">
      <alignment horizontal="right" vertical="center"/>
      <protection hidden="1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2" fillId="4" borderId="4" xfId="0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Protection="1">
      <protection hidden="1"/>
    </xf>
    <xf numFmtId="0" fontId="3" fillId="0" borderId="4" xfId="0" applyFont="1" applyFill="1" applyBorder="1" applyAlignment="1" applyProtection="1">
      <alignment horizontal="center"/>
      <protection hidden="1"/>
    </xf>
    <xf numFmtId="0" fontId="0" fillId="0" borderId="3" xfId="0" applyFont="1" applyFill="1" applyBorder="1" applyAlignment="1" applyProtection="1">
      <alignment horizontal="center"/>
      <protection hidden="1"/>
    </xf>
    <xf numFmtId="0" fontId="0" fillId="0" borderId="4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Protection="1">
      <protection hidden="1"/>
    </xf>
    <xf numFmtId="0" fontId="1" fillId="3" borderId="4" xfId="0" applyFont="1" applyFill="1" applyBorder="1" applyAlignment="1" applyProtection="1">
      <protection hidden="1"/>
    </xf>
    <xf numFmtId="0" fontId="0" fillId="0" borderId="4" xfId="0" applyFont="1" applyFill="1" applyBorder="1" applyProtection="1">
      <protection hidden="1"/>
    </xf>
    <xf numFmtId="0" fontId="0" fillId="0" borderId="0" xfId="0" applyFont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0" fillId="0" borderId="0" xfId="0" applyAlignment="1" applyProtection="1">
      <protection hidden="1"/>
    </xf>
    <xf numFmtId="164" fontId="6" fillId="0" borderId="4" xfId="0" applyNumberFormat="1" applyFont="1" applyBorder="1" applyAlignment="1" applyProtection="1">
      <alignment horizontal="right" vertical="center"/>
      <protection hidden="1"/>
    </xf>
    <xf numFmtId="164" fontId="7" fillId="0" borderId="4" xfId="0" applyNumberFormat="1" applyFont="1" applyBorder="1" applyAlignment="1" applyProtection="1">
      <alignment horizontal="right" vertical="center"/>
      <protection hidden="1"/>
    </xf>
    <xf numFmtId="164" fontId="6" fillId="0" borderId="4" xfId="0" applyNumberFormat="1" applyFont="1" applyBorder="1" applyAlignment="1" applyProtection="1">
      <alignment horizontal="right" vertical="center"/>
      <protection locked="0"/>
    </xf>
    <xf numFmtId="0" fontId="3" fillId="0" borderId="4" xfId="0" applyFont="1" applyFill="1" applyBorder="1"/>
    <xf numFmtId="0" fontId="3" fillId="0" borderId="4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4" xfId="0" applyFont="1" applyFill="1" applyBorder="1" applyAlignment="1">
      <alignment horizontal="center"/>
    </xf>
    <xf numFmtId="0" fontId="6" fillId="0" borderId="0" xfId="0" applyFont="1" applyAlignment="1" applyProtection="1">
      <alignment horizontal="right" vertical="center"/>
      <protection hidden="1"/>
    </xf>
    <xf numFmtId="0" fontId="1" fillId="3" borderId="1" xfId="0" applyFont="1" applyFill="1" applyBorder="1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center"/>
      <protection hidden="1"/>
    </xf>
    <xf numFmtId="0" fontId="1" fillId="3" borderId="3" xfId="0" applyFont="1" applyFill="1" applyBorder="1" applyAlignment="1" applyProtection="1">
      <alignment horizontal="center"/>
      <protection hidden="1"/>
    </xf>
  </cellXfs>
  <cellStyles count="2">
    <cellStyle name="Neutral 2" xfId="1" xr:uid="{E58BC0F9-6B9D-4C68-84FE-46D0FAABB8E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C5122-5562-415F-AC5C-5442EC61B70C}">
  <sheetPr>
    <pageSetUpPr fitToPage="1"/>
  </sheetPr>
  <dimension ref="B1:J139"/>
  <sheetViews>
    <sheetView tabSelected="1" zoomScaleNormal="100" workbookViewId="0">
      <selection activeCell="I16" sqref="I16"/>
    </sheetView>
  </sheetViews>
  <sheetFormatPr baseColWidth="10" defaultColWidth="11.42578125" defaultRowHeight="15" x14ac:dyDescent="0.25"/>
  <cols>
    <col min="1" max="1" width="3.7109375" style="5" customWidth="1"/>
    <col min="2" max="2" width="21.5703125" style="5" customWidth="1"/>
    <col min="3" max="3" width="9.42578125" style="4" bestFit="1" customWidth="1"/>
    <col min="4" max="4" width="15.5703125" style="5" bestFit="1" customWidth="1"/>
    <col min="5" max="5" width="21.42578125" style="17" bestFit="1" customWidth="1"/>
    <col min="6" max="6" width="17" style="3" bestFit="1" customWidth="1"/>
    <col min="7" max="7" width="20" style="3" bestFit="1" customWidth="1"/>
    <col min="8" max="8" width="15" style="4" bestFit="1" customWidth="1"/>
    <col min="9" max="10" width="11.42578125" style="5"/>
    <col min="11" max="11" width="3.85546875" style="5" customWidth="1"/>
    <col min="12" max="253" width="11.42578125" style="5"/>
    <col min="254" max="255" width="0" style="5" hidden="1" customWidth="1"/>
    <col min="256" max="256" width="4" style="5" bestFit="1" customWidth="1"/>
    <col min="257" max="257" width="21.5703125" style="5" customWidth="1"/>
    <col min="258" max="258" width="9.42578125" style="5" bestFit="1" customWidth="1"/>
    <col min="259" max="259" width="15.5703125" style="5" bestFit="1" customWidth="1"/>
    <col min="260" max="261" width="11.42578125" style="5"/>
    <col min="262" max="262" width="21" style="5" customWidth="1"/>
    <col min="263" max="263" width="10.28515625" style="5" customWidth="1"/>
    <col min="264" max="264" width="15" style="5" bestFit="1" customWidth="1"/>
    <col min="265" max="266" width="11.42578125" style="5"/>
    <col min="267" max="267" width="3.85546875" style="5" customWidth="1"/>
    <col min="268" max="509" width="11.42578125" style="5"/>
    <col min="510" max="511" width="0" style="5" hidden="1" customWidth="1"/>
    <col min="512" max="512" width="4" style="5" bestFit="1" customWidth="1"/>
    <col min="513" max="513" width="21.5703125" style="5" customWidth="1"/>
    <col min="514" max="514" width="9.42578125" style="5" bestFit="1" customWidth="1"/>
    <col min="515" max="515" width="15.5703125" style="5" bestFit="1" customWidth="1"/>
    <col min="516" max="517" width="11.42578125" style="5"/>
    <col min="518" max="518" width="21" style="5" customWidth="1"/>
    <col min="519" max="519" width="10.28515625" style="5" customWidth="1"/>
    <col min="520" max="520" width="15" style="5" bestFit="1" customWidth="1"/>
    <col min="521" max="522" width="11.42578125" style="5"/>
    <col min="523" max="523" width="3.85546875" style="5" customWidth="1"/>
    <col min="524" max="765" width="11.42578125" style="5"/>
    <col min="766" max="767" width="0" style="5" hidden="1" customWidth="1"/>
    <col min="768" max="768" width="4" style="5" bestFit="1" customWidth="1"/>
    <col min="769" max="769" width="21.5703125" style="5" customWidth="1"/>
    <col min="770" max="770" width="9.42578125" style="5" bestFit="1" customWidth="1"/>
    <col min="771" max="771" width="15.5703125" style="5" bestFit="1" customWidth="1"/>
    <col min="772" max="773" width="11.42578125" style="5"/>
    <col min="774" max="774" width="21" style="5" customWidth="1"/>
    <col min="775" max="775" width="10.28515625" style="5" customWidth="1"/>
    <col min="776" max="776" width="15" style="5" bestFit="1" customWidth="1"/>
    <col min="777" max="778" width="11.42578125" style="5"/>
    <col min="779" max="779" width="3.85546875" style="5" customWidth="1"/>
    <col min="780" max="1021" width="11.42578125" style="5"/>
    <col min="1022" max="1023" width="0" style="5" hidden="1" customWidth="1"/>
    <col min="1024" max="1024" width="4" style="5" bestFit="1" customWidth="1"/>
    <col min="1025" max="1025" width="21.5703125" style="5" customWidth="1"/>
    <col min="1026" max="1026" width="9.42578125" style="5" bestFit="1" customWidth="1"/>
    <col min="1027" max="1027" width="15.5703125" style="5" bestFit="1" customWidth="1"/>
    <col min="1028" max="1029" width="11.42578125" style="5"/>
    <col min="1030" max="1030" width="21" style="5" customWidth="1"/>
    <col min="1031" max="1031" width="10.28515625" style="5" customWidth="1"/>
    <col min="1032" max="1032" width="15" style="5" bestFit="1" customWidth="1"/>
    <col min="1033" max="1034" width="11.42578125" style="5"/>
    <col min="1035" max="1035" width="3.85546875" style="5" customWidth="1"/>
    <col min="1036" max="1277" width="11.42578125" style="5"/>
    <col min="1278" max="1279" width="0" style="5" hidden="1" customWidth="1"/>
    <col min="1280" max="1280" width="4" style="5" bestFit="1" customWidth="1"/>
    <col min="1281" max="1281" width="21.5703125" style="5" customWidth="1"/>
    <col min="1282" max="1282" width="9.42578125" style="5" bestFit="1" customWidth="1"/>
    <col min="1283" max="1283" width="15.5703125" style="5" bestFit="1" customWidth="1"/>
    <col min="1284" max="1285" width="11.42578125" style="5"/>
    <col min="1286" max="1286" width="21" style="5" customWidth="1"/>
    <col min="1287" max="1287" width="10.28515625" style="5" customWidth="1"/>
    <col min="1288" max="1288" width="15" style="5" bestFit="1" customWidth="1"/>
    <col min="1289" max="1290" width="11.42578125" style="5"/>
    <col min="1291" max="1291" width="3.85546875" style="5" customWidth="1"/>
    <col min="1292" max="1533" width="11.42578125" style="5"/>
    <col min="1534" max="1535" width="0" style="5" hidden="1" customWidth="1"/>
    <col min="1536" max="1536" width="4" style="5" bestFit="1" customWidth="1"/>
    <col min="1537" max="1537" width="21.5703125" style="5" customWidth="1"/>
    <col min="1538" max="1538" width="9.42578125" style="5" bestFit="1" customWidth="1"/>
    <col min="1539" max="1539" width="15.5703125" style="5" bestFit="1" customWidth="1"/>
    <col min="1540" max="1541" width="11.42578125" style="5"/>
    <col min="1542" max="1542" width="21" style="5" customWidth="1"/>
    <col min="1543" max="1543" width="10.28515625" style="5" customWidth="1"/>
    <col min="1544" max="1544" width="15" style="5" bestFit="1" customWidth="1"/>
    <col min="1545" max="1546" width="11.42578125" style="5"/>
    <col min="1547" max="1547" width="3.85546875" style="5" customWidth="1"/>
    <col min="1548" max="1789" width="11.42578125" style="5"/>
    <col min="1790" max="1791" width="0" style="5" hidden="1" customWidth="1"/>
    <col min="1792" max="1792" width="4" style="5" bestFit="1" customWidth="1"/>
    <col min="1793" max="1793" width="21.5703125" style="5" customWidth="1"/>
    <col min="1794" max="1794" width="9.42578125" style="5" bestFit="1" customWidth="1"/>
    <col min="1795" max="1795" width="15.5703125" style="5" bestFit="1" customWidth="1"/>
    <col min="1796" max="1797" width="11.42578125" style="5"/>
    <col min="1798" max="1798" width="21" style="5" customWidth="1"/>
    <col min="1799" max="1799" width="10.28515625" style="5" customWidth="1"/>
    <col min="1800" max="1800" width="15" style="5" bestFit="1" customWidth="1"/>
    <col min="1801" max="1802" width="11.42578125" style="5"/>
    <col min="1803" max="1803" width="3.85546875" style="5" customWidth="1"/>
    <col min="1804" max="2045" width="11.42578125" style="5"/>
    <col min="2046" max="2047" width="0" style="5" hidden="1" customWidth="1"/>
    <col min="2048" max="2048" width="4" style="5" bestFit="1" customWidth="1"/>
    <col min="2049" max="2049" width="21.5703125" style="5" customWidth="1"/>
    <col min="2050" max="2050" width="9.42578125" style="5" bestFit="1" customWidth="1"/>
    <col min="2051" max="2051" width="15.5703125" style="5" bestFit="1" customWidth="1"/>
    <col min="2052" max="2053" width="11.42578125" style="5"/>
    <col min="2054" max="2054" width="21" style="5" customWidth="1"/>
    <col min="2055" max="2055" width="10.28515625" style="5" customWidth="1"/>
    <col min="2056" max="2056" width="15" style="5" bestFit="1" customWidth="1"/>
    <col min="2057" max="2058" width="11.42578125" style="5"/>
    <col min="2059" max="2059" width="3.85546875" style="5" customWidth="1"/>
    <col min="2060" max="2301" width="11.42578125" style="5"/>
    <col min="2302" max="2303" width="0" style="5" hidden="1" customWidth="1"/>
    <col min="2304" max="2304" width="4" style="5" bestFit="1" customWidth="1"/>
    <col min="2305" max="2305" width="21.5703125" style="5" customWidth="1"/>
    <col min="2306" max="2306" width="9.42578125" style="5" bestFit="1" customWidth="1"/>
    <col min="2307" max="2307" width="15.5703125" style="5" bestFit="1" customWidth="1"/>
    <col min="2308" max="2309" width="11.42578125" style="5"/>
    <col min="2310" max="2310" width="21" style="5" customWidth="1"/>
    <col min="2311" max="2311" width="10.28515625" style="5" customWidth="1"/>
    <col min="2312" max="2312" width="15" style="5" bestFit="1" customWidth="1"/>
    <col min="2313" max="2314" width="11.42578125" style="5"/>
    <col min="2315" max="2315" width="3.85546875" style="5" customWidth="1"/>
    <col min="2316" max="2557" width="11.42578125" style="5"/>
    <col min="2558" max="2559" width="0" style="5" hidden="1" customWidth="1"/>
    <col min="2560" max="2560" width="4" style="5" bestFit="1" customWidth="1"/>
    <col min="2561" max="2561" width="21.5703125" style="5" customWidth="1"/>
    <col min="2562" max="2562" width="9.42578125" style="5" bestFit="1" customWidth="1"/>
    <col min="2563" max="2563" width="15.5703125" style="5" bestFit="1" customWidth="1"/>
    <col min="2564" max="2565" width="11.42578125" style="5"/>
    <col min="2566" max="2566" width="21" style="5" customWidth="1"/>
    <col min="2567" max="2567" width="10.28515625" style="5" customWidth="1"/>
    <col min="2568" max="2568" width="15" style="5" bestFit="1" customWidth="1"/>
    <col min="2569" max="2570" width="11.42578125" style="5"/>
    <col min="2571" max="2571" width="3.85546875" style="5" customWidth="1"/>
    <col min="2572" max="2813" width="11.42578125" style="5"/>
    <col min="2814" max="2815" width="0" style="5" hidden="1" customWidth="1"/>
    <col min="2816" max="2816" width="4" style="5" bestFit="1" customWidth="1"/>
    <col min="2817" max="2817" width="21.5703125" style="5" customWidth="1"/>
    <col min="2818" max="2818" width="9.42578125" style="5" bestFit="1" customWidth="1"/>
    <col min="2819" max="2819" width="15.5703125" style="5" bestFit="1" customWidth="1"/>
    <col min="2820" max="2821" width="11.42578125" style="5"/>
    <col min="2822" max="2822" width="21" style="5" customWidth="1"/>
    <col min="2823" max="2823" width="10.28515625" style="5" customWidth="1"/>
    <col min="2824" max="2824" width="15" style="5" bestFit="1" customWidth="1"/>
    <col min="2825" max="2826" width="11.42578125" style="5"/>
    <col min="2827" max="2827" width="3.85546875" style="5" customWidth="1"/>
    <col min="2828" max="3069" width="11.42578125" style="5"/>
    <col min="3070" max="3071" width="0" style="5" hidden="1" customWidth="1"/>
    <col min="3072" max="3072" width="4" style="5" bestFit="1" customWidth="1"/>
    <col min="3073" max="3073" width="21.5703125" style="5" customWidth="1"/>
    <col min="3074" max="3074" width="9.42578125" style="5" bestFit="1" customWidth="1"/>
    <col min="3075" max="3075" width="15.5703125" style="5" bestFit="1" customWidth="1"/>
    <col min="3076" max="3077" width="11.42578125" style="5"/>
    <col min="3078" max="3078" width="21" style="5" customWidth="1"/>
    <col min="3079" max="3079" width="10.28515625" style="5" customWidth="1"/>
    <col min="3080" max="3080" width="15" style="5" bestFit="1" customWidth="1"/>
    <col min="3081" max="3082" width="11.42578125" style="5"/>
    <col min="3083" max="3083" width="3.85546875" style="5" customWidth="1"/>
    <col min="3084" max="3325" width="11.42578125" style="5"/>
    <col min="3326" max="3327" width="0" style="5" hidden="1" customWidth="1"/>
    <col min="3328" max="3328" width="4" style="5" bestFit="1" customWidth="1"/>
    <col min="3329" max="3329" width="21.5703125" style="5" customWidth="1"/>
    <col min="3330" max="3330" width="9.42578125" style="5" bestFit="1" customWidth="1"/>
    <col min="3331" max="3331" width="15.5703125" style="5" bestFit="1" customWidth="1"/>
    <col min="3332" max="3333" width="11.42578125" style="5"/>
    <col min="3334" max="3334" width="21" style="5" customWidth="1"/>
    <col min="3335" max="3335" width="10.28515625" style="5" customWidth="1"/>
    <col min="3336" max="3336" width="15" style="5" bestFit="1" customWidth="1"/>
    <col min="3337" max="3338" width="11.42578125" style="5"/>
    <col min="3339" max="3339" width="3.85546875" style="5" customWidth="1"/>
    <col min="3340" max="3581" width="11.42578125" style="5"/>
    <col min="3582" max="3583" width="0" style="5" hidden="1" customWidth="1"/>
    <col min="3584" max="3584" width="4" style="5" bestFit="1" customWidth="1"/>
    <col min="3585" max="3585" width="21.5703125" style="5" customWidth="1"/>
    <col min="3586" max="3586" width="9.42578125" style="5" bestFit="1" customWidth="1"/>
    <col min="3587" max="3587" width="15.5703125" style="5" bestFit="1" customWidth="1"/>
    <col min="3588" max="3589" width="11.42578125" style="5"/>
    <col min="3590" max="3590" width="21" style="5" customWidth="1"/>
    <col min="3591" max="3591" width="10.28515625" style="5" customWidth="1"/>
    <col min="3592" max="3592" width="15" style="5" bestFit="1" customWidth="1"/>
    <col min="3593" max="3594" width="11.42578125" style="5"/>
    <col min="3595" max="3595" width="3.85546875" style="5" customWidth="1"/>
    <col min="3596" max="3837" width="11.42578125" style="5"/>
    <col min="3838" max="3839" width="0" style="5" hidden="1" customWidth="1"/>
    <col min="3840" max="3840" width="4" style="5" bestFit="1" customWidth="1"/>
    <col min="3841" max="3841" width="21.5703125" style="5" customWidth="1"/>
    <col min="3842" max="3842" width="9.42578125" style="5" bestFit="1" customWidth="1"/>
    <col min="3843" max="3843" width="15.5703125" style="5" bestFit="1" customWidth="1"/>
    <col min="3844" max="3845" width="11.42578125" style="5"/>
    <col min="3846" max="3846" width="21" style="5" customWidth="1"/>
    <col min="3847" max="3847" width="10.28515625" style="5" customWidth="1"/>
    <col min="3848" max="3848" width="15" style="5" bestFit="1" customWidth="1"/>
    <col min="3849" max="3850" width="11.42578125" style="5"/>
    <col min="3851" max="3851" width="3.85546875" style="5" customWidth="1"/>
    <col min="3852" max="4093" width="11.42578125" style="5"/>
    <col min="4094" max="4095" width="0" style="5" hidden="1" customWidth="1"/>
    <col min="4096" max="4096" width="4" style="5" bestFit="1" customWidth="1"/>
    <col min="4097" max="4097" width="21.5703125" style="5" customWidth="1"/>
    <col min="4098" max="4098" width="9.42578125" style="5" bestFit="1" customWidth="1"/>
    <col min="4099" max="4099" width="15.5703125" style="5" bestFit="1" customWidth="1"/>
    <col min="4100" max="4101" width="11.42578125" style="5"/>
    <col min="4102" max="4102" width="21" style="5" customWidth="1"/>
    <col min="4103" max="4103" width="10.28515625" style="5" customWidth="1"/>
    <col min="4104" max="4104" width="15" style="5" bestFit="1" customWidth="1"/>
    <col min="4105" max="4106" width="11.42578125" style="5"/>
    <col min="4107" max="4107" width="3.85546875" style="5" customWidth="1"/>
    <col min="4108" max="4349" width="11.42578125" style="5"/>
    <col min="4350" max="4351" width="0" style="5" hidden="1" customWidth="1"/>
    <col min="4352" max="4352" width="4" style="5" bestFit="1" customWidth="1"/>
    <col min="4353" max="4353" width="21.5703125" style="5" customWidth="1"/>
    <col min="4354" max="4354" width="9.42578125" style="5" bestFit="1" customWidth="1"/>
    <col min="4355" max="4355" width="15.5703125" style="5" bestFit="1" customWidth="1"/>
    <col min="4356" max="4357" width="11.42578125" style="5"/>
    <col min="4358" max="4358" width="21" style="5" customWidth="1"/>
    <col min="4359" max="4359" width="10.28515625" style="5" customWidth="1"/>
    <col min="4360" max="4360" width="15" style="5" bestFit="1" customWidth="1"/>
    <col min="4361" max="4362" width="11.42578125" style="5"/>
    <col min="4363" max="4363" width="3.85546875" style="5" customWidth="1"/>
    <col min="4364" max="4605" width="11.42578125" style="5"/>
    <col min="4606" max="4607" width="0" style="5" hidden="1" customWidth="1"/>
    <col min="4608" max="4608" width="4" style="5" bestFit="1" customWidth="1"/>
    <col min="4609" max="4609" width="21.5703125" style="5" customWidth="1"/>
    <col min="4610" max="4610" width="9.42578125" style="5" bestFit="1" customWidth="1"/>
    <col min="4611" max="4611" width="15.5703125" style="5" bestFit="1" customWidth="1"/>
    <col min="4612" max="4613" width="11.42578125" style="5"/>
    <col min="4614" max="4614" width="21" style="5" customWidth="1"/>
    <col min="4615" max="4615" width="10.28515625" style="5" customWidth="1"/>
    <col min="4616" max="4616" width="15" style="5" bestFit="1" customWidth="1"/>
    <col min="4617" max="4618" width="11.42578125" style="5"/>
    <col min="4619" max="4619" width="3.85546875" style="5" customWidth="1"/>
    <col min="4620" max="4861" width="11.42578125" style="5"/>
    <col min="4862" max="4863" width="0" style="5" hidden="1" customWidth="1"/>
    <col min="4864" max="4864" width="4" style="5" bestFit="1" customWidth="1"/>
    <col min="4865" max="4865" width="21.5703125" style="5" customWidth="1"/>
    <col min="4866" max="4866" width="9.42578125" style="5" bestFit="1" customWidth="1"/>
    <col min="4867" max="4867" width="15.5703125" style="5" bestFit="1" customWidth="1"/>
    <col min="4868" max="4869" width="11.42578125" style="5"/>
    <col min="4870" max="4870" width="21" style="5" customWidth="1"/>
    <col min="4871" max="4871" width="10.28515625" style="5" customWidth="1"/>
    <col min="4872" max="4872" width="15" style="5" bestFit="1" customWidth="1"/>
    <col min="4873" max="4874" width="11.42578125" style="5"/>
    <col min="4875" max="4875" width="3.85546875" style="5" customWidth="1"/>
    <col min="4876" max="5117" width="11.42578125" style="5"/>
    <col min="5118" max="5119" width="0" style="5" hidden="1" customWidth="1"/>
    <col min="5120" max="5120" width="4" style="5" bestFit="1" customWidth="1"/>
    <col min="5121" max="5121" width="21.5703125" style="5" customWidth="1"/>
    <col min="5122" max="5122" width="9.42578125" style="5" bestFit="1" customWidth="1"/>
    <col min="5123" max="5123" width="15.5703125" style="5" bestFit="1" customWidth="1"/>
    <col min="5124" max="5125" width="11.42578125" style="5"/>
    <col min="5126" max="5126" width="21" style="5" customWidth="1"/>
    <col min="5127" max="5127" width="10.28515625" style="5" customWidth="1"/>
    <col min="5128" max="5128" width="15" style="5" bestFit="1" customWidth="1"/>
    <col min="5129" max="5130" width="11.42578125" style="5"/>
    <col min="5131" max="5131" width="3.85546875" style="5" customWidth="1"/>
    <col min="5132" max="5373" width="11.42578125" style="5"/>
    <col min="5374" max="5375" width="0" style="5" hidden="1" customWidth="1"/>
    <col min="5376" max="5376" width="4" style="5" bestFit="1" customWidth="1"/>
    <col min="5377" max="5377" width="21.5703125" style="5" customWidth="1"/>
    <col min="5378" max="5378" width="9.42578125" style="5" bestFit="1" customWidth="1"/>
    <col min="5379" max="5379" width="15.5703125" style="5" bestFit="1" customWidth="1"/>
    <col min="5380" max="5381" width="11.42578125" style="5"/>
    <col min="5382" max="5382" width="21" style="5" customWidth="1"/>
    <col min="5383" max="5383" width="10.28515625" style="5" customWidth="1"/>
    <col min="5384" max="5384" width="15" style="5" bestFit="1" customWidth="1"/>
    <col min="5385" max="5386" width="11.42578125" style="5"/>
    <col min="5387" max="5387" width="3.85546875" style="5" customWidth="1"/>
    <col min="5388" max="5629" width="11.42578125" style="5"/>
    <col min="5630" max="5631" width="0" style="5" hidden="1" customWidth="1"/>
    <col min="5632" max="5632" width="4" style="5" bestFit="1" customWidth="1"/>
    <col min="5633" max="5633" width="21.5703125" style="5" customWidth="1"/>
    <col min="5634" max="5634" width="9.42578125" style="5" bestFit="1" customWidth="1"/>
    <col min="5635" max="5635" width="15.5703125" style="5" bestFit="1" customWidth="1"/>
    <col min="5636" max="5637" width="11.42578125" style="5"/>
    <col min="5638" max="5638" width="21" style="5" customWidth="1"/>
    <col min="5639" max="5639" width="10.28515625" style="5" customWidth="1"/>
    <col min="5640" max="5640" width="15" style="5" bestFit="1" customWidth="1"/>
    <col min="5641" max="5642" width="11.42578125" style="5"/>
    <col min="5643" max="5643" width="3.85546875" style="5" customWidth="1"/>
    <col min="5644" max="5885" width="11.42578125" style="5"/>
    <col min="5886" max="5887" width="0" style="5" hidden="1" customWidth="1"/>
    <col min="5888" max="5888" width="4" style="5" bestFit="1" customWidth="1"/>
    <col min="5889" max="5889" width="21.5703125" style="5" customWidth="1"/>
    <col min="5890" max="5890" width="9.42578125" style="5" bestFit="1" customWidth="1"/>
    <col min="5891" max="5891" width="15.5703125" style="5" bestFit="1" customWidth="1"/>
    <col min="5892" max="5893" width="11.42578125" style="5"/>
    <col min="5894" max="5894" width="21" style="5" customWidth="1"/>
    <col min="5895" max="5895" width="10.28515625" style="5" customWidth="1"/>
    <col min="5896" max="5896" width="15" style="5" bestFit="1" customWidth="1"/>
    <col min="5897" max="5898" width="11.42578125" style="5"/>
    <col min="5899" max="5899" width="3.85546875" style="5" customWidth="1"/>
    <col min="5900" max="6141" width="11.42578125" style="5"/>
    <col min="6142" max="6143" width="0" style="5" hidden="1" customWidth="1"/>
    <col min="6144" max="6144" width="4" style="5" bestFit="1" customWidth="1"/>
    <col min="6145" max="6145" width="21.5703125" style="5" customWidth="1"/>
    <col min="6146" max="6146" width="9.42578125" style="5" bestFit="1" customWidth="1"/>
    <col min="6147" max="6147" width="15.5703125" style="5" bestFit="1" customWidth="1"/>
    <col min="6148" max="6149" width="11.42578125" style="5"/>
    <col min="6150" max="6150" width="21" style="5" customWidth="1"/>
    <col min="6151" max="6151" width="10.28515625" style="5" customWidth="1"/>
    <col min="6152" max="6152" width="15" style="5" bestFit="1" customWidth="1"/>
    <col min="6153" max="6154" width="11.42578125" style="5"/>
    <col min="6155" max="6155" width="3.85546875" style="5" customWidth="1"/>
    <col min="6156" max="6397" width="11.42578125" style="5"/>
    <col min="6398" max="6399" width="0" style="5" hidden="1" customWidth="1"/>
    <col min="6400" max="6400" width="4" style="5" bestFit="1" customWidth="1"/>
    <col min="6401" max="6401" width="21.5703125" style="5" customWidth="1"/>
    <col min="6402" max="6402" width="9.42578125" style="5" bestFit="1" customWidth="1"/>
    <col min="6403" max="6403" width="15.5703125" style="5" bestFit="1" customWidth="1"/>
    <col min="6404" max="6405" width="11.42578125" style="5"/>
    <col min="6406" max="6406" width="21" style="5" customWidth="1"/>
    <col min="6407" max="6407" width="10.28515625" style="5" customWidth="1"/>
    <col min="6408" max="6408" width="15" style="5" bestFit="1" customWidth="1"/>
    <col min="6409" max="6410" width="11.42578125" style="5"/>
    <col min="6411" max="6411" width="3.85546875" style="5" customWidth="1"/>
    <col min="6412" max="6653" width="11.42578125" style="5"/>
    <col min="6654" max="6655" width="0" style="5" hidden="1" customWidth="1"/>
    <col min="6656" max="6656" width="4" style="5" bestFit="1" customWidth="1"/>
    <col min="6657" max="6657" width="21.5703125" style="5" customWidth="1"/>
    <col min="6658" max="6658" width="9.42578125" style="5" bestFit="1" customWidth="1"/>
    <col min="6659" max="6659" width="15.5703125" style="5" bestFit="1" customWidth="1"/>
    <col min="6660" max="6661" width="11.42578125" style="5"/>
    <col min="6662" max="6662" width="21" style="5" customWidth="1"/>
    <col min="6663" max="6663" width="10.28515625" style="5" customWidth="1"/>
    <col min="6664" max="6664" width="15" style="5" bestFit="1" customWidth="1"/>
    <col min="6665" max="6666" width="11.42578125" style="5"/>
    <col min="6667" max="6667" width="3.85546875" style="5" customWidth="1"/>
    <col min="6668" max="6909" width="11.42578125" style="5"/>
    <col min="6910" max="6911" width="0" style="5" hidden="1" customWidth="1"/>
    <col min="6912" max="6912" width="4" style="5" bestFit="1" customWidth="1"/>
    <col min="6913" max="6913" width="21.5703125" style="5" customWidth="1"/>
    <col min="6914" max="6914" width="9.42578125" style="5" bestFit="1" customWidth="1"/>
    <col min="6915" max="6915" width="15.5703125" style="5" bestFit="1" customWidth="1"/>
    <col min="6916" max="6917" width="11.42578125" style="5"/>
    <col min="6918" max="6918" width="21" style="5" customWidth="1"/>
    <col min="6919" max="6919" width="10.28515625" style="5" customWidth="1"/>
    <col min="6920" max="6920" width="15" style="5" bestFit="1" customWidth="1"/>
    <col min="6921" max="6922" width="11.42578125" style="5"/>
    <col min="6923" max="6923" width="3.85546875" style="5" customWidth="1"/>
    <col min="6924" max="7165" width="11.42578125" style="5"/>
    <col min="7166" max="7167" width="0" style="5" hidden="1" customWidth="1"/>
    <col min="7168" max="7168" width="4" style="5" bestFit="1" customWidth="1"/>
    <col min="7169" max="7169" width="21.5703125" style="5" customWidth="1"/>
    <col min="7170" max="7170" width="9.42578125" style="5" bestFit="1" customWidth="1"/>
    <col min="7171" max="7171" width="15.5703125" style="5" bestFit="1" customWidth="1"/>
    <col min="7172" max="7173" width="11.42578125" style="5"/>
    <col min="7174" max="7174" width="21" style="5" customWidth="1"/>
    <col min="7175" max="7175" width="10.28515625" style="5" customWidth="1"/>
    <col min="7176" max="7176" width="15" style="5" bestFit="1" customWidth="1"/>
    <col min="7177" max="7178" width="11.42578125" style="5"/>
    <col min="7179" max="7179" width="3.85546875" style="5" customWidth="1"/>
    <col min="7180" max="7421" width="11.42578125" style="5"/>
    <col min="7422" max="7423" width="0" style="5" hidden="1" customWidth="1"/>
    <col min="7424" max="7424" width="4" style="5" bestFit="1" customWidth="1"/>
    <col min="7425" max="7425" width="21.5703125" style="5" customWidth="1"/>
    <col min="7426" max="7426" width="9.42578125" style="5" bestFit="1" customWidth="1"/>
    <col min="7427" max="7427" width="15.5703125" style="5" bestFit="1" customWidth="1"/>
    <col min="7428" max="7429" width="11.42578125" style="5"/>
    <col min="7430" max="7430" width="21" style="5" customWidth="1"/>
    <col min="7431" max="7431" width="10.28515625" style="5" customWidth="1"/>
    <col min="7432" max="7432" width="15" style="5" bestFit="1" customWidth="1"/>
    <col min="7433" max="7434" width="11.42578125" style="5"/>
    <col min="7435" max="7435" width="3.85546875" style="5" customWidth="1"/>
    <col min="7436" max="7677" width="11.42578125" style="5"/>
    <col min="7678" max="7679" width="0" style="5" hidden="1" customWidth="1"/>
    <col min="7680" max="7680" width="4" style="5" bestFit="1" customWidth="1"/>
    <col min="7681" max="7681" width="21.5703125" style="5" customWidth="1"/>
    <col min="7682" max="7682" width="9.42578125" style="5" bestFit="1" customWidth="1"/>
    <col min="7683" max="7683" width="15.5703125" style="5" bestFit="1" customWidth="1"/>
    <col min="7684" max="7685" width="11.42578125" style="5"/>
    <col min="7686" max="7686" width="21" style="5" customWidth="1"/>
    <col min="7687" max="7687" width="10.28515625" style="5" customWidth="1"/>
    <col min="7688" max="7688" width="15" style="5" bestFit="1" customWidth="1"/>
    <col min="7689" max="7690" width="11.42578125" style="5"/>
    <col min="7691" max="7691" width="3.85546875" style="5" customWidth="1"/>
    <col min="7692" max="7933" width="11.42578125" style="5"/>
    <col min="7934" max="7935" width="0" style="5" hidden="1" customWidth="1"/>
    <col min="7936" max="7936" width="4" style="5" bestFit="1" customWidth="1"/>
    <col min="7937" max="7937" width="21.5703125" style="5" customWidth="1"/>
    <col min="7938" max="7938" width="9.42578125" style="5" bestFit="1" customWidth="1"/>
    <col min="7939" max="7939" width="15.5703125" style="5" bestFit="1" customWidth="1"/>
    <col min="7940" max="7941" width="11.42578125" style="5"/>
    <col min="7942" max="7942" width="21" style="5" customWidth="1"/>
    <col min="7943" max="7943" width="10.28515625" style="5" customWidth="1"/>
    <col min="7944" max="7944" width="15" style="5" bestFit="1" customWidth="1"/>
    <col min="7945" max="7946" width="11.42578125" style="5"/>
    <col min="7947" max="7947" width="3.85546875" style="5" customWidth="1"/>
    <col min="7948" max="8189" width="11.42578125" style="5"/>
    <col min="8190" max="8191" width="0" style="5" hidden="1" customWidth="1"/>
    <col min="8192" max="8192" width="4" style="5" bestFit="1" customWidth="1"/>
    <col min="8193" max="8193" width="21.5703125" style="5" customWidth="1"/>
    <col min="8194" max="8194" width="9.42578125" style="5" bestFit="1" customWidth="1"/>
    <col min="8195" max="8195" width="15.5703125" style="5" bestFit="1" customWidth="1"/>
    <col min="8196" max="8197" width="11.42578125" style="5"/>
    <col min="8198" max="8198" width="21" style="5" customWidth="1"/>
    <col min="8199" max="8199" width="10.28515625" style="5" customWidth="1"/>
    <col min="8200" max="8200" width="15" style="5" bestFit="1" customWidth="1"/>
    <col min="8201" max="8202" width="11.42578125" style="5"/>
    <col min="8203" max="8203" width="3.85546875" style="5" customWidth="1"/>
    <col min="8204" max="8445" width="11.42578125" style="5"/>
    <col min="8446" max="8447" width="0" style="5" hidden="1" customWidth="1"/>
    <col min="8448" max="8448" width="4" style="5" bestFit="1" customWidth="1"/>
    <col min="8449" max="8449" width="21.5703125" style="5" customWidth="1"/>
    <col min="8450" max="8450" width="9.42578125" style="5" bestFit="1" customWidth="1"/>
    <col min="8451" max="8451" width="15.5703125" style="5" bestFit="1" customWidth="1"/>
    <col min="8452" max="8453" width="11.42578125" style="5"/>
    <col min="8454" max="8454" width="21" style="5" customWidth="1"/>
    <col min="8455" max="8455" width="10.28515625" style="5" customWidth="1"/>
    <col min="8456" max="8456" width="15" style="5" bestFit="1" customWidth="1"/>
    <col min="8457" max="8458" width="11.42578125" style="5"/>
    <col min="8459" max="8459" width="3.85546875" style="5" customWidth="1"/>
    <col min="8460" max="8701" width="11.42578125" style="5"/>
    <col min="8702" max="8703" width="0" style="5" hidden="1" customWidth="1"/>
    <col min="8704" max="8704" width="4" style="5" bestFit="1" customWidth="1"/>
    <col min="8705" max="8705" width="21.5703125" style="5" customWidth="1"/>
    <col min="8706" max="8706" width="9.42578125" style="5" bestFit="1" customWidth="1"/>
    <col min="8707" max="8707" width="15.5703125" style="5" bestFit="1" customWidth="1"/>
    <col min="8708" max="8709" width="11.42578125" style="5"/>
    <col min="8710" max="8710" width="21" style="5" customWidth="1"/>
    <col min="8711" max="8711" width="10.28515625" style="5" customWidth="1"/>
    <col min="8712" max="8712" width="15" style="5" bestFit="1" customWidth="1"/>
    <col min="8713" max="8714" width="11.42578125" style="5"/>
    <col min="8715" max="8715" width="3.85546875" style="5" customWidth="1"/>
    <col min="8716" max="8957" width="11.42578125" style="5"/>
    <col min="8958" max="8959" width="0" style="5" hidden="1" customWidth="1"/>
    <col min="8960" max="8960" width="4" style="5" bestFit="1" customWidth="1"/>
    <col min="8961" max="8961" width="21.5703125" style="5" customWidth="1"/>
    <col min="8962" max="8962" width="9.42578125" style="5" bestFit="1" customWidth="1"/>
    <col min="8963" max="8963" width="15.5703125" style="5" bestFit="1" customWidth="1"/>
    <col min="8964" max="8965" width="11.42578125" style="5"/>
    <col min="8966" max="8966" width="21" style="5" customWidth="1"/>
    <col min="8967" max="8967" width="10.28515625" style="5" customWidth="1"/>
    <col min="8968" max="8968" width="15" style="5" bestFit="1" customWidth="1"/>
    <col min="8969" max="8970" width="11.42578125" style="5"/>
    <col min="8971" max="8971" width="3.85546875" style="5" customWidth="1"/>
    <col min="8972" max="9213" width="11.42578125" style="5"/>
    <col min="9214" max="9215" width="0" style="5" hidden="1" customWidth="1"/>
    <col min="9216" max="9216" width="4" style="5" bestFit="1" customWidth="1"/>
    <col min="9217" max="9217" width="21.5703125" style="5" customWidth="1"/>
    <col min="9218" max="9218" width="9.42578125" style="5" bestFit="1" customWidth="1"/>
    <col min="9219" max="9219" width="15.5703125" style="5" bestFit="1" customWidth="1"/>
    <col min="9220" max="9221" width="11.42578125" style="5"/>
    <col min="9222" max="9222" width="21" style="5" customWidth="1"/>
    <col min="9223" max="9223" width="10.28515625" style="5" customWidth="1"/>
    <col min="9224" max="9224" width="15" style="5" bestFit="1" customWidth="1"/>
    <col min="9225" max="9226" width="11.42578125" style="5"/>
    <col min="9227" max="9227" width="3.85546875" style="5" customWidth="1"/>
    <col min="9228" max="9469" width="11.42578125" style="5"/>
    <col min="9470" max="9471" width="0" style="5" hidden="1" customWidth="1"/>
    <col min="9472" max="9472" width="4" style="5" bestFit="1" customWidth="1"/>
    <col min="9473" max="9473" width="21.5703125" style="5" customWidth="1"/>
    <col min="9474" max="9474" width="9.42578125" style="5" bestFit="1" customWidth="1"/>
    <col min="9475" max="9475" width="15.5703125" style="5" bestFit="1" customWidth="1"/>
    <col min="9476" max="9477" width="11.42578125" style="5"/>
    <col min="9478" max="9478" width="21" style="5" customWidth="1"/>
    <col min="9479" max="9479" width="10.28515625" style="5" customWidth="1"/>
    <col min="9480" max="9480" width="15" style="5" bestFit="1" customWidth="1"/>
    <col min="9481" max="9482" width="11.42578125" style="5"/>
    <col min="9483" max="9483" width="3.85546875" style="5" customWidth="1"/>
    <col min="9484" max="9725" width="11.42578125" style="5"/>
    <col min="9726" max="9727" width="0" style="5" hidden="1" customWidth="1"/>
    <col min="9728" max="9728" width="4" style="5" bestFit="1" customWidth="1"/>
    <col min="9729" max="9729" width="21.5703125" style="5" customWidth="1"/>
    <col min="9730" max="9730" width="9.42578125" style="5" bestFit="1" customWidth="1"/>
    <col min="9731" max="9731" width="15.5703125" style="5" bestFit="1" customWidth="1"/>
    <col min="9732" max="9733" width="11.42578125" style="5"/>
    <col min="9734" max="9734" width="21" style="5" customWidth="1"/>
    <col min="9735" max="9735" width="10.28515625" style="5" customWidth="1"/>
    <col min="9736" max="9736" width="15" style="5" bestFit="1" customWidth="1"/>
    <col min="9737" max="9738" width="11.42578125" style="5"/>
    <col min="9739" max="9739" width="3.85546875" style="5" customWidth="1"/>
    <col min="9740" max="9981" width="11.42578125" style="5"/>
    <col min="9982" max="9983" width="0" style="5" hidden="1" customWidth="1"/>
    <col min="9984" max="9984" width="4" style="5" bestFit="1" customWidth="1"/>
    <col min="9985" max="9985" width="21.5703125" style="5" customWidth="1"/>
    <col min="9986" max="9986" width="9.42578125" style="5" bestFit="1" customWidth="1"/>
    <col min="9987" max="9987" width="15.5703125" style="5" bestFit="1" customWidth="1"/>
    <col min="9988" max="9989" width="11.42578125" style="5"/>
    <col min="9990" max="9990" width="21" style="5" customWidth="1"/>
    <col min="9991" max="9991" width="10.28515625" style="5" customWidth="1"/>
    <col min="9992" max="9992" width="15" style="5" bestFit="1" customWidth="1"/>
    <col min="9993" max="9994" width="11.42578125" style="5"/>
    <col min="9995" max="9995" width="3.85546875" style="5" customWidth="1"/>
    <col min="9996" max="10237" width="11.42578125" style="5"/>
    <col min="10238" max="10239" width="0" style="5" hidden="1" customWidth="1"/>
    <col min="10240" max="10240" width="4" style="5" bestFit="1" customWidth="1"/>
    <col min="10241" max="10241" width="21.5703125" style="5" customWidth="1"/>
    <col min="10242" max="10242" width="9.42578125" style="5" bestFit="1" customWidth="1"/>
    <col min="10243" max="10243" width="15.5703125" style="5" bestFit="1" customWidth="1"/>
    <col min="10244" max="10245" width="11.42578125" style="5"/>
    <col min="10246" max="10246" width="21" style="5" customWidth="1"/>
    <col min="10247" max="10247" width="10.28515625" style="5" customWidth="1"/>
    <col min="10248" max="10248" width="15" style="5" bestFit="1" customWidth="1"/>
    <col min="10249" max="10250" width="11.42578125" style="5"/>
    <col min="10251" max="10251" width="3.85546875" style="5" customWidth="1"/>
    <col min="10252" max="10493" width="11.42578125" style="5"/>
    <col min="10494" max="10495" width="0" style="5" hidden="1" customWidth="1"/>
    <col min="10496" max="10496" width="4" style="5" bestFit="1" customWidth="1"/>
    <col min="10497" max="10497" width="21.5703125" style="5" customWidth="1"/>
    <col min="10498" max="10498" width="9.42578125" style="5" bestFit="1" customWidth="1"/>
    <col min="10499" max="10499" width="15.5703125" style="5" bestFit="1" customWidth="1"/>
    <col min="10500" max="10501" width="11.42578125" style="5"/>
    <col min="10502" max="10502" width="21" style="5" customWidth="1"/>
    <col min="10503" max="10503" width="10.28515625" style="5" customWidth="1"/>
    <col min="10504" max="10504" width="15" style="5" bestFit="1" customWidth="1"/>
    <col min="10505" max="10506" width="11.42578125" style="5"/>
    <col min="10507" max="10507" width="3.85546875" style="5" customWidth="1"/>
    <col min="10508" max="10749" width="11.42578125" style="5"/>
    <col min="10750" max="10751" width="0" style="5" hidden="1" customWidth="1"/>
    <col min="10752" max="10752" width="4" style="5" bestFit="1" customWidth="1"/>
    <col min="10753" max="10753" width="21.5703125" style="5" customWidth="1"/>
    <col min="10754" max="10754" width="9.42578125" style="5" bestFit="1" customWidth="1"/>
    <col min="10755" max="10755" width="15.5703125" style="5" bestFit="1" customWidth="1"/>
    <col min="10756" max="10757" width="11.42578125" style="5"/>
    <col min="10758" max="10758" width="21" style="5" customWidth="1"/>
    <col min="10759" max="10759" width="10.28515625" style="5" customWidth="1"/>
    <col min="10760" max="10760" width="15" style="5" bestFit="1" customWidth="1"/>
    <col min="10761" max="10762" width="11.42578125" style="5"/>
    <col min="10763" max="10763" width="3.85546875" style="5" customWidth="1"/>
    <col min="10764" max="11005" width="11.42578125" style="5"/>
    <col min="11006" max="11007" width="0" style="5" hidden="1" customWidth="1"/>
    <col min="11008" max="11008" width="4" style="5" bestFit="1" customWidth="1"/>
    <col min="11009" max="11009" width="21.5703125" style="5" customWidth="1"/>
    <col min="11010" max="11010" width="9.42578125" style="5" bestFit="1" customWidth="1"/>
    <col min="11011" max="11011" width="15.5703125" style="5" bestFit="1" customWidth="1"/>
    <col min="11012" max="11013" width="11.42578125" style="5"/>
    <col min="11014" max="11014" width="21" style="5" customWidth="1"/>
    <col min="11015" max="11015" width="10.28515625" style="5" customWidth="1"/>
    <col min="11016" max="11016" width="15" style="5" bestFit="1" customWidth="1"/>
    <col min="11017" max="11018" width="11.42578125" style="5"/>
    <col min="11019" max="11019" width="3.85546875" style="5" customWidth="1"/>
    <col min="11020" max="11261" width="11.42578125" style="5"/>
    <col min="11262" max="11263" width="0" style="5" hidden="1" customWidth="1"/>
    <col min="11264" max="11264" width="4" style="5" bestFit="1" customWidth="1"/>
    <col min="11265" max="11265" width="21.5703125" style="5" customWidth="1"/>
    <col min="11266" max="11266" width="9.42578125" style="5" bestFit="1" customWidth="1"/>
    <col min="11267" max="11267" width="15.5703125" style="5" bestFit="1" customWidth="1"/>
    <col min="11268" max="11269" width="11.42578125" style="5"/>
    <col min="11270" max="11270" width="21" style="5" customWidth="1"/>
    <col min="11271" max="11271" width="10.28515625" style="5" customWidth="1"/>
    <col min="11272" max="11272" width="15" style="5" bestFit="1" customWidth="1"/>
    <col min="11273" max="11274" width="11.42578125" style="5"/>
    <col min="11275" max="11275" width="3.85546875" style="5" customWidth="1"/>
    <col min="11276" max="11517" width="11.42578125" style="5"/>
    <col min="11518" max="11519" width="0" style="5" hidden="1" customWidth="1"/>
    <col min="11520" max="11520" width="4" style="5" bestFit="1" customWidth="1"/>
    <col min="11521" max="11521" width="21.5703125" style="5" customWidth="1"/>
    <col min="11522" max="11522" width="9.42578125" style="5" bestFit="1" customWidth="1"/>
    <col min="11523" max="11523" width="15.5703125" style="5" bestFit="1" customWidth="1"/>
    <col min="11524" max="11525" width="11.42578125" style="5"/>
    <col min="11526" max="11526" width="21" style="5" customWidth="1"/>
    <col min="11527" max="11527" width="10.28515625" style="5" customWidth="1"/>
    <col min="11528" max="11528" width="15" style="5" bestFit="1" customWidth="1"/>
    <col min="11529" max="11530" width="11.42578125" style="5"/>
    <col min="11531" max="11531" width="3.85546875" style="5" customWidth="1"/>
    <col min="11532" max="11773" width="11.42578125" style="5"/>
    <col min="11774" max="11775" width="0" style="5" hidden="1" customWidth="1"/>
    <col min="11776" max="11776" width="4" style="5" bestFit="1" customWidth="1"/>
    <col min="11777" max="11777" width="21.5703125" style="5" customWidth="1"/>
    <col min="11778" max="11778" width="9.42578125" style="5" bestFit="1" customWidth="1"/>
    <col min="11779" max="11779" width="15.5703125" style="5" bestFit="1" customWidth="1"/>
    <col min="11780" max="11781" width="11.42578125" style="5"/>
    <col min="11782" max="11782" width="21" style="5" customWidth="1"/>
    <col min="11783" max="11783" width="10.28515625" style="5" customWidth="1"/>
    <col min="11784" max="11784" width="15" style="5" bestFit="1" customWidth="1"/>
    <col min="11785" max="11786" width="11.42578125" style="5"/>
    <col min="11787" max="11787" width="3.85546875" style="5" customWidth="1"/>
    <col min="11788" max="12029" width="11.42578125" style="5"/>
    <col min="12030" max="12031" width="0" style="5" hidden="1" customWidth="1"/>
    <col min="12032" max="12032" width="4" style="5" bestFit="1" customWidth="1"/>
    <col min="12033" max="12033" width="21.5703125" style="5" customWidth="1"/>
    <col min="12034" max="12034" width="9.42578125" style="5" bestFit="1" customWidth="1"/>
    <col min="12035" max="12035" width="15.5703125" style="5" bestFit="1" customWidth="1"/>
    <col min="12036" max="12037" width="11.42578125" style="5"/>
    <col min="12038" max="12038" width="21" style="5" customWidth="1"/>
    <col min="12039" max="12039" width="10.28515625" style="5" customWidth="1"/>
    <col min="12040" max="12040" width="15" style="5" bestFit="1" customWidth="1"/>
    <col min="12041" max="12042" width="11.42578125" style="5"/>
    <col min="12043" max="12043" width="3.85546875" style="5" customWidth="1"/>
    <col min="12044" max="12285" width="11.42578125" style="5"/>
    <col min="12286" max="12287" width="0" style="5" hidden="1" customWidth="1"/>
    <col min="12288" max="12288" width="4" style="5" bestFit="1" customWidth="1"/>
    <col min="12289" max="12289" width="21.5703125" style="5" customWidth="1"/>
    <col min="12290" max="12290" width="9.42578125" style="5" bestFit="1" customWidth="1"/>
    <col min="12291" max="12291" width="15.5703125" style="5" bestFit="1" customWidth="1"/>
    <col min="12292" max="12293" width="11.42578125" style="5"/>
    <col min="12294" max="12294" width="21" style="5" customWidth="1"/>
    <col min="12295" max="12295" width="10.28515625" style="5" customWidth="1"/>
    <col min="12296" max="12296" width="15" style="5" bestFit="1" customWidth="1"/>
    <col min="12297" max="12298" width="11.42578125" style="5"/>
    <col min="12299" max="12299" width="3.85546875" style="5" customWidth="1"/>
    <col min="12300" max="12541" width="11.42578125" style="5"/>
    <col min="12542" max="12543" width="0" style="5" hidden="1" customWidth="1"/>
    <col min="12544" max="12544" width="4" style="5" bestFit="1" customWidth="1"/>
    <col min="12545" max="12545" width="21.5703125" style="5" customWidth="1"/>
    <col min="12546" max="12546" width="9.42578125" style="5" bestFit="1" customWidth="1"/>
    <col min="12547" max="12547" width="15.5703125" style="5" bestFit="1" customWidth="1"/>
    <col min="12548" max="12549" width="11.42578125" style="5"/>
    <col min="12550" max="12550" width="21" style="5" customWidth="1"/>
    <col min="12551" max="12551" width="10.28515625" style="5" customWidth="1"/>
    <col min="12552" max="12552" width="15" style="5" bestFit="1" customWidth="1"/>
    <col min="12553" max="12554" width="11.42578125" style="5"/>
    <col min="12555" max="12555" width="3.85546875" style="5" customWidth="1"/>
    <col min="12556" max="12797" width="11.42578125" style="5"/>
    <col min="12798" max="12799" width="0" style="5" hidden="1" customWidth="1"/>
    <col min="12800" max="12800" width="4" style="5" bestFit="1" customWidth="1"/>
    <col min="12801" max="12801" width="21.5703125" style="5" customWidth="1"/>
    <col min="12802" max="12802" width="9.42578125" style="5" bestFit="1" customWidth="1"/>
    <col min="12803" max="12803" width="15.5703125" style="5" bestFit="1" customWidth="1"/>
    <col min="12804" max="12805" width="11.42578125" style="5"/>
    <col min="12806" max="12806" width="21" style="5" customWidth="1"/>
    <col min="12807" max="12807" width="10.28515625" style="5" customWidth="1"/>
    <col min="12808" max="12808" width="15" style="5" bestFit="1" customWidth="1"/>
    <col min="12809" max="12810" width="11.42578125" style="5"/>
    <col min="12811" max="12811" width="3.85546875" style="5" customWidth="1"/>
    <col min="12812" max="13053" width="11.42578125" style="5"/>
    <col min="13054" max="13055" width="0" style="5" hidden="1" customWidth="1"/>
    <col min="13056" max="13056" width="4" style="5" bestFit="1" customWidth="1"/>
    <col min="13057" max="13057" width="21.5703125" style="5" customWidth="1"/>
    <col min="13058" max="13058" width="9.42578125" style="5" bestFit="1" customWidth="1"/>
    <col min="13059" max="13059" width="15.5703125" style="5" bestFit="1" customWidth="1"/>
    <col min="13060" max="13061" width="11.42578125" style="5"/>
    <col min="13062" max="13062" width="21" style="5" customWidth="1"/>
    <col min="13063" max="13063" width="10.28515625" style="5" customWidth="1"/>
    <col min="13064" max="13064" width="15" style="5" bestFit="1" customWidth="1"/>
    <col min="13065" max="13066" width="11.42578125" style="5"/>
    <col min="13067" max="13067" width="3.85546875" style="5" customWidth="1"/>
    <col min="13068" max="13309" width="11.42578125" style="5"/>
    <col min="13310" max="13311" width="0" style="5" hidden="1" customWidth="1"/>
    <col min="13312" max="13312" width="4" style="5" bestFit="1" customWidth="1"/>
    <col min="13313" max="13313" width="21.5703125" style="5" customWidth="1"/>
    <col min="13314" max="13314" width="9.42578125" style="5" bestFit="1" customWidth="1"/>
    <col min="13315" max="13315" width="15.5703125" style="5" bestFit="1" customWidth="1"/>
    <col min="13316" max="13317" width="11.42578125" style="5"/>
    <col min="13318" max="13318" width="21" style="5" customWidth="1"/>
    <col min="13319" max="13319" width="10.28515625" style="5" customWidth="1"/>
    <col min="13320" max="13320" width="15" style="5" bestFit="1" customWidth="1"/>
    <col min="13321" max="13322" width="11.42578125" style="5"/>
    <col min="13323" max="13323" width="3.85546875" style="5" customWidth="1"/>
    <col min="13324" max="13565" width="11.42578125" style="5"/>
    <col min="13566" max="13567" width="0" style="5" hidden="1" customWidth="1"/>
    <col min="13568" max="13568" width="4" style="5" bestFit="1" customWidth="1"/>
    <col min="13569" max="13569" width="21.5703125" style="5" customWidth="1"/>
    <col min="13570" max="13570" width="9.42578125" style="5" bestFit="1" customWidth="1"/>
    <col min="13571" max="13571" width="15.5703125" style="5" bestFit="1" customWidth="1"/>
    <col min="13572" max="13573" width="11.42578125" style="5"/>
    <col min="13574" max="13574" width="21" style="5" customWidth="1"/>
    <col min="13575" max="13575" width="10.28515625" style="5" customWidth="1"/>
    <col min="13576" max="13576" width="15" style="5" bestFit="1" customWidth="1"/>
    <col min="13577" max="13578" width="11.42578125" style="5"/>
    <col min="13579" max="13579" width="3.85546875" style="5" customWidth="1"/>
    <col min="13580" max="13821" width="11.42578125" style="5"/>
    <col min="13822" max="13823" width="0" style="5" hidden="1" customWidth="1"/>
    <col min="13824" max="13824" width="4" style="5" bestFit="1" customWidth="1"/>
    <col min="13825" max="13825" width="21.5703125" style="5" customWidth="1"/>
    <col min="13826" max="13826" width="9.42578125" style="5" bestFit="1" customWidth="1"/>
    <col min="13827" max="13827" width="15.5703125" style="5" bestFit="1" customWidth="1"/>
    <col min="13828" max="13829" width="11.42578125" style="5"/>
    <col min="13830" max="13830" width="21" style="5" customWidth="1"/>
    <col min="13831" max="13831" width="10.28515625" style="5" customWidth="1"/>
    <col min="13832" max="13832" width="15" style="5" bestFit="1" customWidth="1"/>
    <col min="13833" max="13834" width="11.42578125" style="5"/>
    <col min="13835" max="13835" width="3.85546875" style="5" customWidth="1"/>
    <col min="13836" max="14077" width="11.42578125" style="5"/>
    <col min="14078" max="14079" width="0" style="5" hidden="1" customWidth="1"/>
    <col min="14080" max="14080" width="4" style="5" bestFit="1" customWidth="1"/>
    <col min="14081" max="14081" width="21.5703125" style="5" customWidth="1"/>
    <col min="14082" max="14082" width="9.42578125" style="5" bestFit="1" customWidth="1"/>
    <col min="14083" max="14083" width="15.5703125" style="5" bestFit="1" customWidth="1"/>
    <col min="14084" max="14085" width="11.42578125" style="5"/>
    <col min="14086" max="14086" width="21" style="5" customWidth="1"/>
    <col min="14087" max="14087" width="10.28515625" style="5" customWidth="1"/>
    <col min="14088" max="14088" width="15" style="5" bestFit="1" customWidth="1"/>
    <col min="14089" max="14090" width="11.42578125" style="5"/>
    <col min="14091" max="14091" width="3.85546875" style="5" customWidth="1"/>
    <col min="14092" max="14333" width="11.42578125" style="5"/>
    <col min="14334" max="14335" width="0" style="5" hidden="1" customWidth="1"/>
    <col min="14336" max="14336" width="4" style="5" bestFit="1" customWidth="1"/>
    <col min="14337" max="14337" width="21.5703125" style="5" customWidth="1"/>
    <col min="14338" max="14338" width="9.42578125" style="5" bestFit="1" customWidth="1"/>
    <col min="14339" max="14339" width="15.5703125" style="5" bestFit="1" customWidth="1"/>
    <col min="14340" max="14341" width="11.42578125" style="5"/>
    <col min="14342" max="14342" width="21" style="5" customWidth="1"/>
    <col min="14343" max="14343" width="10.28515625" style="5" customWidth="1"/>
    <col min="14344" max="14344" width="15" style="5" bestFit="1" customWidth="1"/>
    <col min="14345" max="14346" width="11.42578125" style="5"/>
    <col min="14347" max="14347" width="3.85546875" style="5" customWidth="1"/>
    <col min="14348" max="14589" width="11.42578125" style="5"/>
    <col min="14590" max="14591" width="0" style="5" hidden="1" customWidth="1"/>
    <col min="14592" max="14592" width="4" style="5" bestFit="1" customWidth="1"/>
    <col min="14593" max="14593" width="21.5703125" style="5" customWidth="1"/>
    <col min="14594" max="14594" width="9.42578125" style="5" bestFit="1" customWidth="1"/>
    <col min="14595" max="14595" width="15.5703125" style="5" bestFit="1" customWidth="1"/>
    <col min="14596" max="14597" width="11.42578125" style="5"/>
    <col min="14598" max="14598" width="21" style="5" customWidth="1"/>
    <col min="14599" max="14599" width="10.28515625" style="5" customWidth="1"/>
    <col min="14600" max="14600" width="15" style="5" bestFit="1" customWidth="1"/>
    <col min="14601" max="14602" width="11.42578125" style="5"/>
    <col min="14603" max="14603" width="3.85546875" style="5" customWidth="1"/>
    <col min="14604" max="14845" width="11.42578125" style="5"/>
    <col min="14846" max="14847" width="0" style="5" hidden="1" customWidth="1"/>
    <col min="14848" max="14848" width="4" style="5" bestFit="1" customWidth="1"/>
    <col min="14849" max="14849" width="21.5703125" style="5" customWidth="1"/>
    <col min="14850" max="14850" width="9.42578125" style="5" bestFit="1" customWidth="1"/>
    <col min="14851" max="14851" width="15.5703125" style="5" bestFit="1" customWidth="1"/>
    <col min="14852" max="14853" width="11.42578125" style="5"/>
    <col min="14854" max="14854" width="21" style="5" customWidth="1"/>
    <col min="14855" max="14855" width="10.28515625" style="5" customWidth="1"/>
    <col min="14856" max="14856" width="15" style="5" bestFit="1" customWidth="1"/>
    <col min="14857" max="14858" width="11.42578125" style="5"/>
    <col min="14859" max="14859" width="3.85546875" style="5" customWidth="1"/>
    <col min="14860" max="15101" width="11.42578125" style="5"/>
    <col min="15102" max="15103" width="0" style="5" hidden="1" customWidth="1"/>
    <col min="15104" max="15104" width="4" style="5" bestFit="1" customWidth="1"/>
    <col min="15105" max="15105" width="21.5703125" style="5" customWidth="1"/>
    <col min="15106" max="15106" width="9.42578125" style="5" bestFit="1" customWidth="1"/>
    <col min="15107" max="15107" width="15.5703125" style="5" bestFit="1" customWidth="1"/>
    <col min="15108" max="15109" width="11.42578125" style="5"/>
    <col min="15110" max="15110" width="21" style="5" customWidth="1"/>
    <col min="15111" max="15111" width="10.28515625" style="5" customWidth="1"/>
    <col min="15112" max="15112" width="15" style="5" bestFit="1" customWidth="1"/>
    <col min="15113" max="15114" width="11.42578125" style="5"/>
    <col min="15115" max="15115" width="3.85546875" style="5" customWidth="1"/>
    <col min="15116" max="15357" width="11.42578125" style="5"/>
    <col min="15358" max="15359" width="0" style="5" hidden="1" customWidth="1"/>
    <col min="15360" max="15360" width="4" style="5" bestFit="1" customWidth="1"/>
    <col min="15361" max="15361" width="21.5703125" style="5" customWidth="1"/>
    <col min="15362" max="15362" width="9.42578125" style="5" bestFit="1" customWidth="1"/>
    <col min="15363" max="15363" width="15.5703125" style="5" bestFit="1" customWidth="1"/>
    <col min="15364" max="15365" width="11.42578125" style="5"/>
    <col min="15366" max="15366" width="21" style="5" customWidth="1"/>
    <col min="15367" max="15367" width="10.28515625" style="5" customWidth="1"/>
    <col min="15368" max="15368" width="15" style="5" bestFit="1" customWidth="1"/>
    <col min="15369" max="15370" width="11.42578125" style="5"/>
    <col min="15371" max="15371" width="3.85546875" style="5" customWidth="1"/>
    <col min="15372" max="15613" width="11.42578125" style="5"/>
    <col min="15614" max="15615" width="0" style="5" hidden="1" customWidth="1"/>
    <col min="15616" max="15616" width="4" style="5" bestFit="1" customWidth="1"/>
    <col min="15617" max="15617" width="21.5703125" style="5" customWidth="1"/>
    <col min="15618" max="15618" width="9.42578125" style="5" bestFit="1" customWidth="1"/>
    <col min="15619" max="15619" width="15.5703125" style="5" bestFit="1" customWidth="1"/>
    <col min="15620" max="15621" width="11.42578125" style="5"/>
    <col min="15622" max="15622" width="21" style="5" customWidth="1"/>
    <col min="15623" max="15623" width="10.28515625" style="5" customWidth="1"/>
    <col min="15624" max="15624" width="15" style="5" bestFit="1" customWidth="1"/>
    <col min="15625" max="15626" width="11.42578125" style="5"/>
    <col min="15627" max="15627" width="3.85546875" style="5" customWidth="1"/>
    <col min="15628" max="15869" width="11.42578125" style="5"/>
    <col min="15870" max="15871" width="0" style="5" hidden="1" customWidth="1"/>
    <col min="15872" max="15872" width="4" style="5" bestFit="1" customWidth="1"/>
    <col min="15873" max="15873" width="21.5703125" style="5" customWidth="1"/>
    <col min="15874" max="15874" width="9.42578125" style="5" bestFit="1" customWidth="1"/>
    <col min="15875" max="15875" width="15.5703125" style="5" bestFit="1" customWidth="1"/>
    <col min="15876" max="15877" width="11.42578125" style="5"/>
    <col min="15878" max="15878" width="21" style="5" customWidth="1"/>
    <col min="15879" max="15879" width="10.28515625" style="5" customWidth="1"/>
    <col min="15880" max="15880" width="15" style="5" bestFit="1" customWidth="1"/>
    <col min="15881" max="15882" width="11.42578125" style="5"/>
    <col min="15883" max="15883" width="3.85546875" style="5" customWidth="1"/>
    <col min="15884" max="16125" width="11.42578125" style="5"/>
    <col min="16126" max="16127" width="0" style="5" hidden="1" customWidth="1"/>
    <col min="16128" max="16128" width="4" style="5" bestFit="1" customWidth="1"/>
    <col min="16129" max="16129" width="21.5703125" style="5" customWidth="1"/>
    <col min="16130" max="16130" width="9.42578125" style="5" bestFit="1" customWidth="1"/>
    <col min="16131" max="16131" width="15.5703125" style="5" bestFit="1" customWidth="1"/>
    <col min="16132" max="16133" width="11.42578125" style="5"/>
    <col min="16134" max="16134" width="21" style="5" customWidth="1"/>
    <col min="16135" max="16135" width="10.28515625" style="5" customWidth="1"/>
    <col min="16136" max="16136" width="15" style="5" bestFit="1" customWidth="1"/>
    <col min="16137" max="16138" width="11.42578125" style="5"/>
    <col min="16139" max="16139" width="3.85546875" style="5" customWidth="1"/>
    <col min="16140" max="16384" width="11.42578125" style="5"/>
  </cols>
  <sheetData>
    <row r="1" spans="2:10" s="4" customFormat="1" x14ac:dyDescent="0.25">
      <c r="B1" s="29" t="s">
        <v>0</v>
      </c>
      <c r="C1" s="30"/>
      <c r="D1" s="31"/>
      <c r="E1" s="17"/>
      <c r="F1" s="3"/>
      <c r="G1" s="3"/>
      <c r="I1" s="5"/>
      <c r="J1" s="5"/>
    </row>
    <row r="2" spans="2:10" s="4" customFormat="1" x14ac:dyDescent="0.25">
      <c r="B2" s="9" t="s">
        <v>1</v>
      </c>
      <c r="C2" s="9" t="s">
        <v>2</v>
      </c>
      <c r="D2" s="9" t="s">
        <v>3</v>
      </c>
      <c r="E2" s="6" t="s">
        <v>117</v>
      </c>
      <c r="F2" s="6" t="s">
        <v>116</v>
      </c>
      <c r="G2" s="6" t="s">
        <v>118</v>
      </c>
      <c r="I2" s="5"/>
      <c r="J2" s="5"/>
    </row>
    <row r="3" spans="2:10" s="4" customFormat="1" x14ac:dyDescent="0.25">
      <c r="B3" s="10" t="s">
        <v>5</v>
      </c>
      <c r="C3" s="11">
        <v>2</v>
      </c>
      <c r="D3" s="11" t="s">
        <v>6</v>
      </c>
      <c r="E3" s="1"/>
      <c r="F3" s="7">
        <f>E3*C3</f>
        <v>0</v>
      </c>
      <c r="G3" s="7">
        <f>F3*4</f>
        <v>0</v>
      </c>
      <c r="I3" s="5"/>
      <c r="J3" s="5"/>
    </row>
    <row r="4" spans="2:10" s="4" customFormat="1" x14ac:dyDescent="0.25">
      <c r="B4" s="10" t="s">
        <v>7</v>
      </c>
      <c r="C4" s="11">
        <v>36</v>
      </c>
      <c r="D4" s="11" t="s">
        <v>6</v>
      </c>
      <c r="E4" s="1"/>
      <c r="F4" s="7">
        <f t="shared" ref="F4:F17" si="0">E4*C4</f>
        <v>0</v>
      </c>
      <c r="G4" s="7">
        <f t="shared" ref="G4:G17" si="1">F4*4</f>
        <v>0</v>
      </c>
      <c r="I4" s="5"/>
      <c r="J4" s="5"/>
    </row>
    <row r="5" spans="2:10" s="4" customFormat="1" x14ac:dyDescent="0.25">
      <c r="B5" s="10" t="s">
        <v>8</v>
      </c>
      <c r="C5" s="11">
        <v>1</v>
      </c>
      <c r="D5" s="11" t="s">
        <v>9</v>
      </c>
      <c r="E5" s="1"/>
      <c r="F5" s="7">
        <f t="shared" si="0"/>
        <v>0</v>
      </c>
      <c r="G5" s="7">
        <f t="shared" si="1"/>
        <v>0</v>
      </c>
      <c r="I5" s="5"/>
      <c r="J5" s="5"/>
    </row>
    <row r="6" spans="2:10" s="4" customFormat="1" x14ac:dyDescent="0.25">
      <c r="B6" s="10" t="s">
        <v>11</v>
      </c>
      <c r="C6" s="11">
        <v>21</v>
      </c>
      <c r="D6" s="11" t="s">
        <v>6</v>
      </c>
      <c r="E6" s="1"/>
      <c r="F6" s="7">
        <f t="shared" si="0"/>
        <v>0</v>
      </c>
      <c r="G6" s="7">
        <f t="shared" si="1"/>
        <v>0</v>
      </c>
      <c r="I6" s="5"/>
      <c r="J6" s="5"/>
    </row>
    <row r="7" spans="2:10" s="4" customFormat="1" x14ac:dyDescent="0.25">
      <c r="B7" s="10" t="s">
        <v>13</v>
      </c>
      <c r="C7" s="11">
        <v>12</v>
      </c>
      <c r="D7" s="11" t="s">
        <v>6</v>
      </c>
      <c r="E7" s="1"/>
      <c r="F7" s="7">
        <f t="shared" si="0"/>
        <v>0</v>
      </c>
      <c r="G7" s="7">
        <f t="shared" si="1"/>
        <v>0</v>
      </c>
      <c r="I7" s="5"/>
      <c r="J7" s="5"/>
    </row>
    <row r="8" spans="2:10" s="4" customFormat="1" x14ac:dyDescent="0.25">
      <c r="B8" s="10" t="s">
        <v>15</v>
      </c>
      <c r="C8" s="11">
        <v>2</v>
      </c>
      <c r="D8" s="11" t="s">
        <v>6</v>
      </c>
      <c r="E8" s="1"/>
      <c r="F8" s="7">
        <f t="shared" si="0"/>
        <v>0</v>
      </c>
      <c r="G8" s="7">
        <f t="shared" si="1"/>
        <v>0</v>
      </c>
      <c r="I8" s="5"/>
      <c r="J8" s="5"/>
    </row>
    <row r="9" spans="2:10" s="4" customFormat="1" x14ac:dyDescent="0.25">
      <c r="B9" s="10" t="s">
        <v>17</v>
      </c>
      <c r="C9" s="11">
        <v>1</v>
      </c>
      <c r="D9" s="11" t="s">
        <v>18</v>
      </c>
      <c r="E9" s="1"/>
      <c r="F9" s="7">
        <f t="shared" si="0"/>
        <v>0</v>
      </c>
      <c r="G9" s="7">
        <f t="shared" si="1"/>
        <v>0</v>
      </c>
      <c r="I9" s="5"/>
      <c r="J9" s="5"/>
    </row>
    <row r="10" spans="2:10" s="4" customFormat="1" x14ac:dyDescent="0.25">
      <c r="B10" s="10" t="s">
        <v>21</v>
      </c>
      <c r="C10" s="11">
        <v>6</v>
      </c>
      <c r="D10" s="11" t="s">
        <v>6</v>
      </c>
      <c r="E10" s="1"/>
      <c r="F10" s="7">
        <f t="shared" si="0"/>
        <v>0</v>
      </c>
      <c r="G10" s="7">
        <f t="shared" si="1"/>
        <v>0</v>
      </c>
      <c r="I10" s="5"/>
      <c r="J10" s="5"/>
    </row>
    <row r="11" spans="2:10" s="4" customFormat="1" x14ac:dyDescent="0.25">
      <c r="B11" s="10" t="s">
        <v>23</v>
      </c>
      <c r="C11" s="11">
        <v>2</v>
      </c>
      <c r="D11" s="11" t="s">
        <v>18</v>
      </c>
      <c r="E11" s="1"/>
      <c r="F11" s="7">
        <f t="shared" si="0"/>
        <v>0</v>
      </c>
      <c r="G11" s="7">
        <f t="shared" si="1"/>
        <v>0</v>
      </c>
      <c r="I11" s="5"/>
      <c r="J11" s="5"/>
    </row>
    <row r="12" spans="2:10" s="4" customFormat="1" x14ac:dyDescent="0.25">
      <c r="B12" s="10" t="s">
        <v>25</v>
      </c>
      <c r="C12" s="11">
        <v>26</v>
      </c>
      <c r="D12" s="11" t="s">
        <v>6</v>
      </c>
      <c r="E12" s="1"/>
      <c r="F12" s="7">
        <f t="shared" si="0"/>
        <v>0</v>
      </c>
      <c r="G12" s="7">
        <f t="shared" si="1"/>
        <v>0</v>
      </c>
      <c r="I12" s="5"/>
      <c r="J12" s="5"/>
    </row>
    <row r="13" spans="2:10" s="4" customFormat="1" x14ac:dyDescent="0.25">
      <c r="B13" s="10" t="s">
        <v>26</v>
      </c>
      <c r="C13" s="11">
        <f>8+4</f>
        <v>12</v>
      </c>
      <c r="D13" s="11" t="s">
        <v>6</v>
      </c>
      <c r="E13" s="1"/>
      <c r="F13" s="7">
        <f t="shared" si="0"/>
        <v>0</v>
      </c>
      <c r="G13" s="7">
        <f t="shared" si="1"/>
        <v>0</v>
      </c>
      <c r="I13" s="5"/>
      <c r="J13" s="5"/>
    </row>
    <row r="14" spans="2:10" s="4" customFormat="1" x14ac:dyDescent="0.25">
      <c r="B14" s="10" t="s">
        <v>28</v>
      </c>
      <c r="C14" s="11">
        <v>29</v>
      </c>
      <c r="D14" s="11" t="s">
        <v>6</v>
      </c>
      <c r="E14" s="1"/>
      <c r="F14" s="7">
        <f t="shared" si="0"/>
        <v>0</v>
      </c>
      <c r="G14" s="7">
        <f t="shared" si="1"/>
        <v>0</v>
      </c>
      <c r="I14" s="5"/>
      <c r="J14" s="5"/>
    </row>
    <row r="15" spans="2:10" x14ac:dyDescent="0.25">
      <c r="B15" s="10" t="s">
        <v>29</v>
      </c>
      <c r="C15" s="11">
        <v>6</v>
      </c>
      <c r="D15" s="11" t="s">
        <v>9</v>
      </c>
      <c r="E15" s="1"/>
      <c r="F15" s="7">
        <f t="shared" si="0"/>
        <v>0</v>
      </c>
      <c r="G15" s="7">
        <f t="shared" si="1"/>
        <v>0</v>
      </c>
      <c r="J15" s="4"/>
    </row>
    <row r="16" spans="2:10" x14ac:dyDescent="0.25">
      <c r="B16" s="10" t="s">
        <v>31</v>
      </c>
      <c r="C16" s="11">
        <v>4</v>
      </c>
      <c r="D16" s="11" t="s">
        <v>9</v>
      </c>
      <c r="E16" s="1"/>
      <c r="F16" s="7">
        <f t="shared" si="0"/>
        <v>0</v>
      </c>
      <c r="G16" s="7">
        <f t="shared" si="1"/>
        <v>0</v>
      </c>
      <c r="J16" s="4"/>
    </row>
    <row r="17" spans="2:10" x14ac:dyDescent="0.25">
      <c r="B17" s="24" t="s">
        <v>125</v>
      </c>
      <c r="C17" s="25">
        <v>2</v>
      </c>
      <c r="D17" s="25" t="s">
        <v>18</v>
      </c>
      <c r="E17" s="1"/>
      <c r="F17" s="7">
        <f t="shared" si="0"/>
        <v>0</v>
      </c>
      <c r="G17" s="7">
        <f t="shared" si="1"/>
        <v>0</v>
      </c>
      <c r="J17" s="4"/>
    </row>
    <row r="18" spans="2:10" ht="15.75" x14ac:dyDescent="0.25">
      <c r="D18" s="4"/>
      <c r="G18" s="8">
        <f>SUM(G3:G17)</f>
        <v>0</v>
      </c>
      <c r="J18" s="4"/>
    </row>
    <row r="19" spans="2:10" x14ac:dyDescent="0.25">
      <c r="D19" s="4"/>
      <c r="J19" s="4"/>
    </row>
    <row r="20" spans="2:10" x14ac:dyDescent="0.25">
      <c r="B20" s="29" t="s">
        <v>33</v>
      </c>
      <c r="C20" s="30"/>
      <c r="D20" s="31"/>
      <c r="J20" s="4"/>
    </row>
    <row r="21" spans="2:10" x14ac:dyDescent="0.25">
      <c r="B21" s="9" t="s">
        <v>1</v>
      </c>
      <c r="C21" s="9" t="s">
        <v>2</v>
      </c>
      <c r="D21" s="9" t="s">
        <v>3</v>
      </c>
      <c r="E21" s="6" t="s">
        <v>117</v>
      </c>
      <c r="F21" s="6" t="s">
        <v>116</v>
      </c>
      <c r="G21" s="6" t="s">
        <v>118</v>
      </c>
      <c r="J21" s="4"/>
    </row>
    <row r="22" spans="2:10" x14ac:dyDescent="0.25">
      <c r="B22" s="10" t="s">
        <v>35</v>
      </c>
      <c r="C22" s="11">
        <v>2</v>
      </c>
      <c r="D22" s="11" t="s">
        <v>6</v>
      </c>
      <c r="E22" s="1"/>
      <c r="F22" s="7">
        <f>E22*C22</f>
        <v>0</v>
      </c>
      <c r="G22" s="7">
        <f>F22*4</f>
        <v>0</v>
      </c>
      <c r="J22" s="4"/>
    </row>
    <row r="23" spans="2:10" x14ac:dyDescent="0.25">
      <c r="B23" s="10" t="s">
        <v>12</v>
      </c>
      <c r="C23" s="11">
        <v>5</v>
      </c>
      <c r="D23" s="11" t="s">
        <v>6</v>
      </c>
      <c r="E23" s="1"/>
      <c r="F23" s="7">
        <f t="shared" ref="F23:F34" si="2">E23*C23</f>
        <v>0</v>
      </c>
      <c r="G23" s="7">
        <f t="shared" ref="G23:G34" si="3">F23*4</f>
        <v>0</v>
      </c>
      <c r="J23" s="4"/>
    </row>
    <row r="24" spans="2:10" x14ac:dyDescent="0.25">
      <c r="B24" s="10" t="s">
        <v>14</v>
      </c>
      <c r="C24" s="11">
        <v>4</v>
      </c>
      <c r="D24" s="11" t="s">
        <v>6</v>
      </c>
      <c r="E24" s="1"/>
      <c r="F24" s="7">
        <f t="shared" si="2"/>
        <v>0</v>
      </c>
      <c r="G24" s="7">
        <f t="shared" si="3"/>
        <v>0</v>
      </c>
      <c r="J24" s="4"/>
    </row>
    <row r="25" spans="2:10" x14ac:dyDescent="0.25">
      <c r="B25" s="10" t="s">
        <v>16</v>
      </c>
      <c r="C25" s="11">
        <v>2</v>
      </c>
      <c r="D25" s="11" t="s">
        <v>6</v>
      </c>
      <c r="E25" s="1"/>
      <c r="F25" s="7">
        <f t="shared" si="2"/>
        <v>0</v>
      </c>
      <c r="G25" s="7">
        <f t="shared" si="3"/>
        <v>0</v>
      </c>
      <c r="J25" s="4"/>
    </row>
    <row r="26" spans="2:10" x14ac:dyDescent="0.25">
      <c r="B26" s="10" t="s">
        <v>19</v>
      </c>
      <c r="C26" s="11">
        <v>2</v>
      </c>
      <c r="D26" s="11" t="s">
        <v>6</v>
      </c>
      <c r="E26" s="1"/>
      <c r="F26" s="7">
        <f t="shared" si="2"/>
        <v>0</v>
      </c>
      <c r="G26" s="7">
        <f t="shared" si="3"/>
        <v>0</v>
      </c>
      <c r="J26" s="4"/>
    </row>
    <row r="27" spans="2:10" x14ac:dyDescent="0.25">
      <c r="B27" s="10" t="s">
        <v>20</v>
      </c>
      <c r="C27" s="11">
        <v>12</v>
      </c>
      <c r="D27" s="11" t="s">
        <v>6</v>
      </c>
      <c r="E27" s="1"/>
      <c r="F27" s="7">
        <f t="shared" si="2"/>
        <v>0</v>
      </c>
      <c r="G27" s="7">
        <f t="shared" si="3"/>
        <v>0</v>
      </c>
      <c r="J27" s="4"/>
    </row>
    <row r="28" spans="2:10" x14ac:dyDescent="0.25">
      <c r="B28" s="10" t="s">
        <v>22</v>
      </c>
      <c r="C28" s="11">
        <v>2</v>
      </c>
      <c r="D28" s="11" t="s">
        <v>18</v>
      </c>
      <c r="E28" s="1"/>
      <c r="F28" s="7">
        <f t="shared" si="2"/>
        <v>0</v>
      </c>
      <c r="G28" s="7">
        <f t="shared" si="3"/>
        <v>0</v>
      </c>
      <c r="J28" s="4"/>
    </row>
    <row r="29" spans="2:10" x14ac:dyDescent="0.25">
      <c r="B29" s="10" t="s">
        <v>38</v>
      </c>
      <c r="C29" s="11">
        <v>2</v>
      </c>
      <c r="D29" s="11" t="s">
        <v>6</v>
      </c>
      <c r="E29" s="1"/>
      <c r="F29" s="7">
        <f t="shared" si="2"/>
        <v>0</v>
      </c>
      <c r="G29" s="7">
        <f t="shared" si="3"/>
        <v>0</v>
      </c>
      <c r="J29" s="4"/>
    </row>
    <row r="30" spans="2:10" x14ac:dyDescent="0.25">
      <c r="B30" s="10" t="s">
        <v>41</v>
      </c>
      <c r="C30" s="11">
        <v>4</v>
      </c>
      <c r="D30" s="11" t="s">
        <v>6</v>
      </c>
      <c r="E30" s="1"/>
      <c r="F30" s="7">
        <f t="shared" si="2"/>
        <v>0</v>
      </c>
      <c r="G30" s="7">
        <f t="shared" si="3"/>
        <v>0</v>
      </c>
      <c r="J30" s="4"/>
    </row>
    <row r="31" spans="2:10" x14ac:dyDescent="0.25">
      <c r="B31" s="10" t="s">
        <v>43</v>
      </c>
      <c r="C31" s="11">
        <v>1</v>
      </c>
      <c r="D31" s="11" t="s">
        <v>6</v>
      </c>
      <c r="E31" s="1"/>
      <c r="F31" s="7">
        <f t="shared" si="2"/>
        <v>0</v>
      </c>
      <c r="G31" s="7">
        <f t="shared" si="3"/>
        <v>0</v>
      </c>
      <c r="J31" s="4"/>
    </row>
    <row r="32" spans="2:10" x14ac:dyDescent="0.25">
      <c r="B32" s="10" t="s">
        <v>45</v>
      </c>
      <c r="C32" s="11">
        <v>1</v>
      </c>
      <c r="D32" s="11" t="s">
        <v>6</v>
      </c>
      <c r="E32" s="1"/>
      <c r="F32" s="7">
        <f t="shared" si="2"/>
        <v>0</v>
      </c>
      <c r="G32" s="7">
        <f t="shared" si="3"/>
        <v>0</v>
      </c>
      <c r="J32" s="4"/>
    </row>
    <row r="33" spans="2:10" x14ac:dyDescent="0.25">
      <c r="B33" s="10" t="s">
        <v>47</v>
      </c>
      <c r="C33" s="11">
        <v>2</v>
      </c>
      <c r="D33" s="11" t="s">
        <v>6</v>
      </c>
      <c r="E33" s="1"/>
      <c r="F33" s="7">
        <f t="shared" si="2"/>
        <v>0</v>
      </c>
      <c r="G33" s="7">
        <f t="shared" si="3"/>
        <v>0</v>
      </c>
      <c r="J33" s="4"/>
    </row>
    <row r="34" spans="2:10" x14ac:dyDescent="0.25">
      <c r="B34" s="10" t="s">
        <v>48</v>
      </c>
      <c r="C34" s="12">
        <v>4</v>
      </c>
      <c r="D34" s="11" t="s">
        <v>6</v>
      </c>
      <c r="E34" s="1"/>
      <c r="F34" s="7">
        <f t="shared" si="2"/>
        <v>0</v>
      </c>
      <c r="G34" s="7">
        <f t="shared" si="3"/>
        <v>0</v>
      </c>
      <c r="J34" s="4"/>
    </row>
    <row r="35" spans="2:10" ht="15.75" x14ac:dyDescent="0.25">
      <c r="D35" s="4"/>
      <c r="G35" s="8">
        <f>SUM(G22:G34)</f>
        <v>0</v>
      </c>
      <c r="J35" s="4"/>
    </row>
    <row r="36" spans="2:10" x14ac:dyDescent="0.25">
      <c r="D36" s="4"/>
      <c r="J36" s="4"/>
    </row>
    <row r="37" spans="2:10" x14ac:dyDescent="0.25">
      <c r="B37" s="29" t="s">
        <v>49</v>
      </c>
      <c r="C37" s="30"/>
      <c r="D37" s="31"/>
      <c r="J37" s="4"/>
    </row>
    <row r="38" spans="2:10" x14ac:dyDescent="0.25">
      <c r="B38" s="9" t="s">
        <v>1</v>
      </c>
      <c r="C38" s="9" t="s">
        <v>2</v>
      </c>
      <c r="D38" s="9" t="s">
        <v>3</v>
      </c>
      <c r="E38" s="6" t="s">
        <v>117</v>
      </c>
      <c r="F38" s="6" t="s">
        <v>116</v>
      </c>
      <c r="G38" s="6" t="s">
        <v>118</v>
      </c>
      <c r="J38" s="4"/>
    </row>
    <row r="39" spans="2:10" x14ac:dyDescent="0.25">
      <c r="B39" s="10" t="s">
        <v>4</v>
      </c>
      <c r="C39" s="11">
        <v>7</v>
      </c>
      <c r="D39" s="11" t="s">
        <v>6</v>
      </c>
      <c r="E39" s="1"/>
      <c r="F39" s="7">
        <f>E39*C39</f>
        <v>0</v>
      </c>
      <c r="G39" s="7">
        <f>F39*4</f>
        <v>0</v>
      </c>
      <c r="J39" s="4"/>
    </row>
    <row r="40" spans="2:10" x14ac:dyDescent="0.25">
      <c r="B40" s="10" t="s">
        <v>10</v>
      </c>
      <c r="C40" s="11">
        <v>30</v>
      </c>
      <c r="D40" s="11" t="s">
        <v>6</v>
      </c>
      <c r="E40" s="1"/>
      <c r="F40" s="7">
        <f t="shared" ref="F40:F42" si="4">E40*C40</f>
        <v>0</v>
      </c>
      <c r="G40" s="7">
        <f t="shared" ref="G40:G42" si="5">F40*4</f>
        <v>0</v>
      </c>
      <c r="J40" s="4"/>
    </row>
    <row r="41" spans="2:10" x14ac:dyDescent="0.25">
      <c r="B41" s="10" t="s">
        <v>56</v>
      </c>
      <c r="C41" s="11">
        <v>2</v>
      </c>
      <c r="D41" s="11" t="s">
        <v>6</v>
      </c>
      <c r="E41" s="1"/>
      <c r="F41" s="7">
        <f t="shared" si="4"/>
        <v>0</v>
      </c>
      <c r="G41" s="7">
        <f t="shared" si="5"/>
        <v>0</v>
      </c>
      <c r="J41" s="4"/>
    </row>
    <row r="42" spans="2:10" x14ac:dyDescent="0.25">
      <c r="B42" s="10" t="s">
        <v>58</v>
      </c>
      <c r="C42" s="13">
        <v>4</v>
      </c>
      <c r="D42" s="11" t="s">
        <v>6</v>
      </c>
      <c r="E42" s="1"/>
      <c r="F42" s="7">
        <f t="shared" si="4"/>
        <v>0</v>
      </c>
      <c r="G42" s="7">
        <f t="shared" si="5"/>
        <v>0</v>
      </c>
      <c r="J42" s="4"/>
    </row>
    <row r="43" spans="2:10" ht="15.75" x14ac:dyDescent="0.25">
      <c r="B43" s="14"/>
      <c r="G43" s="8">
        <f>SUM(G39:G42)</f>
        <v>0</v>
      </c>
      <c r="J43" s="4"/>
    </row>
    <row r="44" spans="2:10" x14ac:dyDescent="0.25">
      <c r="J44" s="4"/>
    </row>
    <row r="45" spans="2:10" x14ac:dyDescent="0.25">
      <c r="B45" s="29" t="s">
        <v>61</v>
      </c>
      <c r="C45" s="30"/>
      <c r="D45" s="31"/>
      <c r="J45" s="4"/>
    </row>
    <row r="46" spans="2:10" x14ac:dyDescent="0.25">
      <c r="B46" s="9" t="s">
        <v>1</v>
      </c>
      <c r="C46" s="9" t="s">
        <v>2</v>
      </c>
      <c r="D46" s="9" t="s">
        <v>3</v>
      </c>
      <c r="E46" s="6" t="s">
        <v>117</v>
      </c>
      <c r="F46" s="6" t="s">
        <v>116</v>
      </c>
      <c r="G46" s="6" t="s">
        <v>118</v>
      </c>
      <c r="J46" s="4"/>
    </row>
    <row r="47" spans="2:10" x14ac:dyDescent="0.25">
      <c r="B47" s="10" t="s">
        <v>27</v>
      </c>
      <c r="C47" s="11">
        <v>3</v>
      </c>
      <c r="D47" s="11" t="s">
        <v>18</v>
      </c>
      <c r="E47" s="1"/>
      <c r="F47" s="7">
        <f>E47*C47</f>
        <v>0</v>
      </c>
      <c r="G47" s="7">
        <f>F47*4</f>
        <v>0</v>
      </c>
      <c r="J47" s="4"/>
    </row>
    <row r="48" spans="2:10" x14ac:dyDescent="0.25">
      <c r="B48" s="10" t="s">
        <v>37</v>
      </c>
      <c r="C48" s="11">
        <v>1</v>
      </c>
      <c r="D48" s="11" t="s">
        <v>6</v>
      </c>
      <c r="E48" s="1"/>
      <c r="F48" s="7">
        <f t="shared" ref="F48:F50" si="6">E48*C48</f>
        <v>0</v>
      </c>
      <c r="G48" s="7">
        <f t="shared" ref="G48:G50" si="7">F48*4</f>
        <v>0</v>
      </c>
      <c r="J48" s="4"/>
    </row>
    <row r="49" spans="2:10" x14ac:dyDescent="0.25">
      <c r="B49" s="10" t="s">
        <v>66</v>
      </c>
      <c r="C49" s="11">
        <v>4</v>
      </c>
      <c r="D49" s="11" t="s">
        <v>6</v>
      </c>
      <c r="E49" s="1"/>
      <c r="F49" s="7">
        <f t="shared" si="6"/>
        <v>0</v>
      </c>
      <c r="G49" s="7">
        <f t="shared" si="7"/>
        <v>0</v>
      </c>
      <c r="J49" s="4"/>
    </row>
    <row r="50" spans="2:10" x14ac:dyDescent="0.25">
      <c r="B50" s="10" t="s">
        <v>50</v>
      </c>
      <c r="C50" s="11">
        <v>2</v>
      </c>
      <c r="D50" s="11" t="s">
        <v>18</v>
      </c>
      <c r="E50" s="1"/>
      <c r="F50" s="7">
        <f t="shared" si="6"/>
        <v>0</v>
      </c>
      <c r="G50" s="7">
        <f t="shared" si="7"/>
        <v>0</v>
      </c>
      <c r="J50" s="4"/>
    </row>
    <row r="51" spans="2:10" ht="15.75" x14ac:dyDescent="0.25">
      <c r="D51" s="4"/>
      <c r="G51" s="8">
        <f>SUM(G47:G50)</f>
        <v>0</v>
      </c>
      <c r="J51" s="4"/>
    </row>
    <row r="52" spans="2:10" x14ac:dyDescent="0.25">
      <c r="B52" s="29" t="s">
        <v>71</v>
      </c>
      <c r="C52" s="31"/>
      <c r="D52" s="15"/>
    </row>
    <row r="53" spans="2:10" x14ac:dyDescent="0.25">
      <c r="B53" s="9" t="s">
        <v>1</v>
      </c>
      <c r="C53" s="9" t="s">
        <v>2</v>
      </c>
      <c r="D53" s="9" t="s">
        <v>3</v>
      </c>
      <c r="E53" s="6" t="s">
        <v>117</v>
      </c>
      <c r="F53" s="6" t="s">
        <v>116</v>
      </c>
      <c r="G53" s="6" t="s">
        <v>118</v>
      </c>
    </row>
    <row r="54" spans="2:10" x14ac:dyDescent="0.25">
      <c r="B54" s="10" t="s">
        <v>51</v>
      </c>
      <c r="C54" s="11">
        <v>4</v>
      </c>
      <c r="D54" s="11" t="s">
        <v>6</v>
      </c>
      <c r="E54" s="1"/>
      <c r="F54" s="7">
        <f>E54*C54</f>
        <v>0</v>
      </c>
      <c r="G54" s="7">
        <f>F54*4</f>
        <v>0</v>
      </c>
    </row>
    <row r="55" spans="2:10" x14ac:dyDescent="0.25">
      <c r="B55" s="10" t="s">
        <v>52</v>
      </c>
      <c r="C55" s="11">
        <v>5</v>
      </c>
      <c r="D55" s="11" t="s">
        <v>6</v>
      </c>
      <c r="E55" s="1"/>
      <c r="F55" s="7">
        <f t="shared" ref="F55:F118" si="8">E55*C55</f>
        <v>0</v>
      </c>
      <c r="G55" s="7">
        <f t="shared" ref="G55:G118" si="9">F55*4</f>
        <v>0</v>
      </c>
    </row>
    <row r="56" spans="2:10" x14ac:dyDescent="0.25">
      <c r="B56" s="10" t="s">
        <v>53</v>
      </c>
      <c r="C56" s="11">
        <v>1</v>
      </c>
      <c r="D56" s="11" t="s">
        <v>6</v>
      </c>
      <c r="E56" s="1"/>
      <c r="F56" s="7">
        <f t="shared" si="8"/>
        <v>0</v>
      </c>
      <c r="G56" s="7">
        <f t="shared" si="9"/>
        <v>0</v>
      </c>
    </row>
    <row r="57" spans="2:10" x14ac:dyDescent="0.25">
      <c r="B57" s="10" t="s">
        <v>54</v>
      </c>
      <c r="C57" s="11">
        <f>19+3+1</f>
        <v>23</v>
      </c>
      <c r="D57" s="11" t="s">
        <v>6</v>
      </c>
      <c r="E57" s="1"/>
      <c r="F57" s="7">
        <f t="shared" si="8"/>
        <v>0</v>
      </c>
      <c r="G57" s="7">
        <f t="shared" si="9"/>
        <v>0</v>
      </c>
    </row>
    <row r="58" spans="2:10" s="4" customFormat="1" x14ac:dyDescent="0.25">
      <c r="B58" s="10" t="s">
        <v>55</v>
      </c>
      <c r="C58" s="11">
        <v>3</v>
      </c>
      <c r="D58" s="11" t="s">
        <v>6</v>
      </c>
      <c r="E58" s="1"/>
      <c r="F58" s="7">
        <f t="shared" si="8"/>
        <v>0</v>
      </c>
      <c r="G58" s="7">
        <f t="shared" si="9"/>
        <v>0</v>
      </c>
      <c r="I58" s="5"/>
      <c r="J58" s="5"/>
    </row>
    <row r="59" spans="2:10" s="4" customFormat="1" x14ac:dyDescent="0.25">
      <c r="B59" s="10" t="s">
        <v>57</v>
      </c>
      <c r="C59" s="11">
        <f>551+100+29</f>
        <v>680</v>
      </c>
      <c r="D59" s="11" t="s">
        <v>6</v>
      </c>
      <c r="E59" s="1"/>
      <c r="F59" s="7">
        <f t="shared" si="8"/>
        <v>0</v>
      </c>
      <c r="G59" s="7">
        <f t="shared" si="9"/>
        <v>0</v>
      </c>
      <c r="I59" s="5"/>
      <c r="J59" s="5"/>
    </row>
    <row r="60" spans="2:10" s="4" customFormat="1" x14ac:dyDescent="0.25">
      <c r="B60" s="10" t="s">
        <v>59</v>
      </c>
      <c r="C60" s="11">
        <f>761+61+75</f>
        <v>897</v>
      </c>
      <c r="D60" s="11" t="s">
        <v>6</v>
      </c>
      <c r="E60" s="1"/>
      <c r="F60" s="7">
        <f t="shared" si="8"/>
        <v>0</v>
      </c>
      <c r="G60" s="7">
        <f t="shared" si="9"/>
        <v>0</v>
      </c>
      <c r="I60" s="5"/>
      <c r="J60" s="5"/>
    </row>
    <row r="61" spans="2:10" s="4" customFormat="1" x14ac:dyDescent="0.25">
      <c r="B61" s="10" t="s">
        <v>60</v>
      </c>
      <c r="C61" s="11">
        <v>1</v>
      </c>
      <c r="D61" s="11" t="s">
        <v>6</v>
      </c>
      <c r="E61" s="1"/>
      <c r="F61" s="7">
        <f t="shared" si="8"/>
        <v>0</v>
      </c>
      <c r="G61" s="7">
        <f t="shared" si="9"/>
        <v>0</v>
      </c>
      <c r="I61" s="5"/>
      <c r="J61" s="5"/>
    </row>
    <row r="62" spans="2:10" s="4" customFormat="1" x14ac:dyDescent="0.25">
      <c r="B62" s="10" t="s">
        <v>62</v>
      </c>
      <c r="C62" s="11">
        <v>2</v>
      </c>
      <c r="D62" s="11" t="s">
        <v>6</v>
      </c>
      <c r="E62" s="1"/>
      <c r="F62" s="7">
        <f t="shared" si="8"/>
        <v>0</v>
      </c>
      <c r="G62" s="7">
        <f t="shared" si="9"/>
        <v>0</v>
      </c>
      <c r="I62" s="5"/>
      <c r="J62" s="5"/>
    </row>
    <row r="63" spans="2:10" s="4" customFormat="1" x14ac:dyDescent="0.25">
      <c r="B63" s="10" t="s">
        <v>63</v>
      </c>
      <c r="C63" s="11">
        <v>1</v>
      </c>
      <c r="D63" s="11" t="s">
        <v>6</v>
      </c>
      <c r="E63" s="1"/>
      <c r="F63" s="7">
        <f t="shared" si="8"/>
        <v>0</v>
      </c>
      <c r="G63" s="7">
        <f t="shared" si="9"/>
        <v>0</v>
      </c>
      <c r="I63" s="5"/>
      <c r="J63" s="5"/>
    </row>
    <row r="64" spans="2:10" s="4" customFormat="1" x14ac:dyDescent="0.25">
      <c r="B64" s="10" t="s">
        <v>64</v>
      </c>
      <c r="C64" s="11">
        <v>5</v>
      </c>
      <c r="D64" s="11" t="s">
        <v>6</v>
      </c>
      <c r="E64" s="1"/>
      <c r="F64" s="7">
        <f t="shared" si="8"/>
        <v>0</v>
      </c>
      <c r="G64" s="7">
        <f t="shared" si="9"/>
        <v>0</v>
      </c>
      <c r="I64" s="5"/>
      <c r="J64" s="5"/>
    </row>
    <row r="65" spans="2:10" s="4" customFormat="1" x14ac:dyDescent="0.25">
      <c r="B65" s="10" t="s">
        <v>65</v>
      </c>
      <c r="C65" s="11">
        <v>3</v>
      </c>
      <c r="D65" s="11" t="s">
        <v>6</v>
      </c>
      <c r="E65" s="1"/>
      <c r="F65" s="7">
        <f t="shared" si="8"/>
        <v>0</v>
      </c>
      <c r="G65" s="7">
        <f t="shared" si="9"/>
        <v>0</v>
      </c>
      <c r="I65" s="5"/>
      <c r="J65" s="5"/>
    </row>
    <row r="66" spans="2:10" s="4" customFormat="1" x14ac:dyDescent="0.25">
      <c r="B66" s="10" t="s">
        <v>67</v>
      </c>
      <c r="C66" s="11">
        <f>125+21+1</f>
        <v>147</v>
      </c>
      <c r="D66" s="11" t="s">
        <v>6</v>
      </c>
      <c r="E66" s="1"/>
      <c r="F66" s="7">
        <f t="shared" si="8"/>
        <v>0</v>
      </c>
      <c r="G66" s="7">
        <f t="shared" si="9"/>
        <v>0</v>
      </c>
      <c r="I66" s="5"/>
      <c r="J66" s="5"/>
    </row>
    <row r="67" spans="2:10" s="4" customFormat="1" x14ac:dyDescent="0.25">
      <c r="B67" s="10" t="s">
        <v>68</v>
      </c>
      <c r="C67" s="11">
        <f>13+2+1</f>
        <v>16</v>
      </c>
      <c r="D67" s="11" t="s">
        <v>6</v>
      </c>
      <c r="E67" s="1"/>
      <c r="F67" s="7">
        <f t="shared" si="8"/>
        <v>0</v>
      </c>
      <c r="G67" s="7">
        <f t="shared" si="9"/>
        <v>0</v>
      </c>
      <c r="I67" s="5"/>
      <c r="J67" s="5"/>
    </row>
    <row r="68" spans="2:10" s="4" customFormat="1" x14ac:dyDescent="0.25">
      <c r="B68" s="10" t="s">
        <v>69</v>
      </c>
      <c r="C68" s="11">
        <v>48</v>
      </c>
      <c r="D68" s="11" t="s">
        <v>6</v>
      </c>
      <c r="E68" s="1"/>
      <c r="F68" s="7">
        <f t="shared" si="8"/>
        <v>0</v>
      </c>
      <c r="G68" s="7">
        <f t="shared" si="9"/>
        <v>0</v>
      </c>
      <c r="I68" s="5"/>
      <c r="J68" s="5"/>
    </row>
    <row r="69" spans="2:10" s="4" customFormat="1" x14ac:dyDescent="0.25">
      <c r="B69" s="10" t="s">
        <v>88</v>
      </c>
      <c r="C69" s="11">
        <v>14</v>
      </c>
      <c r="D69" s="11" t="s">
        <v>6</v>
      </c>
      <c r="E69" s="1"/>
      <c r="F69" s="7">
        <f t="shared" si="8"/>
        <v>0</v>
      </c>
      <c r="G69" s="7">
        <f t="shared" si="9"/>
        <v>0</v>
      </c>
      <c r="I69" s="5"/>
      <c r="J69" s="5"/>
    </row>
    <row r="70" spans="2:10" s="4" customFormat="1" x14ac:dyDescent="0.25">
      <c r="B70" s="10" t="s">
        <v>70</v>
      </c>
      <c r="C70" s="11">
        <v>17</v>
      </c>
      <c r="D70" s="11" t="s">
        <v>6</v>
      </c>
      <c r="E70" s="1"/>
      <c r="F70" s="7">
        <f t="shared" si="8"/>
        <v>0</v>
      </c>
      <c r="G70" s="7">
        <f t="shared" si="9"/>
        <v>0</v>
      </c>
      <c r="I70" s="5"/>
      <c r="J70" s="5"/>
    </row>
    <row r="71" spans="2:10" s="4" customFormat="1" x14ac:dyDescent="0.25">
      <c r="B71" s="10" t="s">
        <v>72</v>
      </c>
      <c r="C71" s="11">
        <v>9</v>
      </c>
      <c r="D71" s="11" t="s">
        <v>6</v>
      </c>
      <c r="E71" s="1"/>
      <c r="F71" s="7">
        <f t="shared" si="8"/>
        <v>0</v>
      </c>
      <c r="G71" s="7">
        <f t="shared" si="9"/>
        <v>0</v>
      </c>
      <c r="I71" s="5"/>
      <c r="J71" s="5"/>
    </row>
    <row r="72" spans="2:10" s="4" customFormat="1" x14ac:dyDescent="0.25">
      <c r="B72" s="10" t="s">
        <v>73</v>
      </c>
      <c r="C72" s="11">
        <v>2</v>
      </c>
      <c r="D72" s="11" t="s">
        <v>6</v>
      </c>
      <c r="E72" s="1"/>
      <c r="F72" s="7">
        <f t="shared" si="8"/>
        <v>0</v>
      </c>
      <c r="G72" s="7">
        <f t="shared" si="9"/>
        <v>0</v>
      </c>
      <c r="I72" s="5"/>
      <c r="J72" s="5"/>
    </row>
    <row r="73" spans="2:10" s="4" customFormat="1" x14ac:dyDescent="0.25">
      <c r="B73" s="10" t="s">
        <v>74</v>
      </c>
      <c r="C73" s="11">
        <v>115</v>
      </c>
      <c r="D73" s="11" t="s">
        <v>6</v>
      </c>
      <c r="E73" s="1"/>
      <c r="F73" s="7">
        <f t="shared" si="8"/>
        <v>0</v>
      </c>
      <c r="G73" s="7">
        <f t="shared" si="9"/>
        <v>0</v>
      </c>
      <c r="I73" s="5"/>
      <c r="J73" s="5"/>
    </row>
    <row r="74" spans="2:10" s="4" customFormat="1" x14ac:dyDescent="0.25">
      <c r="B74" s="10" t="s">
        <v>75</v>
      </c>
      <c r="C74" s="11">
        <v>101</v>
      </c>
      <c r="D74" s="11" t="s">
        <v>6</v>
      </c>
      <c r="E74" s="1"/>
      <c r="F74" s="7">
        <f t="shared" si="8"/>
        <v>0</v>
      </c>
      <c r="G74" s="7">
        <f t="shared" si="9"/>
        <v>0</v>
      </c>
      <c r="I74" s="5"/>
      <c r="J74" s="5"/>
    </row>
    <row r="75" spans="2:10" s="4" customFormat="1" x14ac:dyDescent="0.25">
      <c r="B75" s="10" t="s">
        <v>76</v>
      </c>
      <c r="C75" s="11">
        <v>9</v>
      </c>
      <c r="D75" s="11" t="s">
        <v>6</v>
      </c>
      <c r="E75" s="1"/>
      <c r="F75" s="7">
        <f t="shared" si="8"/>
        <v>0</v>
      </c>
      <c r="G75" s="7">
        <f t="shared" si="9"/>
        <v>0</v>
      </c>
      <c r="I75" s="5"/>
      <c r="J75" s="5"/>
    </row>
    <row r="76" spans="2:10" s="4" customFormat="1" x14ac:dyDescent="0.25">
      <c r="B76" s="10" t="s">
        <v>77</v>
      </c>
      <c r="C76" s="11">
        <v>57</v>
      </c>
      <c r="D76" s="11" t="s">
        <v>6</v>
      </c>
      <c r="E76" s="1"/>
      <c r="F76" s="7">
        <f t="shared" si="8"/>
        <v>0</v>
      </c>
      <c r="G76" s="7">
        <f t="shared" si="9"/>
        <v>0</v>
      </c>
      <c r="I76" s="5"/>
      <c r="J76" s="5"/>
    </row>
    <row r="77" spans="2:10" s="4" customFormat="1" x14ac:dyDescent="0.25">
      <c r="B77" s="10" t="s">
        <v>78</v>
      </c>
      <c r="C77" s="11">
        <v>5</v>
      </c>
      <c r="D77" s="11" t="s">
        <v>6</v>
      </c>
      <c r="E77" s="1"/>
      <c r="F77" s="7">
        <f t="shared" si="8"/>
        <v>0</v>
      </c>
      <c r="G77" s="7">
        <f t="shared" si="9"/>
        <v>0</v>
      </c>
      <c r="I77" s="5"/>
      <c r="J77" s="5"/>
    </row>
    <row r="78" spans="2:10" s="4" customFormat="1" x14ac:dyDescent="0.25">
      <c r="B78" s="10" t="s">
        <v>79</v>
      </c>
      <c r="C78" s="11">
        <v>1</v>
      </c>
      <c r="D78" s="11" t="s">
        <v>6</v>
      </c>
      <c r="E78" s="1"/>
      <c r="F78" s="7">
        <f t="shared" si="8"/>
        <v>0</v>
      </c>
      <c r="G78" s="7">
        <f t="shared" si="9"/>
        <v>0</v>
      </c>
      <c r="I78" s="5"/>
      <c r="J78" s="5"/>
    </row>
    <row r="79" spans="2:10" s="4" customFormat="1" x14ac:dyDescent="0.25">
      <c r="B79" s="10" t="s">
        <v>80</v>
      </c>
      <c r="C79" s="11">
        <v>9</v>
      </c>
      <c r="D79" s="11" t="s">
        <v>6</v>
      </c>
      <c r="E79" s="1"/>
      <c r="F79" s="7">
        <f t="shared" si="8"/>
        <v>0</v>
      </c>
      <c r="G79" s="7">
        <f t="shared" si="9"/>
        <v>0</v>
      </c>
      <c r="I79" s="5"/>
      <c r="J79" s="5"/>
    </row>
    <row r="80" spans="2:10" s="4" customFormat="1" x14ac:dyDescent="0.25">
      <c r="B80" s="10" t="s">
        <v>81</v>
      </c>
      <c r="C80" s="11">
        <f>16+3</f>
        <v>19</v>
      </c>
      <c r="D80" s="11" t="s">
        <v>6</v>
      </c>
      <c r="E80" s="1"/>
      <c r="F80" s="7">
        <f t="shared" si="8"/>
        <v>0</v>
      </c>
      <c r="G80" s="7">
        <f t="shared" si="9"/>
        <v>0</v>
      </c>
      <c r="I80" s="5"/>
      <c r="J80" s="5"/>
    </row>
    <row r="81" spans="2:10" s="4" customFormat="1" x14ac:dyDescent="0.25">
      <c r="B81" s="10" t="s">
        <v>82</v>
      </c>
      <c r="C81" s="11">
        <f>874+1+43</f>
        <v>918</v>
      </c>
      <c r="D81" s="11" t="s">
        <v>6</v>
      </c>
      <c r="E81" s="1"/>
      <c r="F81" s="7">
        <f t="shared" si="8"/>
        <v>0</v>
      </c>
      <c r="G81" s="7">
        <f t="shared" si="9"/>
        <v>0</v>
      </c>
      <c r="I81" s="5"/>
      <c r="J81" s="5"/>
    </row>
    <row r="82" spans="2:10" s="4" customFormat="1" x14ac:dyDescent="0.25">
      <c r="B82" s="10" t="s">
        <v>83</v>
      </c>
      <c r="C82" s="11">
        <v>6</v>
      </c>
      <c r="D82" s="11" t="s">
        <v>6</v>
      </c>
      <c r="E82" s="1"/>
      <c r="F82" s="7">
        <f t="shared" si="8"/>
        <v>0</v>
      </c>
      <c r="G82" s="7">
        <f t="shared" si="9"/>
        <v>0</v>
      </c>
      <c r="I82" s="5"/>
      <c r="J82" s="5"/>
    </row>
    <row r="83" spans="2:10" s="4" customFormat="1" x14ac:dyDescent="0.25">
      <c r="B83" s="10" t="s">
        <v>84</v>
      </c>
      <c r="C83" s="11">
        <f>116+4</f>
        <v>120</v>
      </c>
      <c r="D83" s="11" t="s">
        <v>6</v>
      </c>
      <c r="E83" s="1"/>
      <c r="F83" s="7">
        <f t="shared" si="8"/>
        <v>0</v>
      </c>
      <c r="G83" s="7">
        <f t="shared" si="9"/>
        <v>0</v>
      </c>
      <c r="I83" s="5"/>
      <c r="J83" s="5"/>
    </row>
    <row r="84" spans="2:10" s="4" customFormat="1" x14ac:dyDescent="0.25">
      <c r="B84" s="10" t="s">
        <v>98</v>
      </c>
      <c r="C84" s="11">
        <v>1</v>
      </c>
      <c r="D84" s="11" t="s">
        <v>6</v>
      </c>
      <c r="E84" s="1"/>
      <c r="F84" s="7">
        <f t="shared" si="8"/>
        <v>0</v>
      </c>
      <c r="G84" s="7">
        <f t="shared" si="9"/>
        <v>0</v>
      </c>
      <c r="I84" s="5"/>
      <c r="J84" s="5"/>
    </row>
    <row r="85" spans="2:10" s="4" customFormat="1" x14ac:dyDescent="0.25">
      <c r="B85" s="10" t="s">
        <v>99</v>
      </c>
      <c r="C85" s="11">
        <v>7</v>
      </c>
      <c r="D85" s="11" t="s">
        <v>6</v>
      </c>
      <c r="E85" s="1"/>
      <c r="F85" s="7">
        <f t="shared" si="8"/>
        <v>0</v>
      </c>
      <c r="G85" s="7">
        <f t="shared" si="9"/>
        <v>0</v>
      </c>
      <c r="I85" s="5"/>
      <c r="J85" s="5"/>
    </row>
    <row r="86" spans="2:10" s="4" customFormat="1" x14ac:dyDescent="0.25">
      <c r="B86" s="10" t="s">
        <v>85</v>
      </c>
      <c r="C86" s="11">
        <v>3</v>
      </c>
      <c r="D86" s="11" t="s">
        <v>6</v>
      </c>
      <c r="E86" s="1"/>
      <c r="F86" s="7">
        <f t="shared" si="8"/>
        <v>0</v>
      </c>
      <c r="G86" s="7">
        <f t="shared" si="9"/>
        <v>0</v>
      </c>
      <c r="I86" s="5"/>
      <c r="J86" s="5"/>
    </row>
    <row r="87" spans="2:10" s="4" customFormat="1" x14ac:dyDescent="0.25">
      <c r="B87" s="10" t="s">
        <v>86</v>
      </c>
      <c r="C87" s="11">
        <f>11+2+4</f>
        <v>17</v>
      </c>
      <c r="D87" s="11" t="s">
        <v>6</v>
      </c>
      <c r="E87" s="1"/>
      <c r="F87" s="7">
        <f t="shared" si="8"/>
        <v>0</v>
      </c>
      <c r="G87" s="7">
        <f t="shared" si="9"/>
        <v>0</v>
      </c>
      <c r="I87" s="5"/>
      <c r="J87" s="5"/>
    </row>
    <row r="88" spans="2:10" s="4" customFormat="1" x14ac:dyDescent="0.25">
      <c r="B88" s="10" t="s">
        <v>87</v>
      </c>
      <c r="C88" s="11">
        <v>1</v>
      </c>
      <c r="D88" s="11" t="s">
        <v>6</v>
      </c>
      <c r="E88" s="1"/>
      <c r="F88" s="7">
        <f t="shared" si="8"/>
        <v>0</v>
      </c>
      <c r="G88" s="7">
        <f t="shared" si="9"/>
        <v>0</v>
      </c>
      <c r="I88" s="5"/>
      <c r="J88" s="5"/>
    </row>
    <row r="89" spans="2:10" s="4" customFormat="1" x14ac:dyDescent="0.25">
      <c r="B89" s="10" t="s">
        <v>89</v>
      </c>
      <c r="C89" s="11">
        <f>25+2</f>
        <v>27</v>
      </c>
      <c r="D89" s="11" t="s">
        <v>6</v>
      </c>
      <c r="E89" s="1"/>
      <c r="F89" s="7">
        <f t="shared" si="8"/>
        <v>0</v>
      </c>
      <c r="G89" s="7">
        <f t="shared" si="9"/>
        <v>0</v>
      </c>
      <c r="I89" s="5"/>
      <c r="J89" s="5"/>
    </row>
    <row r="90" spans="2:10" s="4" customFormat="1" x14ac:dyDescent="0.25">
      <c r="B90" s="10" t="s">
        <v>100</v>
      </c>
      <c r="C90" s="11">
        <v>1</v>
      </c>
      <c r="D90" s="11" t="s">
        <v>6</v>
      </c>
      <c r="E90" s="1"/>
      <c r="F90" s="7">
        <f t="shared" si="8"/>
        <v>0</v>
      </c>
      <c r="G90" s="7">
        <f t="shared" si="9"/>
        <v>0</v>
      </c>
      <c r="I90" s="5"/>
      <c r="J90" s="5"/>
    </row>
    <row r="91" spans="2:10" s="4" customFormat="1" x14ac:dyDescent="0.25">
      <c r="B91" s="10" t="s">
        <v>90</v>
      </c>
      <c r="C91" s="11">
        <f>14+1</f>
        <v>15</v>
      </c>
      <c r="D91" s="11" t="s">
        <v>6</v>
      </c>
      <c r="E91" s="1"/>
      <c r="F91" s="7">
        <f t="shared" si="8"/>
        <v>0</v>
      </c>
      <c r="G91" s="7">
        <f t="shared" si="9"/>
        <v>0</v>
      </c>
      <c r="I91" s="5"/>
      <c r="J91" s="5"/>
    </row>
    <row r="92" spans="2:10" s="4" customFormat="1" x14ac:dyDescent="0.25">
      <c r="B92" s="10" t="s">
        <v>101</v>
      </c>
      <c r="C92" s="11">
        <v>3</v>
      </c>
      <c r="D92" s="11" t="s">
        <v>6</v>
      </c>
      <c r="E92" s="1"/>
      <c r="F92" s="7">
        <f t="shared" si="8"/>
        <v>0</v>
      </c>
      <c r="G92" s="7">
        <f t="shared" si="9"/>
        <v>0</v>
      </c>
      <c r="I92" s="5"/>
      <c r="J92" s="5"/>
    </row>
    <row r="93" spans="2:10" s="4" customFormat="1" x14ac:dyDescent="0.25">
      <c r="B93" s="10" t="s">
        <v>91</v>
      </c>
      <c r="C93" s="11">
        <v>1</v>
      </c>
      <c r="D93" s="11" t="s">
        <v>6</v>
      </c>
      <c r="E93" s="1"/>
      <c r="F93" s="7">
        <f t="shared" si="8"/>
        <v>0</v>
      </c>
      <c r="G93" s="7">
        <f t="shared" si="9"/>
        <v>0</v>
      </c>
      <c r="I93" s="5"/>
      <c r="J93" s="5"/>
    </row>
    <row r="94" spans="2:10" s="4" customFormat="1" x14ac:dyDescent="0.25">
      <c r="B94" s="10" t="s">
        <v>92</v>
      </c>
      <c r="C94" s="11">
        <v>252</v>
      </c>
      <c r="D94" s="11" t="s">
        <v>6</v>
      </c>
      <c r="E94" s="1"/>
      <c r="F94" s="7">
        <f t="shared" si="8"/>
        <v>0</v>
      </c>
      <c r="G94" s="7">
        <f t="shared" si="9"/>
        <v>0</v>
      </c>
      <c r="I94" s="5"/>
      <c r="J94" s="5"/>
    </row>
    <row r="95" spans="2:10" s="4" customFormat="1" x14ac:dyDescent="0.25">
      <c r="B95" s="10" t="s">
        <v>102</v>
      </c>
      <c r="C95" s="11">
        <v>2</v>
      </c>
      <c r="D95" s="11" t="s">
        <v>6</v>
      </c>
      <c r="E95" s="1"/>
      <c r="F95" s="7">
        <f t="shared" si="8"/>
        <v>0</v>
      </c>
      <c r="G95" s="7">
        <f t="shared" si="9"/>
        <v>0</v>
      </c>
      <c r="I95" s="5"/>
      <c r="J95" s="5"/>
    </row>
    <row r="96" spans="2:10" s="4" customFormat="1" x14ac:dyDescent="0.25">
      <c r="B96" s="10" t="s">
        <v>93</v>
      </c>
      <c r="C96" s="11">
        <v>42</v>
      </c>
      <c r="D96" s="11" t="s">
        <v>6</v>
      </c>
      <c r="E96" s="1"/>
      <c r="F96" s="7">
        <f t="shared" si="8"/>
        <v>0</v>
      </c>
      <c r="G96" s="7">
        <f t="shared" si="9"/>
        <v>0</v>
      </c>
      <c r="I96" s="5"/>
      <c r="J96" s="5"/>
    </row>
    <row r="97" spans="2:10" s="4" customFormat="1" x14ac:dyDescent="0.25">
      <c r="B97" s="10" t="s">
        <v>94</v>
      </c>
      <c r="C97" s="11">
        <v>5</v>
      </c>
      <c r="D97" s="11" t="s">
        <v>6</v>
      </c>
      <c r="E97" s="1"/>
      <c r="F97" s="7">
        <f t="shared" si="8"/>
        <v>0</v>
      </c>
      <c r="G97" s="7">
        <f t="shared" si="9"/>
        <v>0</v>
      </c>
      <c r="I97" s="5"/>
      <c r="J97" s="5"/>
    </row>
    <row r="98" spans="2:10" s="4" customFormat="1" x14ac:dyDescent="0.25">
      <c r="B98" s="10" t="s">
        <v>95</v>
      </c>
      <c r="C98" s="11">
        <v>8</v>
      </c>
      <c r="D98" s="11" t="s">
        <v>6</v>
      </c>
      <c r="E98" s="1"/>
      <c r="F98" s="7">
        <f t="shared" si="8"/>
        <v>0</v>
      </c>
      <c r="G98" s="7">
        <f t="shared" si="9"/>
        <v>0</v>
      </c>
      <c r="I98" s="5"/>
      <c r="J98" s="5"/>
    </row>
    <row r="99" spans="2:10" s="4" customFormat="1" x14ac:dyDescent="0.25">
      <c r="B99" s="10" t="s">
        <v>96</v>
      </c>
      <c r="C99" s="11">
        <v>2</v>
      </c>
      <c r="D99" s="11" t="s">
        <v>6</v>
      </c>
      <c r="E99" s="1"/>
      <c r="F99" s="7">
        <f t="shared" si="8"/>
        <v>0</v>
      </c>
      <c r="G99" s="7">
        <f t="shared" si="9"/>
        <v>0</v>
      </c>
      <c r="I99" s="5"/>
      <c r="J99" s="5"/>
    </row>
    <row r="100" spans="2:10" s="4" customFormat="1" x14ac:dyDescent="0.25">
      <c r="B100" s="10" t="s">
        <v>97</v>
      </c>
      <c r="C100" s="11">
        <v>1</v>
      </c>
      <c r="D100" s="11" t="s">
        <v>6</v>
      </c>
      <c r="E100" s="1"/>
      <c r="F100" s="7">
        <f t="shared" si="8"/>
        <v>0</v>
      </c>
      <c r="G100" s="7">
        <f t="shared" si="9"/>
        <v>0</v>
      </c>
      <c r="I100" s="5"/>
      <c r="J100" s="5"/>
    </row>
    <row r="101" spans="2:10" s="4" customFormat="1" x14ac:dyDescent="0.25">
      <c r="B101" s="10" t="s">
        <v>103</v>
      </c>
      <c r="C101" s="11">
        <v>8</v>
      </c>
      <c r="D101" s="11" t="s">
        <v>6</v>
      </c>
      <c r="E101" s="2"/>
      <c r="F101" s="7">
        <f t="shared" si="8"/>
        <v>0</v>
      </c>
      <c r="G101" s="7">
        <f t="shared" si="9"/>
        <v>0</v>
      </c>
      <c r="I101" s="5"/>
      <c r="J101" s="5"/>
    </row>
    <row r="102" spans="2:10" s="4" customFormat="1" x14ac:dyDescent="0.25">
      <c r="B102" s="10" t="s">
        <v>39</v>
      </c>
      <c r="C102" s="11">
        <v>7</v>
      </c>
      <c r="D102" s="11" t="s">
        <v>6</v>
      </c>
      <c r="E102" s="1"/>
      <c r="F102" s="7">
        <f t="shared" si="8"/>
        <v>0</v>
      </c>
      <c r="G102" s="7">
        <f t="shared" si="9"/>
        <v>0</v>
      </c>
      <c r="I102" s="5"/>
      <c r="J102" s="5"/>
    </row>
    <row r="103" spans="2:10" s="4" customFormat="1" x14ac:dyDescent="0.25">
      <c r="B103" s="10" t="s">
        <v>104</v>
      </c>
      <c r="C103" s="11">
        <v>1</v>
      </c>
      <c r="D103" s="11" t="s">
        <v>6</v>
      </c>
      <c r="E103" s="1"/>
      <c r="F103" s="7">
        <f t="shared" si="8"/>
        <v>0</v>
      </c>
      <c r="G103" s="7">
        <f t="shared" si="9"/>
        <v>0</v>
      </c>
      <c r="I103" s="5"/>
      <c r="J103" s="5"/>
    </row>
    <row r="104" spans="2:10" s="4" customFormat="1" x14ac:dyDescent="0.25">
      <c r="B104" s="10" t="s">
        <v>105</v>
      </c>
      <c r="C104" s="11">
        <v>23</v>
      </c>
      <c r="D104" s="11" t="s">
        <v>6</v>
      </c>
      <c r="E104" s="1"/>
      <c r="F104" s="7">
        <f t="shared" si="8"/>
        <v>0</v>
      </c>
      <c r="G104" s="7">
        <f t="shared" si="9"/>
        <v>0</v>
      </c>
      <c r="I104" s="5"/>
      <c r="J104" s="5"/>
    </row>
    <row r="105" spans="2:10" s="4" customFormat="1" x14ac:dyDescent="0.25">
      <c r="B105" s="10" t="s">
        <v>40</v>
      </c>
      <c r="C105" s="11">
        <v>16</v>
      </c>
      <c r="D105" s="11" t="s">
        <v>6</v>
      </c>
      <c r="E105" s="1"/>
      <c r="F105" s="7">
        <f t="shared" si="8"/>
        <v>0</v>
      </c>
      <c r="G105" s="7">
        <f t="shared" si="9"/>
        <v>0</v>
      </c>
      <c r="I105" s="5"/>
      <c r="J105" s="5"/>
    </row>
    <row r="106" spans="2:10" s="4" customFormat="1" x14ac:dyDescent="0.25">
      <c r="B106" s="10" t="s">
        <v>106</v>
      </c>
      <c r="C106" s="11">
        <v>15</v>
      </c>
      <c r="D106" s="11" t="s">
        <v>6</v>
      </c>
      <c r="E106" s="1"/>
      <c r="F106" s="7">
        <f t="shared" si="8"/>
        <v>0</v>
      </c>
      <c r="G106" s="7">
        <f t="shared" si="9"/>
        <v>0</v>
      </c>
      <c r="I106" s="5"/>
      <c r="J106" s="5"/>
    </row>
    <row r="107" spans="2:10" s="4" customFormat="1" x14ac:dyDescent="0.25">
      <c r="B107" s="10" t="s">
        <v>42</v>
      </c>
      <c r="C107" s="11">
        <v>122</v>
      </c>
      <c r="D107" s="11" t="s">
        <v>6</v>
      </c>
      <c r="E107" s="1"/>
      <c r="F107" s="7">
        <f t="shared" si="8"/>
        <v>0</v>
      </c>
      <c r="G107" s="7">
        <f t="shared" si="9"/>
        <v>0</v>
      </c>
      <c r="I107" s="5"/>
      <c r="J107" s="5"/>
    </row>
    <row r="108" spans="2:10" s="4" customFormat="1" x14ac:dyDescent="0.25">
      <c r="B108" s="10" t="s">
        <v>107</v>
      </c>
      <c r="C108" s="11">
        <v>19</v>
      </c>
      <c r="D108" s="11" t="s">
        <v>6</v>
      </c>
      <c r="E108" s="1"/>
      <c r="F108" s="7">
        <f t="shared" si="8"/>
        <v>0</v>
      </c>
      <c r="G108" s="7">
        <f t="shared" si="9"/>
        <v>0</v>
      </c>
      <c r="I108" s="5"/>
      <c r="J108" s="5"/>
    </row>
    <row r="109" spans="2:10" s="4" customFormat="1" x14ac:dyDescent="0.25">
      <c r="B109" s="10" t="s">
        <v>108</v>
      </c>
      <c r="C109" s="11">
        <v>17</v>
      </c>
      <c r="D109" s="11" t="s">
        <v>6</v>
      </c>
      <c r="E109" s="1"/>
      <c r="F109" s="7">
        <f t="shared" si="8"/>
        <v>0</v>
      </c>
      <c r="G109" s="7">
        <f t="shared" si="9"/>
        <v>0</v>
      </c>
      <c r="I109" s="5"/>
      <c r="J109" s="5"/>
    </row>
    <row r="110" spans="2:10" s="4" customFormat="1" x14ac:dyDescent="0.25">
      <c r="B110" s="10" t="s">
        <v>44</v>
      </c>
      <c r="C110" s="11">
        <f>41+1</f>
        <v>42</v>
      </c>
      <c r="D110" s="11" t="s">
        <v>6</v>
      </c>
      <c r="E110" s="1"/>
      <c r="F110" s="7">
        <f t="shared" si="8"/>
        <v>0</v>
      </c>
      <c r="G110" s="7">
        <f t="shared" si="9"/>
        <v>0</v>
      </c>
      <c r="I110" s="5"/>
      <c r="J110" s="5"/>
    </row>
    <row r="111" spans="2:10" s="4" customFormat="1" x14ac:dyDescent="0.25">
      <c r="B111" s="10" t="s">
        <v>46</v>
      </c>
      <c r="C111" s="11">
        <f>9+3</f>
        <v>12</v>
      </c>
      <c r="D111" s="11" t="s">
        <v>6</v>
      </c>
      <c r="E111" s="1"/>
      <c r="F111" s="7">
        <f t="shared" si="8"/>
        <v>0</v>
      </c>
      <c r="G111" s="7">
        <f t="shared" si="9"/>
        <v>0</v>
      </c>
      <c r="I111" s="5"/>
      <c r="J111" s="5"/>
    </row>
    <row r="112" spans="2:10" s="4" customFormat="1" x14ac:dyDescent="0.25">
      <c r="B112" s="10" t="s">
        <v>30</v>
      </c>
      <c r="C112" s="11">
        <f>2+82</f>
        <v>84</v>
      </c>
      <c r="D112" s="11" t="s">
        <v>6</v>
      </c>
      <c r="E112" s="1"/>
      <c r="F112" s="7">
        <f t="shared" si="8"/>
        <v>0</v>
      </c>
      <c r="G112" s="7">
        <f t="shared" si="9"/>
        <v>0</v>
      </c>
      <c r="I112" s="5"/>
      <c r="J112" s="5"/>
    </row>
    <row r="113" spans="2:10" s="4" customFormat="1" x14ac:dyDescent="0.25">
      <c r="B113" s="10" t="s">
        <v>32</v>
      </c>
      <c r="C113" s="11">
        <v>2</v>
      </c>
      <c r="D113" s="11" t="s">
        <v>6</v>
      </c>
      <c r="E113" s="1"/>
      <c r="F113" s="7">
        <f t="shared" si="8"/>
        <v>0</v>
      </c>
      <c r="G113" s="7">
        <f t="shared" si="9"/>
        <v>0</v>
      </c>
      <c r="I113" s="5"/>
      <c r="J113" s="5"/>
    </row>
    <row r="114" spans="2:10" s="4" customFormat="1" x14ac:dyDescent="0.25">
      <c r="B114" s="10" t="s">
        <v>34</v>
      </c>
      <c r="C114" s="11">
        <f>31+2+1</f>
        <v>34</v>
      </c>
      <c r="D114" s="11" t="s">
        <v>6</v>
      </c>
      <c r="E114" s="1"/>
      <c r="F114" s="7">
        <f t="shared" si="8"/>
        <v>0</v>
      </c>
      <c r="G114" s="7">
        <f t="shared" si="9"/>
        <v>0</v>
      </c>
      <c r="I114" s="5"/>
      <c r="J114" s="5"/>
    </row>
    <row r="115" spans="2:10" s="4" customFormat="1" x14ac:dyDescent="0.25">
      <c r="B115" s="10" t="s">
        <v>36</v>
      </c>
      <c r="C115" s="11">
        <v>2</v>
      </c>
      <c r="D115" s="11" t="s">
        <v>6</v>
      </c>
      <c r="E115" s="1"/>
      <c r="F115" s="7">
        <f t="shared" si="8"/>
        <v>0</v>
      </c>
      <c r="G115" s="7">
        <f t="shared" si="9"/>
        <v>0</v>
      </c>
      <c r="I115" s="5"/>
      <c r="J115" s="5"/>
    </row>
    <row r="116" spans="2:10" s="4" customFormat="1" x14ac:dyDescent="0.25">
      <c r="B116" s="10" t="s">
        <v>24</v>
      </c>
      <c r="C116" s="11">
        <v>2</v>
      </c>
      <c r="D116" s="11" t="s">
        <v>18</v>
      </c>
      <c r="E116" s="1"/>
      <c r="F116" s="7">
        <f t="shared" si="8"/>
        <v>0</v>
      </c>
      <c r="G116" s="7">
        <f t="shared" si="9"/>
        <v>0</v>
      </c>
      <c r="I116" s="5"/>
      <c r="J116" s="5"/>
    </row>
    <row r="117" spans="2:10" s="4" customFormat="1" x14ac:dyDescent="0.25">
      <c r="B117" s="16" t="s">
        <v>109</v>
      </c>
      <c r="C117" s="11">
        <v>47</v>
      </c>
      <c r="D117" s="11" t="s">
        <v>6</v>
      </c>
      <c r="E117" s="1"/>
      <c r="F117" s="7">
        <f t="shared" si="8"/>
        <v>0</v>
      </c>
      <c r="G117" s="7">
        <f t="shared" si="9"/>
        <v>0</v>
      </c>
      <c r="I117" s="5"/>
      <c r="J117" s="5"/>
    </row>
    <row r="118" spans="2:10" s="4" customFormat="1" x14ac:dyDescent="0.25">
      <c r="B118" s="16" t="s">
        <v>110</v>
      </c>
      <c r="C118" s="11">
        <f>78+1</f>
        <v>79</v>
      </c>
      <c r="D118" s="11" t="s">
        <v>6</v>
      </c>
      <c r="E118" s="1"/>
      <c r="F118" s="7">
        <f t="shared" si="8"/>
        <v>0</v>
      </c>
      <c r="G118" s="7">
        <f t="shared" si="9"/>
        <v>0</v>
      </c>
      <c r="I118" s="5"/>
      <c r="J118" s="5"/>
    </row>
    <row r="119" spans="2:10" s="4" customFormat="1" x14ac:dyDescent="0.25">
      <c r="B119" s="16" t="s">
        <v>111</v>
      </c>
      <c r="C119" s="11">
        <v>1</v>
      </c>
      <c r="D119" s="11" t="s">
        <v>6</v>
      </c>
      <c r="E119" s="1"/>
      <c r="F119" s="7">
        <f t="shared" ref="F119:F125" si="10">E119*C119</f>
        <v>0</v>
      </c>
      <c r="G119" s="7">
        <f t="shared" ref="G119:G125" si="11">F119*4</f>
        <v>0</v>
      </c>
      <c r="I119" s="5"/>
      <c r="J119" s="5"/>
    </row>
    <row r="120" spans="2:10" s="4" customFormat="1" x14ac:dyDescent="0.25">
      <c r="B120" s="16" t="s">
        <v>112</v>
      </c>
      <c r="C120" s="11">
        <v>22</v>
      </c>
      <c r="D120" s="11" t="s">
        <v>6</v>
      </c>
      <c r="E120" s="1"/>
      <c r="F120" s="7">
        <f t="shared" si="10"/>
        <v>0</v>
      </c>
      <c r="G120" s="7">
        <f t="shared" si="11"/>
        <v>0</v>
      </c>
      <c r="I120" s="5"/>
      <c r="J120" s="5"/>
    </row>
    <row r="121" spans="2:10" s="4" customFormat="1" x14ac:dyDescent="0.25">
      <c r="B121" s="16" t="s">
        <v>113</v>
      </c>
      <c r="C121" s="11">
        <v>19</v>
      </c>
      <c r="D121" s="11" t="s">
        <v>6</v>
      </c>
      <c r="E121" s="1"/>
      <c r="F121" s="7">
        <f t="shared" si="10"/>
        <v>0</v>
      </c>
      <c r="G121" s="7">
        <f t="shared" si="11"/>
        <v>0</v>
      </c>
      <c r="I121" s="5"/>
      <c r="J121" s="5"/>
    </row>
    <row r="122" spans="2:10" s="4" customFormat="1" x14ac:dyDescent="0.25">
      <c r="B122" s="16" t="s">
        <v>114</v>
      </c>
      <c r="C122" s="11">
        <v>1</v>
      </c>
      <c r="D122" s="11" t="s">
        <v>6</v>
      </c>
      <c r="E122" s="1"/>
      <c r="F122" s="7">
        <f t="shared" si="10"/>
        <v>0</v>
      </c>
      <c r="G122" s="7">
        <f t="shared" si="11"/>
        <v>0</v>
      </c>
      <c r="I122" s="5"/>
      <c r="J122" s="5"/>
    </row>
    <row r="123" spans="2:10" s="4" customFormat="1" x14ac:dyDescent="0.25">
      <c r="B123" s="16" t="s">
        <v>115</v>
      </c>
      <c r="C123" s="11">
        <v>13</v>
      </c>
      <c r="D123" s="11" t="s">
        <v>6</v>
      </c>
      <c r="E123" s="1"/>
      <c r="F123" s="7">
        <f t="shared" si="10"/>
        <v>0</v>
      </c>
      <c r="G123" s="7">
        <f t="shared" si="11"/>
        <v>0</v>
      </c>
      <c r="I123" s="5"/>
      <c r="J123" s="5"/>
    </row>
    <row r="124" spans="2:10" s="4" customFormat="1" x14ac:dyDescent="0.25">
      <c r="B124" s="26" t="s">
        <v>126</v>
      </c>
      <c r="C124" s="27">
        <v>16</v>
      </c>
      <c r="D124" s="25" t="s">
        <v>6</v>
      </c>
      <c r="E124" s="1"/>
      <c r="F124" s="7">
        <f t="shared" si="10"/>
        <v>0</v>
      </c>
      <c r="G124" s="7">
        <f t="shared" si="11"/>
        <v>0</v>
      </c>
      <c r="I124" s="5"/>
      <c r="J124" s="5"/>
    </row>
    <row r="125" spans="2:10" s="4" customFormat="1" x14ac:dyDescent="0.25">
      <c r="B125" s="26" t="s">
        <v>127</v>
      </c>
      <c r="C125" s="27">
        <v>2</v>
      </c>
      <c r="D125" s="25" t="s">
        <v>18</v>
      </c>
      <c r="E125" s="1"/>
      <c r="F125" s="7">
        <f t="shared" si="10"/>
        <v>0</v>
      </c>
      <c r="G125" s="7">
        <f t="shared" si="11"/>
        <v>0</v>
      </c>
      <c r="I125" s="5"/>
      <c r="J125" s="5"/>
    </row>
    <row r="126" spans="2:10" ht="7.9" customHeight="1" x14ac:dyDescent="0.25"/>
    <row r="127" spans="2:10" ht="15.75" x14ac:dyDescent="0.25">
      <c r="G127" s="8">
        <f>SUM(G54:G125)</f>
        <v>0</v>
      </c>
    </row>
    <row r="128" spans="2:10" ht="15.75" x14ac:dyDescent="0.25">
      <c r="G128" s="8"/>
    </row>
    <row r="129" spans="2:7" ht="18.75" x14ac:dyDescent="0.25">
      <c r="F129" s="19" t="s">
        <v>123</v>
      </c>
      <c r="G129" s="23"/>
    </row>
    <row r="130" spans="2:7" ht="6.6" customHeight="1" x14ac:dyDescent="0.25">
      <c r="G130" s="8"/>
    </row>
    <row r="131" spans="2:7" ht="18.75" x14ac:dyDescent="0.25">
      <c r="F131" s="19" t="s">
        <v>124</v>
      </c>
      <c r="G131" s="23"/>
    </row>
    <row r="132" spans="2:7" ht="8.4499999999999993" customHeight="1" x14ac:dyDescent="0.25"/>
    <row r="133" spans="2:7" ht="18.75" x14ac:dyDescent="0.25">
      <c r="C133" s="28" t="s">
        <v>119</v>
      </c>
      <c r="D133" s="28"/>
      <c r="E133" s="28"/>
      <c r="F133" s="28"/>
      <c r="G133" s="21">
        <f>G18+G35+G43+G51+G127+G129+G131</f>
        <v>0</v>
      </c>
    </row>
    <row r="134" spans="2:7" ht="6.6" customHeight="1" x14ac:dyDescent="0.25">
      <c r="C134" s="18"/>
      <c r="D134" s="18"/>
      <c r="E134" s="18"/>
      <c r="F134" s="18"/>
    </row>
    <row r="135" spans="2:7" ht="18.75" x14ac:dyDescent="0.25">
      <c r="D135" s="19"/>
      <c r="E135" s="19"/>
      <c r="F135" s="19" t="s">
        <v>120</v>
      </c>
      <c r="G135" s="22">
        <f>G133*0.21</f>
        <v>0</v>
      </c>
    </row>
    <row r="136" spans="2:7" ht="3.6" customHeight="1" x14ac:dyDescent="0.25">
      <c r="C136" s="18"/>
      <c r="D136" s="18"/>
      <c r="E136" s="18"/>
      <c r="F136" s="18"/>
    </row>
    <row r="137" spans="2:7" ht="18.75" x14ac:dyDescent="0.25">
      <c r="D137" s="19"/>
      <c r="E137" s="19"/>
      <c r="F137" s="19" t="s">
        <v>121</v>
      </c>
      <c r="G137" s="21">
        <f>G133+G135</f>
        <v>0</v>
      </c>
    </row>
    <row r="138" spans="2:7" x14ac:dyDescent="0.25">
      <c r="C138" s="18"/>
      <c r="D138" s="18"/>
      <c r="E138" s="18"/>
      <c r="F138" s="18"/>
    </row>
    <row r="139" spans="2:7" x14ac:dyDescent="0.25">
      <c r="B139" s="20" t="s">
        <v>122</v>
      </c>
      <c r="D139" s="20"/>
      <c r="E139" s="18"/>
      <c r="F139" s="18"/>
    </row>
  </sheetData>
  <sheetProtection algorithmName="SHA-512" hashValue="5F75iNt0RytbgKcV/0VuF5+pI2EHqEonYjn4BoODKZFv9A/RdNqEbh8Y9AoQ2d3UjKMYYIpZbPFGTFXh1AC1Sg==" saltValue="NvkrFl7RzYiNGsv3pAOlHg==" spinCount="100000" sheet="1" objects="1" scenarios="1"/>
  <mergeCells count="6">
    <mergeCell ref="C133:F133"/>
    <mergeCell ref="B1:D1"/>
    <mergeCell ref="B20:D20"/>
    <mergeCell ref="B37:D37"/>
    <mergeCell ref="B45:D45"/>
    <mergeCell ref="B52:C52"/>
  </mergeCells>
  <pageMargins left="0.25" right="0.25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INVENTARIO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Romaní Rodríguez, Fátima</dc:creator>
  <cp:lastModifiedBy>Cañete Mora, Francisco José</cp:lastModifiedBy>
  <dcterms:created xsi:type="dcterms:W3CDTF">2021-03-24T11:32:21Z</dcterms:created>
  <dcterms:modified xsi:type="dcterms:W3CDTF">2021-08-23T07:47:02Z</dcterms:modified>
</cp:coreProperties>
</file>