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filterPrivacy="1" codeName="ThisWorkbook"/>
  <xr:revisionPtr revIDLastSave="0" documentId="8_{487CEA8E-5D1F-4617-A164-0D4C7950A306}" xr6:coauthVersionLast="36" xr6:coauthVersionMax="36" xr10:uidLastSave="{00000000-0000-0000-0000-000000000000}"/>
  <bookViews>
    <workbookView xWindow="0" yWindow="0" windowWidth="28800" windowHeight="12435" tabRatio="899" activeTab="4" xr2:uid="{00000000-000D-0000-FFFF-FFFF00000000}"/>
  </bookViews>
  <sheets>
    <sheet name="Instrucciones" sheetId="15" r:id="rId1"/>
    <sheet name="LOG" sheetId="1" r:id="rId2"/>
    <sheet name="LE" sheetId="18" r:id="rId3"/>
    <sheet name="LDN" sheetId="16" r:id="rId4"/>
    <sheet name="TOTAL OFERTA ECONOMICA" sheetId="20" r:id="rId5"/>
  </sheets>
  <definedNames>
    <definedName name="_xlnm.Print_Area" localSheetId="3">LDN!$A$1:$J$18</definedName>
    <definedName name="_xlnm.Print_Area" localSheetId="2">LE!$A$1:$H$19</definedName>
    <definedName name="_xlnm.Print_Area" localSheetId="1">LOG!$A$1:$N$18</definedName>
    <definedName name="_xlnm.Print_Area" localSheetId="4">'TOTAL OFERTA ECONOMICA'!$A$1:$I$22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14" i="1"/>
  <c r="L4" i="1"/>
  <c r="D15" i="1"/>
  <c r="G17" i="18" l="1"/>
  <c r="H17" i="18" s="1"/>
  <c r="G12" i="18"/>
  <c r="H12" i="18" s="1"/>
  <c r="G16" i="18"/>
  <c r="H16" i="18" s="1"/>
  <c r="G15" i="18"/>
  <c r="H15" i="18" s="1"/>
  <c r="G14" i="18"/>
  <c r="H14" i="18" s="1"/>
  <c r="G13" i="18"/>
  <c r="H13" i="18" s="1"/>
  <c r="G5" i="18" l="1"/>
  <c r="H5" i="18" s="1"/>
  <c r="G6" i="18"/>
  <c r="H6" i="18" s="1"/>
  <c r="G7" i="18"/>
  <c r="H7" i="18" s="1"/>
  <c r="G8" i="18"/>
  <c r="H8" i="18" s="1"/>
  <c r="G9" i="18"/>
  <c r="H9" i="18" s="1"/>
  <c r="G10" i="18"/>
  <c r="H10" i="18" s="1"/>
  <c r="G11" i="18"/>
  <c r="H11" i="18" s="1"/>
  <c r="G4" i="18"/>
  <c r="H4" i="18" s="1"/>
  <c r="K14" i="1" l="1"/>
  <c r="K13" i="1"/>
  <c r="K12" i="1"/>
  <c r="K11" i="1"/>
  <c r="K10" i="1"/>
  <c r="K9" i="1"/>
  <c r="K8" i="1"/>
  <c r="K7" i="1"/>
  <c r="K6" i="1"/>
  <c r="K5" i="1"/>
  <c r="K4" i="1"/>
  <c r="K15" i="1" s="1"/>
  <c r="H5" i="16" l="1"/>
  <c r="H6" i="16"/>
  <c r="I6" i="16" s="1"/>
  <c r="J6" i="16" s="1"/>
  <c r="H7" i="16"/>
  <c r="H8" i="16"/>
  <c r="H9" i="16"/>
  <c r="H10" i="16"/>
  <c r="H11" i="16"/>
  <c r="H12" i="16"/>
  <c r="H13" i="16"/>
  <c r="H14" i="16"/>
  <c r="H4" i="16"/>
  <c r="E15" i="16"/>
  <c r="F15" i="16"/>
  <c r="G15" i="16"/>
  <c r="D15" i="16"/>
  <c r="C15" i="16"/>
  <c r="B15" i="16"/>
  <c r="I5" i="16" l="1"/>
  <c r="J5" i="16" s="1"/>
  <c r="H15" i="16"/>
  <c r="E4" i="20" s="1"/>
  <c r="I7" i="16"/>
  <c r="J7" i="16" s="1"/>
  <c r="I8" i="16"/>
  <c r="J8" i="16" s="1"/>
  <c r="I12" i="16"/>
  <c r="J12" i="16" s="1"/>
  <c r="I9" i="16"/>
  <c r="J9" i="16" s="1"/>
  <c r="I10" i="16"/>
  <c r="J10" i="16" s="1"/>
  <c r="I11" i="16"/>
  <c r="J11" i="16" s="1"/>
  <c r="I13" i="16"/>
  <c r="J13" i="16" s="1"/>
  <c r="I14" i="16"/>
  <c r="J14" i="16" s="1"/>
  <c r="I4" i="16"/>
  <c r="F20" i="20" l="1"/>
  <c r="F19" i="20"/>
  <c r="F13" i="20"/>
  <c r="F12" i="20"/>
  <c r="F14" i="20"/>
  <c r="F18" i="20"/>
  <c r="F17" i="20"/>
  <c r="F22" i="20"/>
  <c r="F15" i="20"/>
  <c r="F16" i="20"/>
  <c r="F21" i="20"/>
  <c r="I15" i="16"/>
  <c r="J4" i="16"/>
  <c r="J15" i="16" s="1"/>
  <c r="H14" i="1" l="1"/>
  <c r="H13" i="1"/>
  <c r="H12" i="1"/>
  <c r="H11" i="1"/>
  <c r="H10" i="1"/>
  <c r="H9" i="1"/>
  <c r="H8" i="1"/>
  <c r="H7" i="1"/>
  <c r="H6" i="1"/>
  <c r="H5" i="1"/>
  <c r="H4" i="1"/>
  <c r="L15" i="1" l="1"/>
  <c r="H15" i="1"/>
  <c r="M9" i="1" l="1"/>
  <c r="N9" i="1" s="1"/>
  <c r="M4" i="1"/>
  <c r="N4" i="1" s="1"/>
  <c r="M14" i="1"/>
  <c r="N14" i="1" s="1"/>
  <c r="M7" i="1"/>
  <c r="N7" i="1" s="1"/>
  <c r="M5" i="1"/>
  <c r="N5" i="1" s="1"/>
  <c r="M10" i="1"/>
  <c r="N10" i="1" s="1"/>
  <c r="M12" i="1" l="1"/>
  <c r="N12" i="1" s="1"/>
  <c r="M13" i="1"/>
  <c r="N13" i="1" s="1"/>
  <c r="M8" i="1"/>
  <c r="N8" i="1" s="1"/>
  <c r="M11" i="1"/>
  <c r="N11" i="1" s="1"/>
  <c r="M6" i="1"/>
  <c r="N6" i="1" s="1"/>
  <c r="B15" i="1"/>
  <c r="N15" i="1" l="1"/>
  <c r="M15" i="1"/>
  <c r="E15" i="1"/>
  <c r="C15" i="1" l="1"/>
  <c r="C15" i="20" l="1"/>
  <c r="C20" i="20"/>
  <c r="C21" i="20"/>
  <c r="C19" i="20"/>
  <c r="C13" i="20"/>
  <c r="C14" i="20"/>
  <c r="C12" i="20"/>
  <c r="C18" i="20"/>
  <c r="C16" i="20"/>
  <c r="C17" i="20"/>
  <c r="C22" i="20"/>
  <c r="C6" i="20"/>
  <c r="F6" i="20" s="1"/>
  <c r="C7" i="20"/>
  <c r="F7" i="20" s="1"/>
  <c r="C4" i="20"/>
  <c r="F4" i="20" s="1"/>
  <c r="C5" i="20"/>
  <c r="F5" i="20" s="1"/>
  <c r="F8" i="20" l="1"/>
  <c r="F9" i="20" s="1"/>
  <c r="F10" i="20" s="1"/>
</calcChain>
</file>

<file path=xl/sharedStrings.xml><?xml version="1.0" encoding="utf-8"?>
<sst xmlns="http://schemas.openxmlformats.org/spreadsheetml/2006/main" count="200" uniqueCount="136">
  <si>
    <t>DEPÓSITO 5</t>
  </si>
  <si>
    <t>DEPÓSITO 6</t>
  </si>
  <si>
    <t>DEPÓSITO 8</t>
  </si>
  <si>
    <t>DEPÓSITO 10</t>
  </si>
  <si>
    <t>DEPÓSITO 11</t>
  </si>
  <si>
    <t>DEPÓSITO 12</t>
  </si>
  <si>
    <t>DEPÓSITO 13</t>
  </si>
  <si>
    <t>DEPÓSITO 9.1</t>
  </si>
  <si>
    <t>DEPÓSITO 9.4</t>
  </si>
  <si>
    <t>LO</t>
  </si>
  <si>
    <t>TOTAL ANUAL</t>
  </si>
  <si>
    <t>precio/act</t>
  </si>
  <si>
    <t>COCHERA PTA ARGANDA</t>
  </si>
  <si>
    <t xml:space="preserve">LOp </t>
  </si>
  <si>
    <t>frecuencia anual</t>
  </si>
  <si>
    <t>Instrucciones para cumplimentar la Tabla Económica</t>
  </si>
  <si>
    <t>IVA</t>
  </si>
  <si>
    <t>TOTAL ANUAL + IVA</t>
  </si>
  <si>
    <t xml:space="preserve">TOTAL ANUAL </t>
  </si>
  <si>
    <t>Los condicionantes de la oferta para el LOTE B son:</t>
  </si>
  <si>
    <t>LOTE B</t>
  </si>
  <si>
    <t>TOTAL LOTE B</t>
  </si>
  <si>
    <t>No cumplimentar el fichero Excel de acuerdo con estas instrucciones implicará que la oferta no sea válida y en consecuencia sea excluida del procedimiento</t>
  </si>
  <si>
    <t>LDN</t>
  </si>
  <si>
    <t>Mañana</t>
  </si>
  <si>
    <t>Tarde</t>
  </si>
  <si>
    <t>Noche</t>
  </si>
  <si>
    <t>El precio ofertado se entiende como total, comprendiendo toda clase de gastos (GG, BI, etc), excepto I.V.A. que figurará expresamente aparte.</t>
  </si>
  <si>
    <t>LDN (L-V)</t>
  </si>
  <si>
    <t>LDN (S-D-F)</t>
  </si>
  <si>
    <t>Cumplimentar sólo las casillas sombreadas en verde claro.</t>
  </si>
  <si>
    <t>PRECIARIO LIMPIEZAS ESPECIALES</t>
  </si>
  <si>
    <t>Código</t>
  </si>
  <si>
    <t>Ud</t>
  </si>
  <si>
    <t>Resumen</t>
  </si>
  <si>
    <t>Producción anual estimada</t>
  </si>
  <si>
    <t xml:space="preserve">Precios Unitarios </t>
  </si>
  <si>
    <t>Precios Unitarios Ofertados</t>
  </si>
  <si>
    <t>LE1</t>
  </si>
  <si>
    <t>Limpieza de fosos de tornos</t>
  </si>
  <si>
    <t>LE2</t>
  </si>
  <si>
    <t>LE3</t>
  </si>
  <si>
    <t>LE4</t>
  </si>
  <si>
    <t>LE5</t>
  </si>
  <si>
    <t>LE6</t>
  </si>
  <si>
    <t>LE7</t>
  </si>
  <si>
    <t>LE8</t>
  </si>
  <si>
    <t>Desengrasado vías de mantenimiento</t>
  </si>
  <si>
    <t>Desengrasado vías M4</t>
  </si>
  <si>
    <t>Desengrasado vías estacionamiento</t>
  </si>
  <si>
    <t>Limpieza en profundidad pasarelas y zonas altas</t>
  </si>
  <si>
    <t>Limpieza techos y luminarias oficinas</t>
  </si>
  <si>
    <t>Abrillantado de suelos</t>
  </si>
  <si>
    <t>Desengrasado suelos productivos</t>
  </si>
  <si>
    <t>Condicionantes</t>
  </si>
  <si>
    <t>Coste anual LE</t>
  </si>
  <si>
    <t>Coste anual LDN (año 1)</t>
  </si>
  <si>
    <t>LG2</t>
  </si>
  <si>
    <t>LG1</t>
  </si>
  <si>
    <t>LE: Indicar la bajada lineal (en porcentaje menor que 100%) ofertada para los precios unitarios de Limpiezas Especiales.</t>
  </si>
  <si>
    <t>LOG: Reflejar el precio anual sin IVA por cada tipo de operación y depósito. Indicar el precio unitario de las Limpiezas Generales.</t>
  </si>
  <si>
    <t>Coste anual LOG</t>
  </si>
  <si>
    <t>= 15% Base Imponible Anual años 2, 3 y 4</t>
  </si>
  <si>
    <t>TOTAL 4 AÑOS</t>
  </si>
  <si>
    <t>≤ 1.752.370,81€ (85% Base imponible anual año 2, 3 y 4)</t>
  </si>
  <si>
    <t>≤ 891.000€</t>
  </si>
  <si>
    <t>Coste Depósito (LOG)</t>
  </si>
  <si>
    <t>Coste Depósito (LDN)</t>
  </si>
  <si>
    <t>≤ 15% (LOG TOTAL)</t>
  </si>
  <si>
    <t>≤ 15% (LDN TOTAL)</t>
  </si>
  <si>
    <t>Foso</t>
  </si>
  <si>
    <t>Vía</t>
  </si>
  <si>
    <t>Pasarela</t>
  </si>
  <si>
    <r>
      <t>m</t>
    </r>
    <r>
      <rPr>
        <vertAlign val="superscript"/>
        <sz val="10"/>
        <rFont val="Calibri"/>
        <family val="2"/>
        <scheme val="minor"/>
      </rPr>
      <t>2</t>
    </r>
  </si>
  <si>
    <t>Suelo</t>
  </si>
  <si>
    <t xml:space="preserve"> % Bajada Lineal Ofertada</t>
  </si>
  <si>
    <t>PRECIO CONTRATO</t>
  </si>
  <si>
    <t>LOG</t>
  </si>
  <si>
    <t>LE</t>
  </si>
  <si>
    <t>TOTAL</t>
  </si>
  <si>
    <t>AÑO 1</t>
  </si>
  <si>
    <t>AÑO 2</t>
  </si>
  <si>
    <t>AÑO 3</t>
  </si>
  <si>
    <t>AÑO 4</t>
  </si>
  <si>
    <t>TOTAL IVA 4 AÑOS</t>
  </si>
  <si>
    <t>%</t>
  </si>
  <si>
    <t>% Bajada Lineal</t>
  </si>
  <si>
    <t>Coste LOG D.5</t>
  </si>
  <si>
    <t>Coste LDN D.5</t>
  </si>
  <si>
    <t>Coste LOG D.6</t>
  </si>
  <si>
    <t>Coste LDN D.6</t>
  </si>
  <si>
    <t>Coste LOG D.8</t>
  </si>
  <si>
    <t>Coste LDN D.8</t>
  </si>
  <si>
    <t>Coste LOG D.9.1</t>
  </si>
  <si>
    <t>Coste LDN D.9.1</t>
  </si>
  <si>
    <t>Coste LOG D.9.4</t>
  </si>
  <si>
    <t>Coste LDN D.9.4</t>
  </si>
  <si>
    <t>Coste LOG D.9.ML</t>
  </si>
  <si>
    <t>Coste LDN D.9.ML</t>
  </si>
  <si>
    <t>Coste LOG D.10</t>
  </si>
  <si>
    <t>Coste LDN D.10</t>
  </si>
  <si>
    <t>Coste LOG D.11</t>
  </si>
  <si>
    <t>Coste LDN D.11</t>
  </si>
  <si>
    <t>Coste LOG D.12</t>
  </si>
  <si>
    <t>Coste LDN D.12</t>
  </si>
  <si>
    <t>Coste LOG D.13</t>
  </si>
  <si>
    <t>Coste LDN D.13</t>
  </si>
  <si>
    <t>Coste LOG CPA</t>
  </si>
  <si>
    <t>Coste LDN CPA</t>
  </si>
  <si>
    <t>DEPÓSITO 9.ML</t>
  </si>
  <si>
    <t>≤ 9.137.450,87€ (PBL sin IVA)</t>
  </si>
  <si>
    <t>Cuarto</t>
  </si>
  <si>
    <t>Limpieza de cuartos técnicos</t>
  </si>
  <si>
    <t>LE9</t>
  </si>
  <si>
    <t>Subestación</t>
  </si>
  <si>
    <t>Limpieza de subestaciones eléctricas</t>
  </si>
  <si>
    <t>LE10</t>
  </si>
  <si>
    <t>Trabajos en altura</t>
  </si>
  <si>
    <t>LE11</t>
  </si>
  <si>
    <t>Limpieza de fachadas</t>
  </si>
  <si>
    <t>LE12</t>
  </si>
  <si>
    <t>Depósito</t>
  </si>
  <si>
    <t>Nebulización</t>
  </si>
  <si>
    <t>LE13</t>
  </si>
  <si>
    <t>LE14</t>
  </si>
  <si>
    <t>h</t>
  </si>
  <si>
    <t>Atención de eventos</t>
  </si>
  <si>
    <t>Coste Depósito 9.ML (LOG)</t>
  </si>
  <si>
    <t>≤ 3% (LOG TOTAL)</t>
  </si>
  <si>
    <t>≤ 7% (LDN TOTAL)</t>
  </si>
  <si>
    <t>Coste Depósito 9.ML (LDN)</t>
  </si>
  <si>
    <t>Tratamiento DDD</t>
  </si>
  <si>
    <t>LDN: Reflejar el precio anual sin IVA por turno y depósito.</t>
  </si>
  <si>
    <t>Otros (dotación, contenedores h, etc)</t>
  </si>
  <si>
    <t>TOTAL 4 AÑOS LOTE B (SIN IVA)</t>
  </si>
  <si>
    <t>TOTAL 4 AÑOS LOTE B (CON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</si>
</sst>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_-* #,##0\ _€_-;\-* #,##0\ _€_-;_-* &quot;-&quot;??\ _€_-;_-@_-"/>
    <numFmt numFmtId="166" formatCode="0.0%"/>
    <numFmt numFmtId="167" formatCode="_-* #,##0\ &quot;€&quot;_-;\-* #,##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mediumGray">
        <bgColor theme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2" borderId="0" xfId="0" applyFont="1" applyFill="1"/>
    <xf numFmtId="0" fontId="3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164" fontId="0" fillId="2" borderId="0" xfId="0" applyNumberFormat="1" applyFill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0" fontId="2" fillId="2" borderId="0" xfId="0" quotePrefix="1" applyFont="1" applyFill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44" fontId="3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4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4" fontId="6" fillId="0" borderId="0" xfId="0" applyNumberFormat="1" applyFont="1"/>
    <xf numFmtId="164" fontId="2" fillId="2" borderId="0" xfId="0" applyNumberFormat="1" applyFont="1" applyFill="1" applyAlignment="1">
      <alignment vertical="center"/>
    </xf>
    <xf numFmtId="164" fontId="2" fillId="2" borderId="0" xfId="0" applyNumberFormat="1" applyFont="1" applyFill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44" fontId="3" fillId="2" borderId="3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44" fontId="2" fillId="4" borderId="1" xfId="0" applyNumberFormat="1" applyFont="1" applyFill="1" applyBorder="1" applyAlignment="1" applyProtection="1">
      <alignment horizontal="center" vertical="center"/>
      <protection locked="0"/>
    </xf>
    <xf numFmtId="44" fontId="2" fillId="4" borderId="1" xfId="2" applyFont="1" applyFill="1" applyBorder="1" applyAlignment="1" applyProtection="1">
      <alignment horizontal="center" vertical="center"/>
      <protection locked="0"/>
    </xf>
    <xf numFmtId="165" fontId="2" fillId="2" borderId="1" xfId="1" applyNumberFormat="1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44" fontId="2" fillId="2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44" fontId="3" fillId="2" borderId="1" xfId="0" applyNumberFormat="1" applyFont="1" applyFill="1" applyBorder="1" applyAlignment="1">
      <alignment horizontal="center" vertical="center"/>
    </xf>
    <xf numFmtId="44" fontId="3" fillId="5" borderId="1" xfId="2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44" fontId="2" fillId="2" borderId="1" xfId="2" applyFont="1" applyFill="1" applyBorder="1" applyAlignment="1">
      <alignment vertical="center"/>
    </xf>
    <xf numFmtId="166" fontId="7" fillId="2" borderId="1" xfId="3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vertical="center"/>
    </xf>
    <xf numFmtId="43" fontId="2" fillId="2" borderId="1" xfId="1" applyFont="1" applyFill="1" applyBorder="1" applyAlignment="1">
      <alignment vertical="center"/>
    </xf>
    <xf numFmtId="44" fontId="2" fillId="2" borderId="0" xfId="2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2" fillId="2" borderId="1" xfId="0" applyFont="1" applyFill="1" applyBorder="1"/>
    <xf numFmtId="44" fontId="2" fillId="2" borderId="1" xfId="0" applyNumberFormat="1" applyFont="1" applyFill="1" applyBorder="1" applyAlignment="1">
      <alignment vertical="center"/>
    </xf>
    <xf numFmtId="43" fontId="7" fillId="2" borderId="1" xfId="0" applyNumberFormat="1" applyFont="1" applyFill="1" applyBorder="1"/>
    <xf numFmtId="0" fontId="2" fillId="2" borderId="1" xfId="0" quotePrefix="1" applyFont="1" applyFill="1" applyBorder="1"/>
    <xf numFmtId="44" fontId="2" fillId="2" borderId="1" xfId="2" applyFont="1" applyFill="1" applyBorder="1"/>
    <xf numFmtId="44" fontId="2" fillId="7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0" fontId="2" fillId="2" borderId="1" xfId="0" applyFont="1" applyFill="1" applyBorder="1" applyAlignment="1">
      <alignment vertical="top"/>
    </xf>
    <xf numFmtId="10" fontId="2" fillId="2" borderId="1" xfId="3" applyNumberFormat="1" applyFont="1" applyFill="1" applyBorder="1"/>
    <xf numFmtId="44" fontId="0" fillId="2" borderId="0" xfId="0" applyNumberFormat="1" applyFill="1" applyAlignment="1">
      <alignment horizontal="center" vertical="center"/>
    </xf>
    <xf numFmtId="9" fontId="2" fillId="4" borderId="0" xfId="3" applyFont="1" applyFill="1" applyProtection="1">
      <protection locked="0"/>
    </xf>
    <xf numFmtId="167" fontId="2" fillId="2" borderId="1" xfId="2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44" fontId="2" fillId="4" borderId="1" xfId="0" applyNumberFormat="1" applyFont="1" applyFill="1" applyBorder="1" applyAlignment="1" applyProtection="1">
      <alignment horizontal="center" vertical="center"/>
      <protection locked="0"/>
    </xf>
    <xf numFmtId="4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left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M18"/>
  <sheetViews>
    <sheetView zoomScaleNormal="100" workbookViewId="0">
      <selection activeCell="F6" sqref="F6"/>
    </sheetView>
  </sheetViews>
  <sheetFormatPr baseColWidth="10" defaultColWidth="11.5703125" defaultRowHeight="15" x14ac:dyDescent="0.25"/>
  <cols>
    <col min="1" max="16384" width="11.5703125" style="6"/>
  </cols>
  <sheetData>
    <row r="2" spans="2:13" x14ac:dyDescent="0.25">
      <c r="B2" s="7" t="s">
        <v>15</v>
      </c>
    </row>
    <row r="3" spans="2:13" x14ac:dyDescent="0.25">
      <c r="B3" s="1" t="s">
        <v>60</v>
      </c>
    </row>
    <row r="4" spans="2:13" x14ac:dyDescent="0.25">
      <c r="B4" s="1" t="s">
        <v>59</v>
      </c>
    </row>
    <row r="5" spans="2:13" x14ac:dyDescent="0.25">
      <c r="B5" s="1" t="s">
        <v>132</v>
      </c>
    </row>
    <row r="6" spans="2:13" x14ac:dyDescent="0.25">
      <c r="B6" s="1" t="s">
        <v>27</v>
      </c>
    </row>
    <row r="7" spans="2:13" x14ac:dyDescent="0.25">
      <c r="B7" s="1" t="s">
        <v>30</v>
      </c>
    </row>
    <row r="8" spans="2:13" x14ac:dyDescent="0.25">
      <c r="B8" s="1" t="s">
        <v>19</v>
      </c>
    </row>
    <row r="9" spans="2:13" x14ac:dyDescent="0.25">
      <c r="B9" s="1" t="s">
        <v>61</v>
      </c>
      <c r="C9" s="1"/>
      <c r="D9" s="1"/>
      <c r="E9" s="8" t="s">
        <v>64</v>
      </c>
      <c r="I9" s="1"/>
      <c r="J9" s="1"/>
      <c r="K9" s="1"/>
      <c r="L9" s="8"/>
      <c r="M9" s="1"/>
    </row>
    <row r="10" spans="2:13" x14ac:dyDescent="0.25">
      <c r="B10" s="1" t="s">
        <v>55</v>
      </c>
      <c r="C10" s="1"/>
      <c r="D10" s="1"/>
      <c r="E10" s="9" t="s">
        <v>62</v>
      </c>
      <c r="F10" s="1"/>
      <c r="G10" s="1"/>
      <c r="I10" s="1"/>
      <c r="J10" s="1"/>
      <c r="K10" s="1"/>
      <c r="L10" s="9"/>
      <c r="M10" s="1"/>
    </row>
    <row r="11" spans="2:13" x14ac:dyDescent="0.25">
      <c r="B11" s="1" t="s">
        <v>56</v>
      </c>
      <c r="C11" s="1"/>
      <c r="D11" s="1"/>
      <c r="E11" s="8" t="s">
        <v>65</v>
      </c>
      <c r="F11" s="1"/>
      <c r="G11" s="1"/>
      <c r="I11" s="1"/>
      <c r="J11" s="1"/>
      <c r="K11" s="1"/>
      <c r="L11" s="8"/>
      <c r="M11" s="1"/>
    </row>
    <row r="12" spans="2:13" x14ac:dyDescent="0.25">
      <c r="B12" s="1" t="s">
        <v>66</v>
      </c>
      <c r="C12" s="1"/>
      <c r="D12" s="1"/>
      <c r="E12" s="8" t="s">
        <v>68</v>
      </c>
      <c r="F12" s="1"/>
      <c r="G12" s="1"/>
      <c r="I12" s="1"/>
      <c r="J12" s="1"/>
      <c r="K12" s="1"/>
      <c r="L12" s="8"/>
      <c r="M12" s="1"/>
    </row>
    <row r="13" spans="2:13" x14ac:dyDescent="0.25">
      <c r="B13" s="1" t="s">
        <v>67</v>
      </c>
      <c r="C13" s="1"/>
      <c r="D13" s="1"/>
      <c r="E13" s="8" t="s">
        <v>69</v>
      </c>
      <c r="F13" s="1"/>
      <c r="G13" s="1"/>
      <c r="I13" s="1"/>
      <c r="J13" s="1"/>
      <c r="K13" s="1"/>
      <c r="L13" s="8"/>
      <c r="M13" s="1"/>
    </row>
    <row r="14" spans="2:13" x14ac:dyDescent="0.25">
      <c r="B14" s="1" t="s">
        <v>127</v>
      </c>
      <c r="C14" s="1"/>
      <c r="D14" s="1"/>
      <c r="E14" s="8" t="s">
        <v>128</v>
      </c>
      <c r="F14" s="1"/>
      <c r="G14" s="1"/>
      <c r="I14" s="1"/>
      <c r="J14" s="1"/>
      <c r="K14" s="1"/>
      <c r="L14" s="8"/>
      <c r="M14" s="1"/>
    </row>
    <row r="15" spans="2:13" x14ac:dyDescent="0.25">
      <c r="B15" s="1" t="s">
        <v>130</v>
      </c>
      <c r="C15" s="1"/>
      <c r="D15" s="1"/>
      <c r="E15" s="8" t="s">
        <v>129</v>
      </c>
      <c r="F15" s="1"/>
      <c r="G15" s="1"/>
      <c r="I15" s="1"/>
      <c r="J15" s="1"/>
      <c r="K15" s="1"/>
      <c r="L15" s="8"/>
      <c r="M15" s="1"/>
    </row>
    <row r="16" spans="2:13" x14ac:dyDescent="0.25">
      <c r="B16" s="10" t="s">
        <v>63</v>
      </c>
      <c r="C16" s="11"/>
      <c r="D16" s="11"/>
      <c r="E16" s="8" t="s">
        <v>110</v>
      </c>
      <c r="F16" s="1"/>
      <c r="G16" s="1"/>
      <c r="I16" s="10"/>
      <c r="J16" s="11"/>
      <c r="K16" s="11"/>
      <c r="L16" s="8"/>
      <c r="M16" s="11"/>
    </row>
    <row r="17" spans="2:9" ht="14.45" customHeight="1" x14ac:dyDescent="0.25">
      <c r="B17" s="13" t="s">
        <v>22</v>
      </c>
      <c r="C17" s="12"/>
      <c r="D17" s="12"/>
      <c r="E17" s="12"/>
      <c r="F17" s="12"/>
      <c r="G17" s="12"/>
      <c r="H17" s="12"/>
    </row>
    <row r="18" spans="2:9" x14ac:dyDescent="0.25">
      <c r="I18" s="12"/>
    </row>
  </sheetData>
  <sheetProtection algorithmName="SHA-512" hashValue="R5pQl+Pa8xzt4Qeyj0qxoqhYHkYKo0cy8aXvJcOPEkNc85Mm87l6TmEgvzDzVTorYfOt0kck/73azY5HZiK7WA==" saltValue="HYz7dSKQ3w6AWCuuLHnKUQ==" spinCount="100000" sheet="1" objects="1" scenarios="1"/>
  <pageMargins left="0.7" right="0.7" top="0.75" bottom="0.75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theme="9"/>
  </sheetPr>
  <dimension ref="A1:N29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7" sqref="E7"/>
    </sheetView>
  </sheetViews>
  <sheetFormatPr baseColWidth="10" defaultColWidth="9.140625" defaultRowHeight="12.75" x14ac:dyDescent="0.25"/>
  <cols>
    <col min="1" max="1" width="23" style="15" bestFit="1" customWidth="1"/>
    <col min="2" max="4" width="14.5703125" style="14" customWidth="1"/>
    <col min="5" max="5" width="17" style="14" customWidth="1"/>
    <col min="6" max="6" width="13" style="14" customWidth="1"/>
    <col min="7" max="7" width="14.5703125" style="14" customWidth="1"/>
    <col min="8" max="8" width="11.5703125" style="14" bestFit="1" customWidth="1"/>
    <col min="9" max="11" width="11.5703125" style="14" customWidth="1"/>
    <col min="12" max="13" width="23" style="15" customWidth="1"/>
    <col min="14" max="14" width="17.28515625" style="15" bestFit="1" customWidth="1"/>
    <col min="15" max="16384" width="9.140625" style="15"/>
  </cols>
  <sheetData>
    <row r="1" spans="1:14" x14ac:dyDescent="0.2">
      <c r="A1" s="1"/>
      <c r="B1" s="2"/>
      <c r="C1" s="2"/>
      <c r="D1" s="2"/>
      <c r="E1" s="2"/>
      <c r="F1" s="2"/>
    </row>
    <row r="2" spans="1:14" s="16" customFormat="1" x14ac:dyDescent="0.25">
      <c r="A2" s="73" t="s">
        <v>20</v>
      </c>
      <c r="B2" s="73" t="s">
        <v>9</v>
      </c>
      <c r="C2" s="73" t="s">
        <v>13</v>
      </c>
      <c r="D2" s="74" t="s">
        <v>131</v>
      </c>
      <c r="E2" s="72" t="s">
        <v>133</v>
      </c>
      <c r="F2" s="73" t="s">
        <v>58</v>
      </c>
      <c r="G2" s="73"/>
      <c r="H2" s="73"/>
      <c r="I2" s="73" t="s">
        <v>57</v>
      </c>
      <c r="J2" s="73"/>
      <c r="K2" s="73"/>
      <c r="L2" s="73" t="s">
        <v>10</v>
      </c>
      <c r="M2" s="73" t="s">
        <v>16</v>
      </c>
      <c r="N2" s="72" t="s">
        <v>17</v>
      </c>
    </row>
    <row r="3" spans="1:14" s="16" customFormat="1" ht="25.5" x14ac:dyDescent="0.25">
      <c r="A3" s="73"/>
      <c r="B3" s="73"/>
      <c r="C3" s="73"/>
      <c r="D3" s="75"/>
      <c r="E3" s="72"/>
      <c r="F3" s="29" t="s">
        <v>11</v>
      </c>
      <c r="G3" s="29" t="s">
        <v>14</v>
      </c>
      <c r="H3" s="29" t="s">
        <v>18</v>
      </c>
      <c r="I3" s="29" t="s">
        <v>14</v>
      </c>
      <c r="J3" s="29" t="s">
        <v>11</v>
      </c>
      <c r="K3" s="29" t="s">
        <v>10</v>
      </c>
      <c r="L3" s="73"/>
      <c r="M3" s="73"/>
      <c r="N3" s="72"/>
    </row>
    <row r="4" spans="1:14" x14ac:dyDescent="0.25">
      <c r="A4" s="30" t="s">
        <v>0</v>
      </c>
      <c r="B4" s="31"/>
      <c r="C4" s="31"/>
      <c r="D4" s="70"/>
      <c r="E4" s="70"/>
      <c r="F4" s="32"/>
      <c r="G4" s="33">
        <v>12</v>
      </c>
      <c r="H4" s="34">
        <f t="shared" ref="H4:H14" si="0">+G4*F4</f>
        <v>0</v>
      </c>
      <c r="I4" s="34">
        <v>12</v>
      </c>
      <c r="J4" s="71"/>
      <c r="K4" s="34">
        <f>+$J$4*I4</f>
        <v>0</v>
      </c>
      <c r="L4" s="34">
        <f>B4+C4+H4+E4+K4+D4</f>
        <v>0</v>
      </c>
      <c r="M4" s="35">
        <f>+L4*0.21</f>
        <v>0</v>
      </c>
      <c r="N4" s="35">
        <f>+M4+L4</f>
        <v>0</v>
      </c>
    </row>
    <row r="5" spans="1:14" x14ac:dyDescent="0.25">
      <c r="A5" s="30" t="s">
        <v>1</v>
      </c>
      <c r="B5" s="31"/>
      <c r="C5" s="31"/>
      <c r="D5" s="70"/>
      <c r="E5" s="70"/>
      <c r="F5" s="32"/>
      <c r="G5" s="33">
        <v>12</v>
      </c>
      <c r="H5" s="34">
        <f t="shared" si="0"/>
        <v>0</v>
      </c>
      <c r="I5" s="34">
        <v>12</v>
      </c>
      <c r="J5" s="71"/>
      <c r="K5" s="34">
        <f t="shared" ref="K5:K14" si="1">+$J$4*I5</f>
        <v>0</v>
      </c>
      <c r="L5" s="34">
        <f t="shared" ref="L5:L14" si="2">B5+C5+H5+E5+K5+D5</f>
        <v>0</v>
      </c>
      <c r="M5" s="35">
        <f t="shared" ref="M5:M7" si="3">+L5*0.21</f>
        <v>0</v>
      </c>
      <c r="N5" s="35">
        <f t="shared" ref="N5:N7" si="4">+M5+L5</f>
        <v>0</v>
      </c>
    </row>
    <row r="6" spans="1:14" x14ac:dyDescent="0.25">
      <c r="A6" s="30" t="s">
        <v>2</v>
      </c>
      <c r="B6" s="31"/>
      <c r="C6" s="31"/>
      <c r="D6" s="70"/>
      <c r="E6" s="70"/>
      <c r="F6" s="32"/>
      <c r="G6" s="33">
        <v>12</v>
      </c>
      <c r="H6" s="34">
        <f t="shared" si="0"/>
        <v>0</v>
      </c>
      <c r="I6" s="34">
        <v>12</v>
      </c>
      <c r="J6" s="71"/>
      <c r="K6" s="34">
        <f t="shared" si="1"/>
        <v>0</v>
      </c>
      <c r="L6" s="34">
        <f t="shared" si="2"/>
        <v>0</v>
      </c>
      <c r="M6" s="35">
        <f t="shared" si="3"/>
        <v>0</v>
      </c>
      <c r="N6" s="35">
        <f t="shared" si="4"/>
        <v>0</v>
      </c>
    </row>
    <row r="7" spans="1:14" x14ac:dyDescent="0.25">
      <c r="A7" s="30" t="s">
        <v>7</v>
      </c>
      <c r="B7" s="31"/>
      <c r="C7" s="31"/>
      <c r="D7" s="70"/>
      <c r="E7" s="70"/>
      <c r="F7" s="32"/>
      <c r="G7" s="33">
        <v>12</v>
      </c>
      <c r="H7" s="34">
        <f t="shared" si="0"/>
        <v>0</v>
      </c>
      <c r="I7" s="34">
        <v>12</v>
      </c>
      <c r="J7" s="71"/>
      <c r="K7" s="34">
        <f t="shared" si="1"/>
        <v>0</v>
      </c>
      <c r="L7" s="34">
        <f t="shared" si="2"/>
        <v>0</v>
      </c>
      <c r="M7" s="35">
        <f t="shared" si="3"/>
        <v>0</v>
      </c>
      <c r="N7" s="35">
        <f t="shared" si="4"/>
        <v>0</v>
      </c>
    </row>
    <row r="8" spans="1:14" x14ac:dyDescent="0.25">
      <c r="A8" s="30" t="s">
        <v>8</v>
      </c>
      <c r="B8" s="31"/>
      <c r="C8" s="31"/>
      <c r="D8" s="70"/>
      <c r="E8" s="70"/>
      <c r="F8" s="32"/>
      <c r="G8" s="33">
        <v>12</v>
      </c>
      <c r="H8" s="34">
        <f t="shared" si="0"/>
        <v>0</v>
      </c>
      <c r="I8" s="34">
        <v>12</v>
      </c>
      <c r="J8" s="71"/>
      <c r="K8" s="34">
        <f t="shared" si="1"/>
        <v>0</v>
      </c>
      <c r="L8" s="34">
        <f t="shared" si="2"/>
        <v>0</v>
      </c>
      <c r="M8" s="35">
        <f t="shared" ref="M8:M14" si="5">+L8*0.21</f>
        <v>0</v>
      </c>
      <c r="N8" s="35">
        <f t="shared" ref="N8:N14" si="6">+M8+L8</f>
        <v>0</v>
      </c>
    </row>
    <row r="9" spans="1:14" x14ac:dyDescent="0.25">
      <c r="A9" s="30" t="s">
        <v>109</v>
      </c>
      <c r="B9" s="31"/>
      <c r="C9" s="31"/>
      <c r="D9" s="70"/>
      <c r="E9" s="70"/>
      <c r="F9" s="32"/>
      <c r="G9" s="33">
        <v>12</v>
      </c>
      <c r="H9" s="34">
        <f t="shared" si="0"/>
        <v>0</v>
      </c>
      <c r="I9" s="34">
        <v>12</v>
      </c>
      <c r="J9" s="71"/>
      <c r="K9" s="34">
        <f t="shared" si="1"/>
        <v>0</v>
      </c>
      <c r="L9" s="34">
        <f t="shared" si="2"/>
        <v>0</v>
      </c>
      <c r="M9" s="35">
        <f t="shared" si="5"/>
        <v>0</v>
      </c>
      <c r="N9" s="35">
        <f t="shared" si="6"/>
        <v>0</v>
      </c>
    </row>
    <row r="10" spans="1:14" x14ac:dyDescent="0.25">
      <c r="A10" s="30" t="s">
        <v>3</v>
      </c>
      <c r="B10" s="31"/>
      <c r="C10" s="31"/>
      <c r="D10" s="70"/>
      <c r="E10" s="70"/>
      <c r="F10" s="32"/>
      <c r="G10" s="33">
        <v>12</v>
      </c>
      <c r="H10" s="34">
        <f t="shared" si="0"/>
        <v>0</v>
      </c>
      <c r="I10" s="34">
        <v>12</v>
      </c>
      <c r="J10" s="71"/>
      <c r="K10" s="34">
        <f t="shared" si="1"/>
        <v>0</v>
      </c>
      <c r="L10" s="34">
        <f t="shared" si="2"/>
        <v>0</v>
      </c>
      <c r="M10" s="35">
        <f t="shared" si="5"/>
        <v>0</v>
      </c>
      <c r="N10" s="35">
        <f t="shared" si="6"/>
        <v>0</v>
      </c>
    </row>
    <row r="11" spans="1:14" x14ac:dyDescent="0.25">
      <c r="A11" s="30" t="s">
        <v>4</v>
      </c>
      <c r="B11" s="31"/>
      <c r="C11" s="31"/>
      <c r="D11" s="70"/>
      <c r="E11" s="70"/>
      <c r="F11" s="32"/>
      <c r="G11" s="33">
        <v>12</v>
      </c>
      <c r="H11" s="34">
        <f t="shared" si="0"/>
        <v>0</v>
      </c>
      <c r="I11" s="34">
        <v>12</v>
      </c>
      <c r="J11" s="71"/>
      <c r="K11" s="34">
        <f t="shared" si="1"/>
        <v>0</v>
      </c>
      <c r="L11" s="34">
        <f t="shared" si="2"/>
        <v>0</v>
      </c>
      <c r="M11" s="35">
        <f t="shared" si="5"/>
        <v>0</v>
      </c>
      <c r="N11" s="35">
        <f t="shared" si="6"/>
        <v>0</v>
      </c>
    </row>
    <row r="12" spans="1:14" x14ac:dyDescent="0.25">
      <c r="A12" s="30" t="s">
        <v>5</v>
      </c>
      <c r="B12" s="31"/>
      <c r="C12" s="31"/>
      <c r="D12" s="70"/>
      <c r="E12" s="70"/>
      <c r="F12" s="32"/>
      <c r="G12" s="33">
        <v>12</v>
      </c>
      <c r="H12" s="34">
        <f t="shared" si="0"/>
        <v>0</v>
      </c>
      <c r="I12" s="34">
        <v>12</v>
      </c>
      <c r="J12" s="71"/>
      <c r="K12" s="34">
        <f t="shared" si="1"/>
        <v>0</v>
      </c>
      <c r="L12" s="34">
        <f t="shared" si="2"/>
        <v>0</v>
      </c>
      <c r="M12" s="35">
        <f>+L12*0.21</f>
        <v>0</v>
      </c>
      <c r="N12" s="35">
        <f t="shared" si="6"/>
        <v>0</v>
      </c>
    </row>
    <row r="13" spans="1:14" x14ac:dyDescent="0.25">
      <c r="A13" s="30" t="s">
        <v>6</v>
      </c>
      <c r="B13" s="31"/>
      <c r="C13" s="31"/>
      <c r="D13" s="70"/>
      <c r="E13" s="70"/>
      <c r="F13" s="32"/>
      <c r="G13" s="33">
        <v>12</v>
      </c>
      <c r="H13" s="34">
        <f t="shared" si="0"/>
        <v>0</v>
      </c>
      <c r="I13" s="34">
        <v>12</v>
      </c>
      <c r="J13" s="71"/>
      <c r="K13" s="34">
        <f t="shared" si="1"/>
        <v>0</v>
      </c>
      <c r="L13" s="34">
        <f t="shared" si="2"/>
        <v>0</v>
      </c>
      <c r="M13" s="35">
        <f t="shared" si="5"/>
        <v>0</v>
      </c>
      <c r="N13" s="35">
        <f t="shared" si="6"/>
        <v>0</v>
      </c>
    </row>
    <row r="14" spans="1:14" x14ac:dyDescent="0.25">
      <c r="A14" s="30" t="s">
        <v>12</v>
      </c>
      <c r="B14" s="31"/>
      <c r="C14" s="31"/>
      <c r="D14" s="70"/>
      <c r="E14" s="70"/>
      <c r="F14" s="32"/>
      <c r="G14" s="33">
        <v>12</v>
      </c>
      <c r="H14" s="34">
        <f t="shared" si="0"/>
        <v>0</v>
      </c>
      <c r="I14" s="34">
        <v>12</v>
      </c>
      <c r="J14" s="71"/>
      <c r="K14" s="34">
        <f t="shared" si="1"/>
        <v>0</v>
      </c>
      <c r="L14" s="34">
        <f t="shared" si="2"/>
        <v>0</v>
      </c>
      <c r="M14" s="35">
        <f t="shared" si="5"/>
        <v>0</v>
      </c>
      <c r="N14" s="35">
        <f t="shared" si="6"/>
        <v>0</v>
      </c>
    </row>
    <row r="15" spans="1:14" s="17" customFormat="1" x14ac:dyDescent="0.25">
      <c r="A15" s="36" t="s">
        <v>21</v>
      </c>
      <c r="B15" s="37">
        <f>SUM(B4:B14)</f>
        <v>0</v>
      </c>
      <c r="C15" s="37">
        <f>SUM(C4:C14)</f>
        <v>0</v>
      </c>
      <c r="D15" s="37">
        <f>SUM(D4:D14)</f>
        <v>0</v>
      </c>
      <c r="E15" s="37">
        <f>SUM(E4:E14)</f>
        <v>0</v>
      </c>
      <c r="F15" s="37"/>
      <c r="G15" s="37"/>
      <c r="H15" s="37">
        <f>SUM(H4:H14)</f>
        <v>0</v>
      </c>
      <c r="I15" s="37"/>
      <c r="J15" s="37"/>
      <c r="K15" s="37">
        <f>SUM(K4:K14)</f>
        <v>0</v>
      </c>
      <c r="L15" s="38">
        <f>SUM(L4:L14)</f>
        <v>0</v>
      </c>
      <c r="M15" s="38">
        <f>+SUM(M4:M14)</f>
        <v>0</v>
      </c>
      <c r="N15" s="38">
        <f>+SUM(N4:N14)</f>
        <v>0</v>
      </c>
    </row>
    <row r="16" spans="1:14" s="17" customFormat="1" ht="13.5" thickBot="1" x14ac:dyDescent="0.3">
      <c r="A16" s="27"/>
      <c r="B16" s="28"/>
      <c r="C16" s="28"/>
      <c r="D16" s="18"/>
      <c r="E16" s="18"/>
      <c r="F16" s="18"/>
      <c r="G16" s="18"/>
      <c r="H16" s="18"/>
      <c r="I16" s="18"/>
      <c r="J16" s="18"/>
      <c r="K16" s="18"/>
      <c r="L16" s="15"/>
      <c r="M16" s="15"/>
      <c r="N16" s="15"/>
    </row>
    <row r="17" spans="1:13" x14ac:dyDescent="0.25">
      <c r="B17" s="15"/>
      <c r="C17" s="15"/>
      <c r="D17" s="15"/>
      <c r="E17" s="19"/>
      <c r="F17" s="19"/>
      <c r="G17" s="19"/>
      <c r="H17" s="19"/>
      <c r="I17" s="19"/>
      <c r="J17" s="19"/>
      <c r="K17" s="19"/>
    </row>
    <row r="18" spans="1:13" x14ac:dyDescent="0.25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20"/>
      <c r="M18" s="21"/>
    </row>
    <row r="19" spans="1:13" x14ac:dyDescent="0.25">
      <c r="A19" s="21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21"/>
      <c r="M19" s="21"/>
    </row>
    <row r="20" spans="1:13" x14ac:dyDescent="0.2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4"/>
      <c r="M20" s="21"/>
    </row>
    <row r="21" spans="1:13" x14ac:dyDescent="0.25">
      <c r="A21" s="22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1"/>
      <c r="M21" s="21"/>
    </row>
    <row r="22" spans="1:13" x14ac:dyDescent="0.25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1"/>
      <c r="M22" s="21"/>
    </row>
    <row r="23" spans="1:13" x14ac:dyDescent="0.25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1"/>
      <c r="M23" s="21"/>
    </row>
    <row r="24" spans="1:13" x14ac:dyDescent="0.25">
      <c r="A24" s="25"/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3" x14ac:dyDescent="0.25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3" x14ac:dyDescent="0.25">
      <c r="A26" s="25"/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3" x14ac:dyDescent="0.25">
      <c r="A27" s="25"/>
      <c r="B27" s="26"/>
      <c r="C27" s="26"/>
      <c r="D27" s="26"/>
      <c r="E27" s="26"/>
      <c r="F27" s="26"/>
      <c r="G27" s="26"/>
      <c r="H27" s="26"/>
      <c r="I27" s="26"/>
      <c r="J27" s="26"/>
      <c r="K27" s="26"/>
    </row>
    <row r="28" spans="1:13" x14ac:dyDescent="0.25">
      <c r="A28" s="25"/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3" x14ac:dyDescent="0.25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</row>
  </sheetData>
  <sheetProtection algorithmName="SHA-512" hashValue="hKhDHqxV+l51rojdNHVyUc/n1Ea+JwLDbNxHtC/19dyw6O6loIIxr/rCLapY0FXXE/TMHM4cBdDBC475kP0eaw==" saltValue="lp5V75EUE6AnT5+dWN95Uw==" spinCount="100000" sheet="1" objects="1" scenarios="1"/>
  <mergeCells count="11">
    <mergeCell ref="J4:J14"/>
    <mergeCell ref="N2:N3"/>
    <mergeCell ref="L2:L3"/>
    <mergeCell ref="M2:M3"/>
    <mergeCell ref="A2:A3"/>
    <mergeCell ref="B2:B3"/>
    <mergeCell ref="C2:C3"/>
    <mergeCell ref="E2:E3"/>
    <mergeCell ref="F2:H2"/>
    <mergeCell ref="I2:K2"/>
    <mergeCell ref="D2:D3"/>
  </mergeCells>
  <conditionalFormatting sqref="L15">
    <cfRule type="cellIs" dxfId="8" priority="1" operator="greaterThan">
      <formula>1752370.81</formula>
    </cfRule>
  </conditionalFormatting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60166-A9A5-47A0-BC5B-F6E4CBD0A447}">
  <sheetPr codeName="Hoja3">
    <tabColor theme="9"/>
  </sheetPr>
  <dimension ref="A1:AC19"/>
  <sheetViews>
    <sheetView zoomScaleNormal="100" workbookViewId="0">
      <selection activeCell="I10" sqref="I10"/>
    </sheetView>
  </sheetViews>
  <sheetFormatPr baseColWidth="10" defaultColWidth="9.140625" defaultRowHeight="15" x14ac:dyDescent="0.25"/>
  <cols>
    <col min="1" max="1" width="10" style="3" customWidth="1"/>
    <col min="2" max="2" width="14.5703125" style="3" customWidth="1"/>
    <col min="3" max="3" width="10.5703125" style="3" bestFit="1" customWidth="1"/>
    <col min="4" max="4" width="38.140625" style="3" bestFit="1" customWidth="1"/>
    <col min="5" max="5" width="13.140625" style="4" bestFit="1" customWidth="1"/>
    <col min="6" max="6" width="14.5703125" style="4" customWidth="1"/>
    <col min="7" max="7" width="12.5703125" style="4" bestFit="1" customWidth="1"/>
    <col min="8" max="8" width="10.28515625" style="4" customWidth="1"/>
    <col min="9" max="9" width="12.5703125" style="3" bestFit="1" customWidth="1"/>
    <col min="10" max="11" width="10.42578125" style="3" customWidth="1"/>
    <col min="12" max="12" width="14.5703125" style="4" customWidth="1"/>
    <col min="13" max="13" width="11.5703125" style="4" bestFit="1" customWidth="1"/>
    <col min="14" max="14" width="10.7109375" style="4" customWidth="1"/>
    <col min="15" max="15" width="11.7109375" style="4" customWidth="1"/>
    <col min="16" max="16" width="14.5703125" style="4" customWidth="1"/>
    <col min="17" max="17" width="11.5703125" style="4" bestFit="1" customWidth="1"/>
    <col min="18" max="19" width="12.42578125" style="4" customWidth="1"/>
    <col min="20" max="20" width="14.5703125" style="4" customWidth="1"/>
    <col min="21" max="21" width="12.42578125" style="3" customWidth="1"/>
    <col min="22" max="22" width="10.42578125" style="3" customWidth="1"/>
    <col min="23" max="23" width="11" style="4" customWidth="1"/>
    <col min="24" max="24" width="14.5703125" style="4" customWidth="1"/>
    <col min="25" max="25" width="11.5703125" style="4" bestFit="1" customWidth="1"/>
    <col min="26" max="27" width="9.140625" style="4"/>
    <col min="28" max="28" width="14.5703125" style="4" bestFit="1" customWidth="1"/>
    <col min="29" max="31" width="23" style="4" customWidth="1"/>
    <col min="32" max="32" width="17.28515625" style="4" bestFit="1" customWidth="1"/>
    <col min="33" max="16384" width="9.140625" style="4"/>
  </cols>
  <sheetData>
    <row r="1" spans="1:9" x14ac:dyDescent="0.25">
      <c r="A1" s="5"/>
    </row>
    <row r="2" spans="1:9" x14ac:dyDescent="0.25">
      <c r="A2" s="5"/>
      <c r="B2" s="73" t="s">
        <v>31</v>
      </c>
      <c r="C2" s="73"/>
      <c r="D2" s="73"/>
      <c r="E2" s="73"/>
      <c r="F2" s="73"/>
      <c r="G2" s="73"/>
      <c r="H2" s="73"/>
    </row>
    <row r="3" spans="1:9" ht="38.25" x14ac:dyDescent="0.25">
      <c r="B3" s="40" t="s">
        <v>32</v>
      </c>
      <c r="C3" s="41" t="s">
        <v>33</v>
      </c>
      <c r="D3" s="41" t="s">
        <v>34</v>
      </c>
      <c r="E3" s="41" t="s">
        <v>35</v>
      </c>
      <c r="F3" s="41" t="s">
        <v>36</v>
      </c>
      <c r="G3" s="41" t="s">
        <v>86</v>
      </c>
      <c r="H3" s="41" t="s">
        <v>37</v>
      </c>
    </row>
    <row r="4" spans="1:9" x14ac:dyDescent="0.25">
      <c r="B4" s="42" t="s">
        <v>38</v>
      </c>
      <c r="C4" s="43" t="s">
        <v>70</v>
      </c>
      <c r="D4" s="44" t="s">
        <v>39</v>
      </c>
      <c r="E4" s="33">
        <v>16</v>
      </c>
      <c r="F4" s="45">
        <v>210</v>
      </c>
      <c r="G4" s="46" t="str">
        <f t="shared" ref="G4:G17" si="0">IF($E$19="","---",$E$19)</f>
        <v>---</v>
      </c>
      <c r="H4" s="47" t="str">
        <f>IF($E$19="","---",F4*(1-G4))</f>
        <v>---</v>
      </c>
      <c r="I4" s="64"/>
    </row>
    <row r="5" spans="1:9" x14ac:dyDescent="0.25">
      <c r="B5" s="42" t="s">
        <v>40</v>
      </c>
      <c r="C5" s="43" t="s">
        <v>71</v>
      </c>
      <c r="D5" s="44" t="s">
        <v>47</v>
      </c>
      <c r="E5" s="33">
        <v>580</v>
      </c>
      <c r="F5" s="45">
        <v>320</v>
      </c>
      <c r="G5" s="46" t="str">
        <f t="shared" si="0"/>
        <v>---</v>
      </c>
      <c r="H5" s="47" t="str">
        <f t="shared" ref="H5:H11" si="1">IF($E$19="","---",F5*(1-G5))</f>
        <v>---</v>
      </c>
    </row>
    <row r="6" spans="1:9" x14ac:dyDescent="0.25">
      <c r="B6" s="42" t="s">
        <v>41</v>
      </c>
      <c r="C6" s="43" t="s">
        <v>71</v>
      </c>
      <c r="D6" s="44" t="s">
        <v>48</v>
      </c>
      <c r="E6" s="33">
        <v>60</v>
      </c>
      <c r="F6" s="45">
        <v>320</v>
      </c>
      <c r="G6" s="46" t="str">
        <f t="shared" si="0"/>
        <v>---</v>
      </c>
      <c r="H6" s="47" t="str">
        <f t="shared" si="1"/>
        <v>---</v>
      </c>
    </row>
    <row r="7" spans="1:9" x14ac:dyDescent="0.25">
      <c r="B7" s="42" t="s">
        <v>42</v>
      </c>
      <c r="C7" s="43" t="s">
        <v>71</v>
      </c>
      <c r="D7" s="44" t="s">
        <v>49</v>
      </c>
      <c r="E7" s="33">
        <v>55</v>
      </c>
      <c r="F7" s="45">
        <v>320</v>
      </c>
      <c r="G7" s="46" t="str">
        <f t="shared" si="0"/>
        <v>---</v>
      </c>
      <c r="H7" s="47" t="str">
        <f t="shared" si="1"/>
        <v>---</v>
      </c>
    </row>
    <row r="8" spans="1:9" x14ac:dyDescent="0.25">
      <c r="B8" s="42" t="s">
        <v>43</v>
      </c>
      <c r="C8" s="43" t="s">
        <v>72</v>
      </c>
      <c r="D8" s="44" t="s">
        <v>50</v>
      </c>
      <c r="E8" s="33">
        <v>9</v>
      </c>
      <c r="F8" s="45">
        <v>2500</v>
      </c>
      <c r="G8" s="46" t="str">
        <f t="shared" si="0"/>
        <v>---</v>
      </c>
      <c r="H8" s="47" t="str">
        <f t="shared" si="1"/>
        <v>---</v>
      </c>
    </row>
    <row r="9" spans="1:9" x14ac:dyDescent="0.25">
      <c r="B9" s="42" t="s">
        <v>44</v>
      </c>
      <c r="C9" s="43" t="s">
        <v>73</v>
      </c>
      <c r="D9" s="44" t="s">
        <v>51</v>
      </c>
      <c r="E9" s="48">
        <v>5000</v>
      </c>
      <c r="F9" s="45">
        <v>3.7</v>
      </c>
      <c r="G9" s="46" t="str">
        <f t="shared" si="0"/>
        <v>---</v>
      </c>
      <c r="H9" s="47" t="str">
        <f t="shared" si="1"/>
        <v>---</v>
      </c>
    </row>
    <row r="10" spans="1:9" x14ac:dyDescent="0.25">
      <c r="B10" s="42" t="s">
        <v>45</v>
      </c>
      <c r="C10" s="43" t="s">
        <v>73</v>
      </c>
      <c r="D10" s="44" t="s">
        <v>52</v>
      </c>
      <c r="E10" s="48">
        <v>5000</v>
      </c>
      <c r="F10" s="45">
        <v>3.7</v>
      </c>
      <c r="G10" s="46" t="str">
        <f t="shared" si="0"/>
        <v>---</v>
      </c>
      <c r="H10" s="47" t="str">
        <f t="shared" si="1"/>
        <v>---</v>
      </c>
    </row>
    <row r="11" spans="1:9" x14ac:dyDescent="0.25">
      <c r="B11" s="42" t="s">
        <v>46</v>
      </c>
      <c r="C11" s="43" t="s">
        <v>74</v>
      </c>
      <c r="D11" s="44" t="s">
        <v>53</v>
      </c>
      <c r="E11" s="49">
        <v>0</v>
      </c>
      <c r="F11" s="45">
        <v>55</v>
      </c>
      <c r="G11" s="46" t="str">
        <f t="shared" si="0"/>
        <v>---</v>
      </c>
      <c r="H11" s="47" t="str">
        <f t="shared" si="1"/>
        <v>---</v>
      </c>
    </row>
    <row r="12" spans="1:9" x14ac:dyDescent="0.25">
      <c r="B12" s="42" t="s">
        <v>113</v>
      </c>
      <c r="C12" s="43" t="s">
        <v>111</v>
      </c>
      <c r="D12" s="44" t="s">
        <v>112</v>
      </c>
      <c r="E12" s="48">
        <v>10</v>
      </c>
      <c r="F12" s="45">
        <v>40</v>
      </c>
      <c r="G12" s="46" t="str">
        <f t="shared" si="0"/>
        <v>---</v>
      </c>
      <c r="H12" s="47" t="str">
        <f t="shared" ref="H12:H17" si="2">IF($E$19="","---",F12*(1-G12))</f>
        <v>---</v>
      </c>
    </row>
    <row r="13" spans="1:9" x14ac:dyDescent="0.25">
      <c r="B13" s="42" t="s">
        <v>116</v>
      </c>
      <c r="C13" s="43" t="s">
        <v>114</v>
      </c>
      <c r="D13" s="44" t="s">
        <v>115</v>
      </c>
      <c r="E13" s="48">
        <v>4</v>
      </c>
      <c r="F13" s="45">
        <v>200</v>
      </c>
      <c r="G13" s="46" t="str">
        <f t="shared" si="0"/>
        <v>---</v>
      </c>
      <c r="H13" s="47" t="str">
        <f t="shared" si="2"/>
        <v>---</v>
      </c>
    </row>
    <row r="14" spans="1:9" x14ac:dyDescent="0.25">
      <c r="B14" s="42" t="s">
        <v>118</v>
      </c>
      <c r="C14" s="43" t="s">
        <v>73</v>
      </c>
      <c r="D14" s="44" t="s">
        <v>117</v>
      </c>
      <c r="E14" s="48">
        <v>500</v>
      </c>
      <c r="F14" s="45">
        <v>30</v>
      </c>
      <c r="G14" s="46" t="str">
        <f t="shared" si="0"/>
        <v>---</v>
      </c>
      <c r="H14" s="47" t="str">
        <f t="shared" si="2"/>
        <v>---</v>
      </c>
    </row>
    <row r="15" spans="1:9" x14ac:dyDescent="0.25">
      <c r="B15" s="42" t="s">
        <v>120</v>
      </c>
      <c r="C15" s="43" t="s">
        <v>73</v>
      </c>
      <c r="D15" s="44" t="s">
        <v>119</v>
      </c>
      <c r="E15" s="48">
        <v>500</v>
      </c>
      <c r="F15" s="45">
        <v>10</v>
      </c>
      <c r="G15" s="46" t="str">
        <f t="shared" si="0"/>
        <v>---</v>
      </c>
      <c r="H15" s="47" t="str">
        <f t="shared" si="2"/>
        <v>---</v>
      </c>
    </row>
    <row r="16" spans="1:9" x14ac:dyDescent="0.25">
      <c r="B16" s="42" t="s">
        <v>123</v>
      </c>
      <c r="C16" s="43" t="s">
        <v>121</v>
      </c>
      <c r="D16" s="44" t="s">
        <v>122</v>
      </c>
      <c r="E16" s="48">
        <v>5</v>
      </c>
      <c r="F16" s="45">
        <v>500</v>
      </c>
      <c r="G16" s="46" t="str">
        <f t="shared" si="0"/>
        <v>---</v>
      </c>
      <c r="H16" s="47" t="str">
        <f t="shared" si="2"/>
        <v>---</v>
      </c>
    </row>
    <row r="17" spans="1:29" s="17" customFormat="1" ht="12.75" x14ac:dyDescent="0.25">
      <c r="A17" s="26"/>
      <c r="B17" s="42" t="s">
        <v>124</v>
      </c>
      <c r="C17" s="43" t="s">
        <v>125</v>
      </c>
      <c r="D17" s="44" t="s">
        <v>126</v>
      </c>
      <c r="E17" s="48">
        <v>10</v>
      </c>
      <c r="F17" s="66">
        <v>30</v>
      </c>
      <c r="G17" s="46" t="str">
        <f t="shared" si="0"/>
        <v>---</v>
      </c>
      <c r="H17" s="47" t="str">
        <f t="shared" si="2"/>
        <v>---</v>
      </c>
      <c r="I17" s="18"/>
      <c r="J17" s="67"/>
      <c r="K17" s="67"/>
      <c r="L17" s="21"/>
      <c r="M17" s="68"/>
      <c r="N17" s="69"/>
      <c r="O17" s="67"/>
      <c r="P17" s="21"/>
      <c r="Q17" s="18"/>
      <c r="R17" s="69"/>
      <c r="S17" s="67"/>
      <c r="T17" s="21"/>
      <c r="U17" s="68"/>
      <c r="V17" s="67"/>
      <c r="W17" s="21"/>
      <c r="X17" s="68"/>
      <c r="Y17" s="67"/>
      <c r="Z17" s="67"/>
      <c r="AA17" s="21"/>
      <c r="AB17" s="68"/>
      <c r="AC17" s="68"/>
    </row>
    <row r="18" spans="1:29" x14ac:dyDescent="0.25">
      <c r="B18" s="14"/>
      <c r="C18" s="14"/>
      <c r="D18" s="14"/>
      <c r="E18" s="15"/>
      <c r="F18" s="15"/>
      <c r="G18" s="15"/>
      <c r="H18" s="50"/>
    </row>
    <row r="19" spans="1:29" x14ac:dyDescent="0.2">
      <c r="B19" s="1"/>
      <c r="C19" s="1"/>
      <c r="D19" s="51" t="s">
        <v>75</v>
      </c>
      <c r="E19" s="65"/>
      <c r="F19" s="1"/>
      <c r="G19" s="1"/>
      <c r="H19" s="50"/>
    </row>
  </sheetData>
  <sheetProtection algorithmName="SHA-512" hashValue="al90JtuXWvbT4/BpGL8tu6T2M4FErJPn3SksqyjdbrYHluHAGS1e3muSBzUeXgLEHkgxVpnqKtGKMPn5fNFFfw==" saltValue="HY8cX7X83Xu2vyEDzKOk1w==" spinCount="100000" sheet="1" objects="1" scenarios="1"/>
  <mergeCells count="1">
    <mergeCell ref="B2:H2"/>
  </mergeCells>
  <conditionalFormatting sqref="E19">
    <cfRule type="cellIs" dxfId="7" priority="8" operator="greaterThan">
      <formula>1</formula>
    </cfRule>
    <cfRule type="cellIs" dxfId="6" priority="9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77" orientation="landscape" r:id="rId1"/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01AEC-B0BA-4533-B97D-9FFC96367967}">
  <sheetPr codeName="Hoja4">
    <tabColor theme="9"/>
  </sheetPr>
  <dimension ref="A1:J29"/>
  <sheetViews>
    <sheetView zoomScaleNormal="100" workbookViewId="0">
      <pane xSplit="1" ySplit="3" topLeftCell="C4" activePane="bottomRight" state="frozen"/>
      <selection pane="topRight" activeCell="B1" sqref="B1"/>
      <selection pane="bottomLeft" activeCell="A4" sqref="A4"/>
      <selection pane="bottomRight" activeCell="C4" sqref="C4:C14"/>
    </sheetView>
  </sheetViews>
  <sheetFormatPr baseColWidth="10" defaultColWidth="9.140625" defaultRowHeight="12.75" x14ac:dyDescent="0.25"/>
  <cols>
    <col min="1" max="1" width="23" style="15" bestFit="1" customWidth="1"/>
    <col min="2" max="7" width="14.5703125" style="14" customWidth="1"/>
    <col min="8" max="9" width="23" style="15" customWidth="1"/>
    <col min="10" max="10" width="17.28515625" style="15" bestFit="1" customWidth="1"/>
    <col min="11" max="16384" width="9.140625" style="15"/>
  </cols>
  <sheetData>
    <row r="1" spans="1:10" x14ac:dyDescent="0.2">
      <c r="A1" s="1"/>
      <c r="B1" s="2"/>
      <c r="C1" s="2"/>
      <c r="D1" s="2"/>
      <c r="E1" s="2"/>
      <c r="F1" s="2"/>
      <c r="G1" s="2"/>
    </row>
    <row r="2" spans="1:10" s="16" customFormat="1" x14ac:dyDescent="0.25">
      <c r="A2" s="73" t="s">
        <v>20</v>
      </c>
      <c r="B2" s="73" t="s">
        <v>28</v>
      </c>
      <c r="C2" s="73"/>
      <c r="D2" s="73"/>
      <c r="E2" s="73" t="s">
        <v>29</v>
      </c>
      <c r="F2" s="73"/>
      <c r="G2" s="73"/>
      <c r="H2" s="73" t="s">
        <v>10</v>
      </c>
      <c r="I2" s="73" t="s">
        <v>16</v>
      </c>
      <c r="J2" s="72" t="s">
        <v>17</v>
      </c>
    </row>
    <row r="3" spans="1:10" s="16" customFormat="1" x14ac:dyDescent="0.25">
      <c r="A3" s="73"/>
      <c r="B3" s="39" t="s">
        <v>24</v>
      </c>
      <c r="C3" s="39" t="s">
        <v>25</v>
      </c>
      <c r="D3" s="39" t="s">
        <v>26</v>
      </c>
      <c r="E3" s="39" t="s">
        <v>24</v>
      </c>
      <c r="F3" s="39" t="s">
        <v>25</v>
      </c>
      <c r="G3" s="39" t="s">
        <v>26</v>
      </c>
      <c r="H3" s="73"/>
      <c r="I3" s="73"/>
      <c r="J3" s="72"/>
    </row>
    <row r="4" spans="1:10" x14ac:dyDescent="0.25">
      <c r="A4" s="30" t="s">
        <v>0</v>
      </c>
      <c r="B4" s="31"/>
      <c r="C4" s="31"/>
      <c r="D4" s="31"/>
      <c r="E4" s="31"/>
      <c r="F4" s="31"/>
      <c r="G4" s="31"/>
      <c r="H4" s="34">
        <f>B4+C4+D4+E4+F4+G4</f>
        <v>0</v>
      </c>
      <c r="I4" s="35">
        <f>+H4*0.21</f>
        <v>0</v>
      </c>
      <c r="J4" s="35">
        <f>+I4+H4</f>
        <v>0</v>
      </c>
    </row>
    <row r="5" spans="1:10" x14ac:dyDescent="0.25">
      <c r="A5" s="30" t="s">
        <v>1</v>
      </c>
      <c r="B5" s="31"/>
      <c r="C5" s="31"/>
      <c r="D5" s="31"/>
      <c r="E5" s="31"/>
      <c r="F5" s="31"/>
      <c r="G5" s="31"/>
      <c r="H5" s="34">
        <f t="shared" ref="H5:H14" si="0">B5+C5+D5+E5+F5+G5</f>
        <v>0</v>
      </c>
      <c r="I5" s="35">
        <f t="shared" ref="I5:I14" si="1">+H5*0.21</f>
        <v>0</v>
      </c>
      <c r="J5" s="35">
        <f t="shared" ref="J5:J14" si="2">+I5+H5</f>
        <v>0</v>
      </c>
    </row>
    <row r="6" spans="1:10" x14ac:dyDescent="0.25">
      <c r="A6" s="30" t="s">
        <v>2</v>
      </c>
      <c r="B6" s="31"/>
      <c r="C6" s="31"/>
      <c r="D6" s="31"/>
      <c r="E6" s="31"/>
      <c r="F6" s="31"/>
      <c r="G6" s="31"/>
      <c r="H6" s="34">
        <f t="shared" si="0"/>
        <v>0</v>
      </c>
      <c r="I6" s="35">
        <f t="shared" si="1"/>
        <v>0</v>
      </c>
      <c r="J6" s="35">
        <f t="shared" si="2"/>
        <v>0</v>
      </c>
    </row>
    <row r="7" spans="1:10" x14ac:dyDescent="0.25">
      <c r="A7" s="30" t="s">
        <v>7</v>
      </c>
      <c r="B7" s="31"/>
      <c r="C7" s="31"/>
      <c r="D7" s="31"/>
      <c r="E7" s="31"/>
      <c r="F7" s="31"/>
      <c r="G7" s="31"/>
      <c r="H7" s="34">
        <f t="shared" si="0"/>
        <v>0</v>
      </c>
      <c r="I7" s="35">
        <f t="shared" si="1"/>
        <v>0</v>
      </c>
      <c r="J7" s="35">
        <f t="shared" si="2"/>
        <v>0</v>
      </c>
    </row>
    <row r="8" spans="1:10" x14ac:dyDescent="0.25">
      <c r="A8" s="30" t="s">
        <v>8</v>
      </c>
      <c r="B8" s="31"/>
      <c r="C8" s="31"/>
      <c r="D8" s="31"/>
      <c r="E8" s="31"/>
      <c r="F8" s="31"/>
      <c r="G8" s="31"/>
      <c r="H8" s="34">
        <f t="shared" si="0"/>
        <v>0</v>
      </c>
      <c r="I8" s="35">
        <f t="shared" si="1"/>
        <v>0</v>
      </c>
      <c r="J8" s="35">
        <f t="shared" si="2"/>
        <v>0</v>
      </c>
    </row>
    <row r="9" spans="1:10" x14ac:dyDescent="0.25">
      <c r="A9" s="30" t="s">
        <v>109</v>
      </c>
      <c r="B9" s="31"/>
      <c r="C9" s="31"/>
      <c r="D9" s="31"/>
      <c r="E9" s="31"/>
      <c r="F9" s="31"/>
      <c r="G9" s="31"/>
      <c r="H9" s="34">
        <f t="shared" si="0"/>
        <v>0</v>
      </c>
      <c r="I9" s="35">
        <f t="shared" si="1"/>
        <v>0</v>
      </c>
      <c r="J9" s="35">
        <f t="shared" si="2"/>
        <v>0</v>
      </c>
    </row>
    <row r="10" spans="1:10" x14ac:dyDescent="0.25">
      <c r="A10" s="30" t="s">
        <v>3</v>
      </c>
      <c r="B10" s="31"/>
      <c r="C10" s="31"/>
      <c r="D10" s="31"/>
      <c r="E10" s="31"/>
      <c r="F10" s="31"/>
      <c r="G10" s="31"/>
      <c r="H10" s="34">
        <f t="shared" si="0"/>
        <v>0</v>
      </c>
      <c r="I10" s="35">
        <f t="shared" si="1"/>
        <v>0</v>
      </c>
      <c r="J10" s="35">
        <f t="shared" si="2"/>
        <v>0</v>
      </c>
    </row>
    <row r="11" spans="1:10" x14ac:dyDescent="0.25">
      <c r="A11" s="30" t="s">
        <v>4</v>
      </c>
      <c r="B11" s="31"/>
      <c r="C11" s="31"/>
      <c r="D11" s="31"/>
      <c r="E11" s="31"/>
      <c r="F11" s="31"/>
      <c r="G11" s="31"/>
      <c r="H11" s="34">
        <f t="shared" si="0"/>
        <v>0</v>
      </c>
      <c r="I11" s="35">
        <f t="shared" si="1"/>
        <v>0</v>
      </c>
      <c r="J11" s="35">
        <f t="shared" si="2"/>
        <v>0</v>
      </c>
    </row>
    <row r="12" spans="1:10" x14ac:dyDescent="0.25">
      <c r="A12" s="30" t="s">
        <v>5</v>
      </c>
      <c r="B12" s="31"/>
      <c r="C12" s="31"/>
      <c r="D12" s="31"/>
      <c r="E12" s="31"/>
      <c r="F12" s="31"/>
      <c r="G12" s="31"/>
      <c r="H12" s="34">
        <f t="shared" si="0"/>
        <v>0</v>
      </c>
      <c r="I12" s="35">
        <f>+H12*0.21</f>
        <v>0</v>
      </c>
      <c r="J12" s="35">
        <f t="shared" si="2"/>
        <v>0</v>
      </c>
    </row>
    <row r="13" spans="1:10" x14ac:dyDescent="0.25">
      <c r="A13" s="30" t="s">
        <v>6</v>
      </c>
      <c r="B13" s="31"/>
      <c r="C13" s="31"/>
      <c r="D13" s="31"/>
      <c r="E13" s="31"/>
      <c r="F13" s="31"/>
      <c r="G13" s="31"/>
      <c r="H13" s="34">
        <f t="shared" si="0"/>
        <v>0</v>
      </c>
      <c r="I13" s="35">
        <f t="shared" si="1"/>
        <v>0</v>
      </c>
      <c r="J13" s="35">
        <f t="shared" si="2"/>
        <v>0</v>
      </c>
    </row>
    <row r="14" spans="1:10" x14ac:dyDescent="0.25">
      <c r="A14" s="30" t="s">
        <v>12</v>
      </c>
      <c r="B14" s="31"/>
      <c r="C14" s="31"/>
      <c r="D14" s="31"/>
      <c r="E14" s="31"/>
      <c r="F14" s="31"/>
      <c r="G14" s="31"/>
      <c r="H14" s="34">
        <f t="shared" si="0"/>
        <v>0</v>
      </c>
      <c r="I14" s="35">
        <f t="shared" si="1"/>
        <v>0</v>
      </c>
      <c r="J14" s="35">
        <f t="shared" si="2"/>
        <v>0</v>
      </c>
    </row>
    <row r="15" spans="1:10" s="17" customFormat="1" x14ac:dyDescent="0.25">
      <c r="A15" s="36" t="s">
        <v>21</v>
      </c>
      <c r="B15" s="37">
        <f>SUM(B4:B14)</f>
        <v>0</v>
      </c>
      <c r="C15" s="37">
        <f t="shared" ref="C15:G15" si="3">SUM(C4:C14)</f>
        <v>0</v>
      </c>
      <c r="D15" s="37">
        <f t="shared" si="3"/>
        <v>0</v>
      </c>
      <c r="E15" s="37">
        <f t="shared" si="3"/>
        <v>0</v>
      </c>
      <c r="F15" s="37">
        <f t="shared" si="3"/>
        <v>0</v>
      </c>
      <c r="G15" s="37">
        <f t="shared" si="3"/>
        <v>0</v>
      </c>
      <c r="H15" s="38">
        <f>+B15+C15+D15+E15+F15+G15</f>
        <v>0</v>
      </c>
      <c r="I15" s="38">
        <f>+SUM(I4:I14)</f>
        <v>0</v>
      </c>
      <c r="J15" s="38">
        <f>+SUM(J4:J14)</f>
        <v>0</v>
      </c>
    </row>
    <row r="16" spans="1:10" s="17" customFormat="1" x14ac:dyDescent="0.25">
      <c r="A16" s="15"/>
      <c r="B16" s="18"/>
      <c r="C16" s="18"/>
      <c r="D16" s="18"/>
      <c r="E16" s="18"/>
      <c r="F16" s="18"/>
      <c r="G16" s="18"/>
      <c r="H16" s="15"/>
      <c r="I16" s="15"/>
      <c r="J16" s="15"/>
    </row>
    <row r="18" spans="1:9" x14ac:dyDescent="0.25">
      <c r="B18" s="15"/>
      <c r="C18" s="15"/>
      <c r="D18" s="15"/>
      <c r="E18" s="15"/>
      <c r="F18" s="15"/>
      <c r="G18" s="15"/>
      <c r="H18" s="20"/>
      <c r="I18" s="21"/>
    </row>
    <row r="19" spans="1:9" x14ac:dyDescent="0.25">
      <c r="A19" s="21"/>
      <c r="B19" s="19"/>
      <c r="C19" s="19"/>
      <c r="D19" s="19"/>
      <c r="E19" s="19"/>
      <c r="F19" s="19"/>
      <c r="G19" s="19"/>
      <c r="H19" s="21"/>
      <c r="I19" s="21"/>
    </row>
    <row r="20" spans="1:9" x14ac:dyDescent="0.2">
      <c r="A20" s="22"/>
      <c r="B20" s="23"/>
      <c r="C20" s="23"/>
      <c r="D20" s="23"/>
      <c r="E20" s="23"/>
      <c r="F20" s="23"/>
      <c r="G20" s="23"/>
      <c r="H20" s="24"/>
      <c r="I20" s="21"/>
    </row>
    <row r="21" spans="1:9" x14ac:dyDescent="0.25">
      <c r="A21" s="22"/>
      <c r="B21" s="23"/>
      <c r="C21" s="23"/>
      <c r="D21" s="23"/>
      <c r="E21" s="23"/>
      <c r="F21" s="23"/>
      <c r="G21" s="23"/>
      <c r="H21" s="21"/>
      <c r="I21" s="21"/>
    </row>
    <row r="22" spans="1:9" x14ac:dyDescent="0.25">
      <c r="A22" s="22"/>
      <c r="B22" s="23"/>
      <c r="C22" s="23"/>
      <c r="D22" s="23"/>
      <c r="E22" s="23"/>
      <c r="F22" s="23"/>
      <c r="G22" s="23"/>
      <c r="H22" s="21"/>
      <c r="I22" s="21"/>
    </row>
    <row r="23" spans="1:9" x14ac:dyDescent="0.25">
      <c r="A23" s="22"/>
      <c r="B23" s="23"/>
      <c r="C23" s="23"/>
      <c r="D23" s="23"/>
      <c r="E23" s="23"/>
      <c r="F23" s="23"/>
      <c r="G23" s="23"/>
      <c r="H23" s="21"/>
      <c r="I23" s="21"/>
    </row>
    <row r="24" spans="1:9" x14ac:dyDescent="0.25">
      <c r="A24" s="25"/>
      <c r="B24" s="26"/>
      <c r="C24" s="26"/>
      <c r="D24" s="26"/>
      <c r="E24" s="26"/>
      <c r="F24" s="26"/>
      <c r="G24" s="26"/>
    </row>
    <row r="25" spans="1:9" x14ac:dyDescent="0.25">
      <c r="A25" s="25"/>
      <c r="B25" s="26"/>
      <c r="C25" s="26"/>
      <c r="D25" s="26"/>
      <c r="E25" s="26"/>
      <c r="F25" s="26"/>
      <c r="G25" s="26"/>
    </row>
    <row r="26" spans="1:9" x14ac:dyDescent="0.25">
      <c r="A26" s="25"/>
      <c r="B26" s="26"/>
      <c r="C26" s="26"/>
      <c r="D26" s="26"/>
      <c r="E26" s="26"/>
      <c r="F26" s="26"/>
      <c r="G26" s="26"/>
    </row>
    <row r="27" spans="1:9" x14ac:dyDescent="0.25">
      <c r="A27" s="25"/>
      <c r="B27" s="26"/>
      <c r="C27" s="26"/>
      <c r="D27" s="26"/>
      <c r="E27" s="26"/>
      <c r="F27" s="26"/>
      <c r="G27" s="26"/>
    </row>
    <row r="28" spans="1:9" x14ac:dyDescent="0.25">
      <c r="A28" s="25"/>
      <c r="B28" s="26"/>
      <c r="C28" s="26"/>
      <c r="D28" s="26"/>
      <c r="E28" s="26"/>
      <c r="F28" s="26"/>
      <c r="G28" s="26"/>
    </row>
    <row r="29" spans="1:9" x14ac:dyDescent="0.25">
      <c r="A29" s="25"/>
      <c r="B29" s="26"/>
      <c r="C29" s="26"/>
      <c r="D29" s="26"/>
      <c r="E29" s="26"/>
      <c r="F29" s="26"/>
      <c r="G29" s="26"/>
    </row>
  </sheetData>
  <sheetProtection algorithmName="SHA-512" hashValue="prVd6ZB13//VLTpSy5fEu+pMzEN4BTxZ/U7kVfo7Gd/9u7BO6pGDf5hGYnhdd7RAkJMXs6j03VBf7UWr9NbhLg==" saltValue="42pnHvBlkx6LNVVuJc7NIg==" spinCount="100000" sheet="1" objects="1" scenarios="1"/>
  <mergeCells count="6">
    <mergeCell ref="E2:G2"/>
    <mergeCell ref="H2:H3"/>
    <mergeCell ref="I2:I3"/>
    <mergeCell ref="J2:J3"/>
    <mergeCell ref="A2:A3"/>
    <mergeCell ref="B2:D2"/>
  </mergeCells>
  <conditionalFormatting sqref="H15">
    <cfRule type="cellIs" dxfId="5" priority="1" operator="greaterThan">
      <formula>891000</formula>
    </cfRule>
  </conditionalFormatting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FBE83-3E82-453F-BDCE-DEFED9C94F34}">
  <dimension ref="B1:M22"/>
  <sheetViews>
    <sheetView tabSelected="1" zoomScaleNormal="100" workbookViewId="0">
      <selection activeCell="B8" sqref="B8:E8"/>
    </sheetView>
  </sheetViews>
  <sheetFormatPr baseColWidth="10" defaultColWidth="11.42578125" defaultRowHeight="12.75" x14ac:dyDescent="0.2"/>
  <cols>
    <col min="1" max="1" width="4.42578125" style="1" customWidth="1"/>
    <col min="2" max="2" width="19.140625" style="1" bestFit="1" customWidth="1"/>
    <col min="3" max="5" width="13.7109375" style="1" customWidth="1"/>
    <col min="6" max="6" width="24.85546875" style="1" bestFit="1" customWidth="1"/>
    <col min="7" max="7" width="11.42578125" style="1"/>
    <col min="8" max="8" width="22.42578125" style="1" bestFit="1" customWidth="1"/>
    <col min="9" max="9" width="49.140625" style="1" bestFit="1" customWidth="1"/>
    <col min="10" max="16384" width="11.42578125" style="1"/>
  </cols>
  <sheetData>
    <row r="1" spans="2:13" x14ac:dyDescent="0.2">
      <c r="D1" s="52"/>
      <c r="E1" s="52"/>
      <c r="F1" s="52"/>
    </row>
    <row r="2" spans="2:13" x14ac:dyDescent="0.2">
      <c r="B2" s="76" t="s">
        <v>76</v>
      </c>
      <c r="C2" s="76"/>
      <c r="D2" s="76"/>
      <c r="E2" s="76"/>
      <c r="F2" s="76"/>
      <c r="H2" s="76" t="s">
        <v>54</v>
      </c>
      <c r="I2" s="76"/>
    </row>
    <row r="3" spans="2:13" x14ac:dyDescent="0.2">
      <c r="B3" s="53"/>
      <c r="C3" s="54" t="s">
        <v>77</v>
      </c>
      <c r="D3" s="54" t="s">
        <v>78</v>
      </c>
      <c r="E3" s="54" t="s">
        <v>23</v>
      </c>
      <c r="F3" s="54" t="s">
        <v>79</v>
      </c>
      <c r="H3" s="55" t="s">
        <v>61</v>
      </c>
      <c r="I3" s="61" t="s">
        <v>64</v>
      </c>
      <c r="L3" s="9"/>
    </row>
    <row r="4" spans="2:13" x14ac:dyDescent="0.2">
      <c r="B4" s="55" t="s">
        <v>80</v>
      </c>
      <c r="C4" s="56">
        <f>+LOG!$L$15</f>
        <v>0</v>
      </c>
      <c r="D4" s="34">
        <v>309241.90999999997</v>
      </c>
      <c r="E4" s="34">
        <f>+LDN!H15</f>
        <v>0</v>
      </c>
      <c r="F4" s="57" t="str">
        <f>IF(LE!$E$19="","Rellenar todas las pestañas",IF(C4=0,"Rellenar todas las pestañas",IF(E4=0,"Rellenar todas las pestañas",C4+D4+E4)))</f>
        <v>Rellenar todas las pestañas</v>
      </c>
      <c r="H4" s="55" t="s">
        <v>55</v>
      </c>
      <c r="I4" s="58" t="s">
        <v>62</v>
      </c>
    </row>
    <row r="5" spans="2:13" x14ac:dyDescent="0.2">
      <c r="B5" s="55" t="s">
        <v>81</v>
      </c>
      <c r="C5" s="56">
        <f>+LOG!$L$15</f>
        <v>0</v>
      </c>
      <c r="D5" s="34">
        <v>309241.90999999997</v>
      </c>
      <c r="E5" s="60"/>
      <c r="F5" s="57" t="str">
        <f>IF(LE!$E$19="","Rellenar todas las pestañas",IF(C5=0,"Rellenar todas las pestañas",C5+D5+E5))</f>
        <v>Rellenar todas las pestañas</v>
      </c>
      <c r="H5" s="55" t="s">
        <v>56</v>
      </c>
      <c r="I5" s="61" t="s">
        <v>65</v>
      </c>
    </row>
    <row r="6" spans="2:13" x14ac:dyDescent="0.2">
      <c r="B6" s="55" t="s">
        <v>82</v>
      </c>
      <c r="C6" s="56">
        <f>+LOG!$L$15</f>
        <v>0</v>
      </c>
      <c r="D6" s="34">
        <v>309241.90999999997</v>
      </c>
      <c r="E6" s="60"/>
      <c r="F6" s="57" t="str">
        <f>IF(LE!$E$19="","Rellenar todas las pestañas",IF(C6=0,"Rellenar todas las pestañas",C6+D6+E6))</f>
        <v>Rellenar todas las pestañas</v>
      </c>
      <c r="H6" s="55" t="s">
        <v>66</v>
      </c>
      <c r="I6" s="61" t="s">
        <v>68</v>
      </c>
    </row>
    <row r="7" spans="2:13" x14ac:dyDescent="0.2">
      <c r="B7" s="55" t="s">
        <v>83</v>
      </c>
      <c r="C7" s="56">
        <f>+LOG!$L$15</f>
        <v>0</v>
      </c>
      <c r="D7" s="34">
        <v>309241.90999999997</v>
      </c>
      <c r="E7" s="60"/>
      <c r="F7" s="57" t="str">
        <f>IF(LE!$E$19="","Rellenar todas las pestañas",IF(C7=0,"Rellenar todas las pestañas",C7+D7+E7))</f>
        <v>Rellenar todas las pestañas</v>
      </c>
      <c r="H7" s="55" t="s">
        <v>67</v>
      </c>
      <c r="I7" s="61" t="s">
        <v>69</v>
      </c>
      <c r="J7" s="11"/>
      <c r="K7" s="11"/>
      <c r="M7" s="11"/>
    </row>
    <row r="8" spans="2:13" x14ac:dyDescent="0.2">
      <c r="B8" s="77" t="s">
        <v>134</v>
      </c>
      <c r="C8" s="77"/>
      <c r="D8" s="77"/>
      <c r="E8" s="77"/>
      <c r="F8" s="35">
        <f>SUM(F4:F7)</f>
        <v>0</v>
      </c>
      <c r="H8" s="55" t="s">
        <v>127</v>
      </c>
      <c r="I8" s="61" t="s">
        <v>128</v>
      </c>
    </row>
    <row r="9" spans="2:13" x14ac:dyDescent="0.2">
      <c r="B9" s="77" t="s">
        <v>84</v>
      </c>
      <c r="C9" s="77"/>
      <c r="D9" s="77"/>
      <c r="E9" s="77"/>
      <c r="F9" s="59">
        <f>+F8*0.21</f>
        <v>0</v>
      </c>
      <c r="H9" s="55" t="s">
        <v>130</v>
      </c>
      <c r="I9" s="61" t="s">
        <v>129</v>
      </c>
    </row>
    <row r="10" spans="2:13" x14ac:dyDescent="0.2">
      <c r="B10" s="77" t="s">
        <v>135</v>
      </c>
      <c r="C10" s="77"/>
      <c r="D10" s="77"/>
      <c r="E10" s="77"/>
      <c r="F10" s="59">
        <f>+F9+F8</f>
        <v>0</v>
      </c>
      <c r="H10" s="62" t="s">
        <v>63</v>
      </c>
      <c r="I10" s="61" t="s">
        <v>110</v>
      </c>
    </row>
    <row r="12" spans="2:13" x14ac:dyDescent="0.2">
      <c r="B12" s="55" t="s">
        <v>87</v>
      </c>
      <c r="C12" s="63" t="e">
        <f>+LOG!L4/LOG!$L$15</f>
        <v>#DIV/0!</v>
      </c>
      <c r="D12" s="55" t="s">
        <v>85</v>
      </c>
      <c r="E12" s="55" t="s">
        <v>88</v>
      </c>
      <c r="F12" s="63" t="e">
        <f>+LDN!H4/LDN!$H$15</f>
        <v>#DIV/0!</v>
      </c>
      <c r="G12" s="55" t="s">
        <v>85</v>
      </c>
    </row>
    <row r="13" spans="2:13" x14ac:dyDescent="0.2">
      <c r="B13" s="55" t="s">
        <v>89</v>
      </c>
      <c r="C13" s="63" t="e">
        <f>+LOG!L5/LOG!$L$15</f>
        <v>#DIV/0!</v>
      </c>
      <c r="D13" s="55" t="s">
        <v>85</v>
      </c>
      <c r="E13" s="55" t="s">
        <v>90</v>
      </c>
      <c r="F13" s="63" t="e">
        <f>+LDN!H5/LDN!$H$15</f>
        <v>#DIV/0!</v>
      </c>
      <c r="G13" s="55" t="s">
        <v>85</v>
      </c>
    </row>
    <row r="14" spans="2:13" x14ac:dyDescent="0.2">
      <c r="B14" s="55" t="s">
        <v>91</v>
      </c>
      <c r="C14" s="63" t="e">
        <f>+LOG!L6/LOG!$L$15</f>
        <v>#DIV/0!</v>
      </c>
      <c r="D14" s="55" t="s">
        <v>85</v>
      </c>
      <c r="E14" s="55" t="s">
        <v>92</v>
      </c>
      <c r="F14" s="63" t="e">
        <f>+LDN!H6/LDN!$H$15</f>
        <v>#DIV/0!</v>
      </c>
      <c r="G14" s="55" t="s">
        <v>85</v>
      </c>
    </row>
    <row r="15" spans="2:13" x14ac:dyDescent="0.2">
      <c r="B15" s="55" t="s">
        <v>93</v>
      </c>
      <c r="C15" s="63" t="e">
        <f>+LOG!L7/LOG!$L$15</f>
        <v>#DIV/0!</v>
      </c>
      <c r="D15" s="55" t="s">
        <v>85</v>
      </c>
      <c r="E15" s="55" t="s">
        <v>94</v>
      </c>
      <c r="F15" s="63" t="e">
        <f>+LDN!H7/LDN!$H$15</f>
        <v>#DIV/0!</v>
      </c>
      <c r="G15" s="55" t="s">
        <v>85</v>
      </c>
    </row>
    <row r="16" spans="2:13" x14ac:dyDescent="0.2">
      <c r="B16" s="55" t="s">
        <v>95</v>
      </c>
      <c r="C16" s="63" t="e">
        <f>+LOG!L8/LOG!$L$15</f>
        <v>#DIV/0!</v>
      </c>
      <c r="D16" s="55" t="s">
        <v>85</v>
      </c>
      <c r="E16" s="55" t="s">
        <v>96</v>
      </c>
      <c r="F16" s="63" t="e">
        <f>+LDN!H8/LDN!$H$15</f>
        <v>#DIV/0!</v>
      </c>
      <c r="G16" s="55" t="s">
        <v>85</v>
      </c>
    </row>
    <row r="17" spans="2:7" x14ac:dyDescent="0.2">
      <c r="B17" s="55" t="s">
        <v>97</v>
      </c>
      <c r="C17" s="63" t="e">
        <f>+LOG!L9/LOG!$L$15</f>
        <v>#DIV/0!</v>
      </c>
      <c r="D17" s="55" t="s">
        <v>85</v>
      </c>
      <c r="E17" s="55" t="s">
        <v>98</v>
      </c>
      <c r="F17" s="63" t="e">
        <f>+LDN!H9/LDN!$H$15</f>
        <v>#DIV/0!</v>
      </c>
      <c r="G17" s="55" t="s">
        <v>85</v>
      </c>
    </row>
    <row r="18" spans="2:7" x14ac:dyDescent="0.2">
      <c r="B18" s="55" t="s">
        <v>99</v>
      </c>
      <c r="C18" s="63" t="e">
        <f>+LOG!L10/LOG!$L$15</f>
        <v>#DIV/0!</v>
      </c>
      <c r="D18" s="55" t="s">
        <v>85</v>
      </c>
      <c r="E18" s="55" t="s">
        <v>100</v>
      </c>
      <c r="F18" s="63" t="e">
        <f>+LDN!H10/LDN!$H$15</f>
        <v>#DIV/0!</v>
      </c>
      <c r="G18" s="55" t="s">
        <v>85</v>
      </c>
    </row>
    <row r="19" spans="2:7" x14ac:dyDescent="0.2">
      <c r="B19" s="55" t="s">
        <v>101</v>
      </c>
      <c r="C19" s="63" t="e">
        <f>+LOG!L11/LOG!$L$15</f>
        <v>#DIV/0!</v>
      </c>
      <c r="D19" s="55" t="s">
        <v>85</v>
      </c>
      <c r="E19" s="55" t="s">
        <v>102</v>
      </c>
      <c r="F19" s="63" t="e">
        <f>+LDN!H11/LDN!$H$15</f>
        <v>#DIV/0!</v>
      </c>
      <c r="G19" s="55" t="s">
        <v>85</v>
      </c>
    </row>
    <row r="20" spans="2:7" x14ac:dyDescent="0.2">
      <c r="B20" s="55" t="s">
        <v>103</v>
      </c>
      <c r="C20" s="63" t="e">
        <f>+LOG!L12/LOG!$L$15</f>
        <v>#DIV/0!</v>
      </c>
      <c r="D20" s="55" t="s">
        <v>85</v>
      </c>
      <c r="E20" s="55" t="s">
        <v>104</v>
      </c>
      <c r="F20" s="63" t="e">
        <f>+LDN!H12/LDN!$H$15</f>
        <v>#DIV/0!</v>
      </c>
      <c r="G20" s="55" t="s">
        <v>85</v>
      </c>
    </row>
    <row r="21" spans="2:7" x14ac:dyDescent="0.2">
      <c r="B21" s="55" t="s">
        <v>105</v>
      </c>
      <c r="C21" s="63" t="e">
        <f>+LOG!L13/LOG!$L$15</f>
        <v>#DIV/0!</v>
      </c>
      <c r="D21" s="55" t="s">
        <v>85</v>
      </c>
      <c r="E21" s="55" t="s">
        <v>106</v>
      </c>
      <c r="F21" s="63" t="e">
        <f>+LDN!H13/LDN!$H$15</f>
        <v>#DIV/0!</v>
      </c>
      <c r="G21" s="55" t="s">
        <v>85</v>
      </c>
    </row>
    <row r="22" spans="2:7" x14ac:dyDescent="0.2">
      <c r="B22" s="55" t="s">
        <v>107</v>
      </c>
      <c r="C22" s="63" t="e">
        <f>+LOG!L14/LOG!$L$15</f>
        <v>#DIV/0!</v>
      </c>
      <c r="D22" s="55" t="s">
        <v>85</v>
      </c>
      <c r="E22" s="55" t="s">
        <v>108</v>
      </c>
      <c r="F22" s="63" t="e">
        <f>+LDN!H14/LDN!$H$15</f>
        <v>#DIV/0!</v>
      </c>
      <c r="G22" s="55" t="s">
        <v>85</v>
      </c>
    </row>
  </sheetData>
  <sheetProtection algorithmName="SHA-512" hashValue="++g12+EvxTBk/62AkxhuTjpG4762Spt/Q5dtshf2a34wJj3oEG0qIFO7KQMzK/U5kxEJQLFg53Ys/lOUSlb6ZQ==" saltValue="TIq3lroKDloW1KCDKXOC3w==" spinCount="100000" sheet="1" objects="1" scenarios="1"/>
  <mergeCells count="5">
    <mergeCell ref="B2:F2"/>
    <mergeCell ref="H2:I2"/>
    <mergeCell ref="B8:E8"/>
    <mergeCell ref="B9:E9"/>
    <mergeCell ref="B10:E10"/>
  </mergeCells>
  <conditionalFormatting sqref="F8">
    <cfRule type="cellIs" dxfId="4" priority="9" operator="greaterThan">
      <formula>9137450.87</formula>
    </cfRule>
  </conditionalFormatting>
  <conditionalFormatting sqref="C12:C22 F12:F22">
    <cfRule type="cellIs" dxfId="3" priority="7" operator="greaterThan">
      <formula>0.15</formula>
    </cfRule>
  </conditionalFormatting>
  <conditionalFormatting sqref="C4:C7">
    <cfRule type="cellIs" dxfId="2" priority="4" operator="greaterThan">
      <formula>1752370.81</formula>
    </cfRule>
  </conditionalFormatting>
  <conditionalFormatting sqref="F17">
    <cfRule type="cellIs" dxfId="1" priority="2" operator="greaterThan">
      <formula>0.07</formula>
    </cfRule>
  </conditionalFormatting>
  <conditionalFormatting sqref="C17">
    <cfRule type="cellIs" dxfId="0" priority="1" operator="greaterThan">
      <formula>0.03</formula>
    </cfRule>
  </conditionalFormatting>
  <pageMargins left="0.7" right="0.7" top="0.75" bottom="0.75" header="0.3" footer="0.3"/>
  <pageSetup paperSize="9" scale="50" orientation="portrait" r:id="rId1"/>
  <colBreaks count="2" manualBreakCount="2">
    <brk id="9" max="21" man="1"/>
    <brk id="12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Instrucciones</vt:lpstr>
      <vt:lpstr>LOG</vt:lpstr>
      <vt:lpstr>LE</vt:lpstr>
      <vt:lpstr>LDN</vt:lpstr>
      <vt:lpstr>TOTAL OFERTA ECONOMICA</vt:lpstr>
      <vt:lpstr>LDN!Área_de_impresión</vt:lpstr>
      <vt:lpstr>LE!Área_de_impresión</vt:lpstr>
      <vt:lpstr>LOG!Área_de_impresión</vt:lpstr>
      <vt:lpstr>'TOTAL OFERTA ECONOMICA'!Área_de_impresión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2021-05-26T09:11:52Z</dcterms:modified>
</cp:coreProperties>
</file>