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295_2000003454_ObO_Desamiantado cuartos técnicos\2. Licitacion\A_publicar\"/>
    </mc:Choice>
  </mc:AlternateContent>
  <xr:revisionPtr revIDLastSave="0" documentId="8_{266D46CA-88D2-4042-B5D3-8939EFD7A557}" xr6:coauthVersionLast="36" xr6:coauthVersionMax="36" xr10:uidLastSave="{00000000-0000-0000-0000-000000000000}"/>
  <bookViews>
    <workbookView xWindow="0" yWindow="0" windowWidth="23040" windowHeight="9060" xr2:uid="{ABFAE0DE-BE17-496E-83F4-D9C91F9CA24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0" i="1" l="1"/>
  <c r="J41" i="1" s="1"/>
  <c r="J42" i="1" l="1"/>
  <c r="J43" i="1" s="1"/>
  <c r="G39" i="1"/>
  <c r="J35" i="1"/>
  <c r="J33" i="1"/>
  <c r="J31" i="1"/>
  <c r="J29" i="1"/>
  <c r="J27" i="1"/>
  <c r="J25" i="1"/>
  <c r="J23" i="1"/>
  <c r="J21" i="1"/>
  <c r="J19" i="1"/>
  <c r="J17" i="1"/>
  <c r="J15" i="1"/>
  <c r="J13" i="1"/>
  <c r="J11" i="1"/>
  <c r="J9" i="1"/>
  <c r="J7" i="1"/>
  <c r="J5" i="1"/>
  <c r="H4" i="1"/>
  <c r="G40" i="1" l="1"/>
  <c r="G41" i="1" s="1"/>
  <c r="I37" i="1"/>
  <c r="J37" i="1" s="1"/>
  <c r="E4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J4" i="1" l="1"/>
  <c r="J39" i="1"/>
  <c r="G42" i="1"/>
  <c r="G43" i="1" s="1"/>
  <c r="I4" i="1"/>
  <c r="F37" i="1"/>
  <c r="G37" i="1" s="1"/>
  <c r="G4" i="1" s="1"/>
  <c r="F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Muñoz, Felipe</author>
    <author>Cárdaba Prada, Luis María</author>
  </authors>
  <commentList>
    <comment ref="A3" authorId="0" shapeId="0" xr:uid="{DC88EB21-7E9C-4B4C-A75A-A271D28DD00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B8D072EC-D857-40F6-A35F-A442D7012CB7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6E7ECA7-D1D6-4941-B406-7F963FB83D7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D429664-B6DC-4677-8A1D-DC6F7B40D9A7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53DA1545-09A4-4A9A-9DDF-C8271B98662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C03ADDF-3EC2-486A-BCFF-DB1271D4BE1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7BD36495-0D93-4066-A3B4-13EC7159B8B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16ED7321-458F-4196-98EB-617A997CD8C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F13BDE92-F5D3-4A85-A14B-8F53FF70522D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B813B82-DD8E-474A-9481-66B2DA599E8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41" authorId="1" shapeId="0" xr:uid="{F9BFFD67-8345-4215-8E3E-222200000EDA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43" authorId="1" shapeId="0" xr:uid="{996184AC-B1C1-40C6-8AA5-C462CB13F1F6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<sst xmlns="http://schemas.openxmlformats.org/spreadsheetml/2006/main" count="101" uniqueCount="70">
  <si>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</si>
  <si>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</si>
  <si>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</si>
  <si>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</si>
  <si>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</si>
  <si>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</si>
  <si>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</si>
  <si>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</si>
  <si>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</si>
  <si>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</si>
  <si>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MCA.001</t>
  </si>
  <si>
    <t>Partida</t>
  </si>
  <si>
    <t>ud</t>
  </si>
  <si>
    <t>DESAMIANTADO DE UBICACIÓN TÉCNICA CON AMIANTO EN IMPERMEABILIZACIONES Y REVESTIMIENTOS. (NOCTURNO)</t>
  </si>
  <si>
    <t>Desamiantado de ubicación técnica mediante el desmontaje y retirada de placas de fibrocemento, canalones y bajantes, y limpieza y descontaminación en cuartos, cañones o vestíbulos, en alturas hasta 6 m. de altura, i/p.p. de medios y equipos adecuados. Según legislación al respecto (rd 396/2006, del 31 de marzo) por el que se establecen las disposiciones mínimas de seguridad y salud en los trabajos con riesgo de exposición al amianto, comprendiendo:
- Señalización, balizado y cerramiento perimetral con valla julper y malla de ocultación de la ubicación afectada y del residuo una vez encapsulado, i/p.p. de puerta de acceso y cartelería.
- Desmontaje de materiales de fibrocemento, placas, remates, canalones y bajantes, en la ubicación definida, descontaminación, con todos los elementos de protección individual y colectiva necesarias, protección con plásticos, medios auxiliares y cabinas de descontaminación, limpieza y aspirado de superficies mediante aspirador con filtro para fibras de amianto, plastificado, etiquetado y paletizado de las placas en zona delimitada y protegida y descontaminación de residuos derivados de la realización de los trabajos mediante aspirado con maquinaria especial, cabina de descontaminación y andamiaje necesario, equipamiento necesario para limpieza posterior como depresores, aspirador industrial, humectante, etc., elaboración y presentación de plan de desamiantado. Incluso técnico de prevención.
- Evaluación especifica de Higiene Industrial, comprendiendo ejecución de muestreos ambientales necesarios (solicitados con urgencia) y elaboración de informes de desamiantado, realizado de manera urgente.
- Carga, retirada y recogida de residuos de amianto, transporte con camión caja ADR, llevada a vertedero autorizado y aceptación del residuo. Incluidos todos los costes derivados del desplazamiento y gestión del residuo a excepción del transporte en dresina, en caso de ser necesario.
- I/p.p. de medios auxiliares y de elevación necesarios para la correcta ejecución de los trabajos. En horario nocturno.</t>
  </si>
  <si>
    <t>MCA.002</t>
  </si>
  <si>
    <t>DESAMIANTADO DE UBICACIÓN TÉCNICA CON AMIANTO EN PLACAS ADHERIDAS A LOSA. (NOCTURNO)</t>
  </si>
  <si>
    <t>Desamiantado de ubicación técnica mediante el desmontaje  y retirada de placas planas/onduladas de fibrocemento con amianto adheridas a losa en entrevigado de estructura portante, en alturas hasta 6,00m de altura; i/p.p. de medios y equipos adecuados. Según legislación al respecto (rd 396/2006, del 31 de marzo) por el que se establecen las disposiciones mínimas de seguridad y salud en los trabajos con riesgo de exposición al amianto, comprendiendo:
- Señalización, balizado y cerramiento perimetral con valla julper y malla de ocultación de la ubicación afectada y del residuo una vez encapsulado, i/p.p. de puerta de acceso y cartelería.
- Desmontaje de materiales de fibrocemento, placas, remates, canalones y bajantes, en la ubicación definida, descontaminación, con todos los elementos de protección individual y colectiva necesarias, protección con plásticos, medios auxiliares y cabinas de descontaminación, limpieza y aspirado de superficies mediante aspirador con filtro para fibras de amianto, plastificado, etiquetado y paletizado de las placas en zona delimitada y protegida y descontaminación de residuos derivados de la realización de los trabajos mediante aspirado con maquinaria especial, cabina de descontaminación y andamiaje necesario, equipamiento necesario para limpieza posterior como depresores, aspirador industrial, humectante, etc., elaboración y presentación de plan de desamiantado. Incluso técnico de prevención.
- Evaluación especifica de Higiene Industrial, comprendiendo ejecución de muestreos ambientales necesarios (solicitados con urgencia) y elaboración de informes de desamiantado, realizado de manera urgente.
- Carga, retirada y recogida de residuos de amianto, transporte con camión caja ADR, llevada a vertedero autorizado y aceptación del residuo. Incluidos todos los costes derivados del desplazamiento y gestión del residuo a excepción del transporte en dresina, en caso de ser necesario.
- I/p.p. de medios auxiliares y de elevación necesarios para la correcta ejecución de los trabajos. En horario nocturno.</t>
  </si>
  <si>
    <t>T0060</t>
  </si>
  <si>
    <t>m2</t>
  </si>
  <si>
    <t>CERRAMIENTO EN CUALQUIER UBICACIÓN CON PLADUR O EQUIVALENTE. (NOCTURNO)</t>
  </si>
  <si>
    <t>Suministro, carga, transporte, descarga y colocación de tabique tipo "pladur" o equivalente a 1 cara con placa de 13 mm y estructura de perfil de 48mm, emplastecido con p.p. de puertas metálicas, refuerzos para rigidizar el paramento y todos los materiales y operaciones necesarias para su correcta colocación, incluyendo pintura en base acrílica vinílica, al agua en color normalizado azul Metro, junocril o equivalente. Finalizada la obra se desmontará, incluso carga, transporte y descarga a vertedero. I/p.p. de medios auxiliares y de elevación necesarios para la correcta ejecución de los trabajos. En horario nocturno.</t>
  </si>
  <si>
    <t>BE0910N</t>
  </si>
  <si>
    <t>CERRAMIENTO OBRA EN VALLA CHAPA METÁLICA GALVANIZADA (NOCTURNO)</t>
  </si>
  <si>
    <t>Suministro, colocación y posterior retirada a almacén de Metro de cerramiento exterior de obra mediante valla metálica de chapa galvanizada trapezoidal de módulos de 2,00 m. de longitud y 2,50 m. de altura, de 0,5 mm. de espesor, pintada en color "azul Metro", y soporte del mismo material de 1,2 mm. de espesor y 2,50 m. de altura, separados cada 2 m., incluso p.p. de puertas metálicas, pletinas, tacos y reposición del material del solado deteriorado. Finalizada la obra se desmontará, incluso carga, transporte y descarga a vertedero. I/p.p. de medios auxiliares y de elevación necesarios para la correcta ejecución de los trabajos. En horario nocturno.</t>
  </si>
  <si>
    <t>ED0390</t>
  </si>
  <si>
    <t>DESMONTAJE DE FALSO TECHO DE BREMEN/LAMAS METÁLICAS. (NOCTURNO)</t>
  </si>
  <si>
    <t>Desmontaje de falso techo de lamas bremen o lamas metálicas, perfilería, elementos de cuelgue, instalaciones, luminarias, desconexión eléctrica y retirada a vertedero o almacén de Metro de los materiales sobrantes. I/p.p. de medios auxiliares y de elevación necesarios para la correcta ejecución de los trabajos. En horario nocturno.</t>
  </si>
  <si>
    <t>EW0040</t>
  </si>
  <si>
    <t>MONTAJE FALSO TECHO. (NOCTURNO)</t>
  </si>
  <si>
    <t>Acopio, custodia y montaje de falso techo existente de cualquier material, previamente desmontado, con los mismos materiales y en su misma ubicación. Sobre perfilería nueva a base de materiales de acero inoxidable, incluyendo, soportes, herrajes, perfiles primarios y secundarios, etc, i/p.p. de montaje de instalaciones y luminarias, renovación de elementos de remate y sujeción y andamiaje y renovación de elementos deteriorados. I/p.p. de medios auxiliares y de elevación necesarios para la correcta ejecución de los trabajos. En horario nocturno.</t>
  </si>
  <si>
    <t>EAF0030</t>
  </si>
  <si>
    <t>TRABAJOS DE DESMONTAJE, DEMOLICIÓN Y REPOSICIÓN PERIMETRAL DE ARQUITECTURA EN CUALQUIER UBICACIÓN. (NOCTURNO)</t>
  </si>
  <si>
    <t>Trabajos necesarios para el desamiantado y actuaciones asociadas consistentes en el desmontaje de paneles vitrificados, canaletas, instalaciones, estructuras auxiliares, demolición de tabiquería, revestimientos, elementos anexos, instalaciones y pasatubos necesarias para la correcta ejecución de los trabajos y montaje y reconstrucción de los elementos retirados, incluyendo estructuras, tabiquerías, enfoscados, alicatados, etc. I/p.p. de carga, retirada y transporte y gestión de residuos. I/p.p. de medios auxiliares y de elevación necesarios para la correcta ejecución de los trabajos. En horario nocturno.</t>
  </si>
  <si>
    <t>EI0060</t>
  </si>
  <si>
    <t>IMPERMEABILIZACIÓN CON LAMA FV Y RESINAS DE POLIESTER EN CUALQUIER UBICACIÓN (NOCTURNO)</t>
  </si>
  <si>
    <t>Suministro y montaje de impermeabilización en cuartos, cañones o vestíbulos con lama de fibra de vidrio con resinas de poliéster modificadas, de clasificación europea de reación al fuego B-S2, D0 y libre de halógenos, de 40 cm. de ancho útil, incluso colocación, parte proporcional de rastreles de sujeción a bóveda/losa con perfiles en Z colgados de varilla de acerco inoxidable, tacos químicos o de sujeción Hilti HPS-R8/5 para sujeción de varilla y tornillos de acero inoxidable rosca-chapa para sujeción de lama a rastrel, incluso la colocación de varillas roscadas de acero inoxidable (diámetro 6 mm.) fijadas a bóveda/losa mediante tacos químicos, a intervalos regulares de 1,65 aprox. como soporte y sujeción de la línea de luminarias a instalar, con p.p. de medios auxiliares y jornada de agente de comprobación de corte de tracción, con p.p. de medios auxiliares, remates perimetrales y de esquina. totalmente instalado, en horario nocturno. Incluye p.p. de estructura metálica para conectar la impermeabilización con la estructura existente, andamios, lunetos, perfiles de remate, canalones en "U" del mismo material y bajantes para conectar con desagües existentes.
Incluye p.p. de sellado de agujeros y perimetral, estructura metálica para conectar la impermeabilización con la estructura existente, medios auxiliares y de elevación necesarios para la correcta ejecución de los trabajos. En horario nocturno.</t>
  </si>
  <si>
    <t>EE0830</t>
  </si>
  <si>
    <t>PINTURA INTUMESCENTE R-90 (90 MIN.)</t>
  </si>
  <si>
    <t>Tratamiento de protección al fuego mediante la aplicación de pintura intumescente, al disolvente, especial para estabilidad al fuego r-90 de estructuras de acero, para las masividades necesarias, i/p.p. de medios auxiliares y de elevación necesarios para la correcta ejecución de los trabajos, limpieza y tratamiento para la preparación de las superficies y entrega de certificados de la correcta ejecución por la empresa aplicadora.</t>
  </si>
  <si>
    <t>PN3.148</t>
  </si>
  <si>
    <t>VACIADO Y PUESTA EN MARCHA INSTALACIÓN AGUA NEBULIZADA</t>
  </si>
  <si>
    <t>Vaciado de la instalación del sistema de agua nebulizada y llenado al finalizar los trabajos. Incluso eliminación de posibles falsas alarmas en paneles maestro y servidor, revisión de toda la instalación y puesta en marcha de todos los elementos del sistema de extinción (existentes y nuevos). Trabajos realizados por empresa autorizada por Metro de Madrid. I/p.p. de medios auxiliares y de elevación necesarios para la correcta ejecución de los trabajos.</t>
  </si>
  <si>
    <t>PN3.180</t>
  </si>
  <si>
    <t>PARADA Y REARME SISTEMA VESDA</t>
  </si>
  <si>
    <t>Anulación de equipo VESDA durante trabajos en cuarto, soplado, activación y rearme tras finalización de trabajos. Realizados por empresa autorizada por Metro de Madrid. I/p.p. de medios auxiliares y de elevación necesarios para la correcta ejecución de los trabajos.</t>
  </si>
  <si>
    <t>PN3.153</t>
  </si>
  <si>
    <t>DESMONTAJE Y SUMINISTRO Y COLOCACIÓN TUBERÍA RÍGIDA ABS DN25</t>
  </si>
  <si>
    <t>Desmontaje de tubería de ABS del sistema de detección por aspiración. Suministro y colocación de nueva tubería rígida de plástico ABS (hasta 15 metros) de color rojo de 25 mm de diámetro exterior y 2 mm de espesor de pared, autoextinguible, no emisor de gases tóxicos y libre de halógenos, con p.p de elementos de soporte y conexión. Instalado por empresa autorizada por Metro de Madrid. I/p.p. de medios auxiliares y de elevación necesarios para la correcta ejecución de los trabajos.</t>
  </si>
  <si>
    <t>PN3.149</t>
  </si>
  <si>
    <t>DESMONTAJE Y MONTAJE INSTALACIÓN ELÉCTRICA Y NUEVAS PANTALLAS 2X36 (NOCTURNO)</t>
  </si>
  <si>
    <t>Desmontaje de instalación eléctrica de alumbrado y fuerza afectada y posterior montaje, incluyendo la instalación de 4 Luminarias estancas de alto rendimiento en policarbonato de 2 x 36 W, tecnología LED y parte proporcional de elementos de suspensión, cableado, tubo, mecanismos, etc...anclada a paramentos verticales. Incluso retirada de antigua iluminación. I/p.p. de medios auxiliares y de elevación necesarios para la correcta ejecución de los trabajos. En horario nocturno.</t>
  </si>
  <si>
    <t>TYP-A05MBB101A</t>
  </si>
  <si>
    <t>ALQUILER, MONTAJE Y DESMONTAJE DE PASO DE VIAJEROS CON ESTRUCTURA MODULAR. (NOCTURNO)</t>
  </si>
  <si>
    <t>Alquiler, montaje y desmontaje de estructura de paso hasta 10 m de altura, formada por elementos metálicos tubulares modulares, fabricados en tubo de acero calidad St-44, galvanizado en caliente conforme a UNE-EN 1461 (espesor mínimo 75 micras), con arriostramientos interiores, piezas base, soportes de viga para apeo y plataformas de acceso de trampilla con escalera. Totalmente montada, i/p.p. de trabajos previos de limpieza para apoyos, arriostramientos a paramentos, medios auxiliares y transporte. Elementos de andamio fabricados conforme a UNE-EN 12810 y UNE-EN 12811. I/p.p. de estructura para dejar un paso libre de altura 2,05 y el 80% del ancho original del paso en el que se trabaja y cerramiento necesario para la ejecución del desamiantado ejecutado con pladur y protecciones de plástico. I/p.p. de medios auxiliares y de elevación necesarios para la correcta ejecución de los trabajos. En horario nocturno.</t>
  </si>
  <si>
    <t>QV0190NT</t>
  </si>
  <si>
    <t>RETIRADA RESIDUO CON DRESINA CON GRÚA Y VAGÓN JORNADA 2:30 - 5:00 A.M.</t>
  </si>
  <si>
    <t>Retirada de residuo con dresina con grúa y vagón, incluida jornada 2.30-5.00 a.m., i. conductor y ayudante homologados por Metro de Madrid y medios auxiliares.</t>
  </si>
  <si>
    <t>PA</t>
  </si>
  <si>
    <t>04</t>
  </si>
  <si>
    <t>LOTE 4: UBICACIONES TÉCNICAS Y ENTORNO VESTÍBULOS (2/2)</t>
  </si>
  <si>
    <t>ESS.CAN.04</t>
  </si>
  <si>
    <t>ESTUDIO DE SEGURIDAD Y SALUD: LOTE 4</t>
  </si>
  <si>
    <t>Estudio de Seguridad y Salud. Lote 4</t>
  </si>
  <si>
    <t>Total 04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</si>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</sst>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799951170384838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vertical="top" wrapText="1"/>
    </xf>
    <xf numFmtId="4" fontId="5" fillId="0" borderId="9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49" fontId="5" fillId="2" borderId="4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vertical="top" wrapText="1"/>
    </xf>
    <xf numFmtId="3" fontId="5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49" fontId="6" fillId="3" borderId="4" xfId="0" applyNumberFormat="1" applyFont="1" applyFill="1" applyBorder="1" applyAlignment="1">
      <alignment vertical="top"/>
    </xf>
    <xf numFmtId="49" fontId="6" fillId="0" borderId="5" xfId="0" applyNumberFormat="1" applyFont="1" applyBorder="1" applyAlignment="1">
      <alignment vertical="top"/>
    </xf>
    <xf numFmtId="49" fontId="6" fillId="0" borderId="5" xfId="0" applyNumberFormat="1" applyFont="1" applyBorder="1" applyAlignment="1">
      <alignment vertical="top" wrapText="1"/>
    </xf>
    <xf numFmtId="4" fontId="6" fillId="0" borderId="5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49" fontId="5" fillId="0" borderId="8" xfId="0" applyNumberFormat="1" applyFont="1" applyBorder="1" applyAlignment="1">
      <alignment vertical="top" wrapText="1"/>
    </xf>
    <xf numFmtId="3" fontId="6" fillId="0" borderId="8" xfId="0" applyNumberFormat="1" applyFont="1" applyBorder="1" applyAlignment="1">
      <alignment vertical="top"/>
    </xf>
    <xf numFmtId="4" fontId="5" fillId="0" borderId="8" xfId="0" applyNumberFormat="1" applyFont="1" applyBorder="1" applyAlignment="1">
      <alignment vertical="top"/>
    </xf>
    <xf numFmtId="4" fontId="6" fillId="5" borderId="5" xfId="0" applyNumberFormat="1" applyFont="1" applyFill="1" applyBorder="1" applyAlignment="1" applyProtection="1">
      <alignment vertical="top"/>
      <protection locked="0"/>
    </xf>
    <xf numFmtId="49" fontId="7" fillId="2" borderId="10" xfId="0" applyNumberFormat="1" applyFont="1" applyFill="1" applyBorder="1" applyAlignment="1">
      <alignment vertical="top" wrapText="1"/>
    </xf>
    <xf numFmtId="49" fontId="7" fillId="2" borderId="11" xfId="0" applyNumberFormat="1" applyFont="1" applyFill="1" applyBorder="1" applyAlignment="1">
      <alignment vertical="top" wrapText="1"/>
    </xf>
    <xf numFmtId="0" fontId="0" fillId="2" borderId="10" xfId="0" applyFill="1" applyBorder="1"/>
    <xf numFmtId="0" fontId="0" fillId="2" borderId="11" xfId="0" applyFill="1" applyBorder="1"/>
    <xf numFmtId="4" fontId="8" fillId="2" borderId="12" xfId="0" applyNumberFormat="1" applyFont="1" applyFill="1" applyBorder="1" applyAlignment="1">
      <alignment vertical="top"/>
    </xf>
    <xf numFmtId="49" fontId="7" fillId="2" borderId="13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9" fontId="9" fillId="2" borderId="13" xfId="0" applyNumberFormat="1" applyFont="1" applyFill="1" applyBorder="1" applyAlignment="1">
      <alignment vertical="top"/>
    </xf>
    <xf numFmtId="0" fontId="0" fillId="2" borderId="0" xfId="0" applyFill="1" applyBorder="1"/>
    <xf numFmtId="4" fontId="8" fillId="2" borderId="14" xfId="0" applyNumberFormat="1" applyFont="1" applyFill="1" applyBorder="1" applyAlignment="1">
      <alignment vertical="top"/>
    </xf>
    <xf numFmtId="0" fontId="0" fillId="2" borderId="13" xfId="0" applyFill="1" applyBorder="1"/>
    <xf numFmtId="49" fontId="7" fillId="2" borderId="15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0" fontId="0" fillId="2" borderId="15" xfId="0" applyFill="1" applyBorder="1"/>
    <xf numFmtId="0" fontId="0" fillId="2" borderId="16" xfId="0" applyFill="1" applyBorder="1"/>
    <xf numFmtId="4" fontId="8" fillId="2" borderId="17" xfId="0" applyNumberFormat="1" applyFont="1" applyFill="1" applyBorder="1" applyAlignment="1">
      <alignment vertical="top"/>
    </xf>
    <xf numFmtId="4" fontId="11" fillId="0" borderId="5" xfId="0" applyNumberFormat="1" applyFont="1" applyFill="1" applyBorder="1" applyAlignment="1" applyProtection="1">
      <alignment vertical="top"/>
    </xf>
    <xf numFmtId="9" fontId="9" fillId="2" borderId="13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44</xdr:row>
      <xdr:rowOff>57150</xdr:rowOff>
    </xdr:from>
    <xdr:to>
      <xdr:col>9</xdr:col>
      <xdr:colOff>466726</xdr:colOff>
      <xdr:row>52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6B297073-DD88-4C84-803C-50536D693025}"/>
            </a:ext>
          </a:extLst>
        </xdr:cNvPr>
        <xdr:cNvSpPr txBox="1"/>
      </xdr:nvSpPr>
      <xdr:spPr>
        <a:xfrm>
          <a:off x="171451" y="2533650"/>
          <a:ext cx="5915025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Alzadas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58114-A042-458D-8B48-FCA0DBACCBFF}">
  <sheetPr codeName="Hoja1"/>
  <dimension ref="A1:J54"/>
  <sheetViews>
    <sheetView tabSelected="1" workbookViewId="0">
      <pane xSplit="4" ySplit="3" topLeftCell="E5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ColWidth="11.5703125" defaultRowHeight="15" x14ac:dyDescent="0.25"/>
  <cols>
    <col min="1" max="1" width="11.5703125" style="2"/>
    <col min="2" max="2" width="5.7109375" style="2" bestFit="1" customWidth="1"/>
    <col min="3" max="3" width="3.85546875" style="2" bestFit="1" customWidth="1"/>
    <col min="4" max="4" width="33.140625" style="2" customWidth="1"/>
    <col min="5" max="5" width="8" style="2" bestFit="1" customWidth="1"/>
    <col min="6" max="6" width="8.7109375" style="2" bestFit="1" customWidth="1"/>
    <col min="7" max="7" width="10" style="2" bestFit="1" customWidth="1"/>
    <col min="8" max="8" width="8" style="2" hidden="1" customWidth="1"/>
    <col min="9" max="10" width="8.7109375" style="2" bestFit="1" customWidth="1"/>
    <col min="11" max="16384" width="11.57031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9.5" thickBot="1" x14ac:dyDescent="0.3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7" t="s">
        <v>1</v>
      </c>
      <c r="B3" s="8" t="s">
        <v>2</v>
      </c>
      <c r="C3" s="8" t="s">
        <v>3</v>
      </c>
      <c r="D3" s="9" t="s">
        <v>4</v>
      </c>
      <c r="E3" s="8" t="s">
        <v>5</v>
      </c>
      <c r="F3" s="8" t="s">
        <v>6</v>
      </c>
      <c r="G3" s="10" t="s">
        <v>7</v>
      </c>
      <c r="H3" s="8" t="s">
        <v>5</v>
      </c>
      <c r="I3" s="8" t="s">
        <v>6</v>
      </c>
      <c r="J3" s="10" t="s">
        <v>7</v>
      </c>
    </row>
    <row r="4" spans="1:10" ht="22.5" x14ac:dyDescent="0.25">
      <c r="A4" s="11" t="s">
        <v>59</v>
      </c>
      <c r="B4" s="12" t="s">
        <v>8</v>
      </c>
      <c r="C4" s="12" t="s">
        <v>9</v>
      </c>
      <c r="D4" s="13" t="s">
        <v>60</v>
      </c>
      <c r="E4" s="14">
        <f t="shared" ref="E4:J4" si="0">E37</f>
        <v>1</v>
      </c>
      <c r="F4" s="15">
        <f t="shared" si="0"/>
        <v>791658.82</v>
      </c>
      <c r="G4" s="16">
        <f t="shared" si="0"/>
        <v>791658.82</v>
      </c>
      <c r="H4" s="14">
        <f t="shared" si="0"/>
        <v>1</v>
      </c>
      <c r="I4" s="15">
        <f t="shared" si="0"/>
        <v>19308.75</v>
      </c>
      <c r="J4" s="16">
        <f t="shared" si="0"/>
        <v>19308.75</v>
      </c>
    </row>
    <row r="5" spans="1:10" ht="33.75" x14ac:dyDescent="0.25">
      <c r="A5" s="17" t="s">
        <v>10</v>
      </c>
      <c r="B5" s="18" t="s">
        <v>11</v>
      </c>
      <c r="C5" s="18" t="s">
        <v>12</v>
      </c>
      <c r="D5" s="19" t="s">
        <v>13</v>
      </c>
      <c r="E5" s="20">
        <v>24</v>
      </c>
      <c r="F5" s="20">
        <v>5247.31</v>
      </c>
      <c r="G5" s="21">
        <f>ROUND(E5*F5,2)</f>
        <v>125935.44</v>
      </c>
      <c r="H5" s="20">
        <v>24</v>
      </c>
      <c r="I5" s="30">
        <v>0</v>
      </c>
      <c r="J5" s="21">
        <f>ROUND(H5*I5,2)</f>
        <v>0</v>
      </c>
    </row>
    <row r="6" spans="1:10" ht="409.5" x14ac:dyDescent="0.25">
      <c r="A6" s="22"/>
      <c r="B6" s="23"/>
      <c r="C6" s="23"/>
      <c r="D6" s="19" t="s">
        <v>14</v>
      </c>
      <c r="E6" s="23"/>
      <c r="F6" s="23"/>
      <c r="G6" s="24"/>
      <c r="H6" s="23"/>
      <c r="I6" s="23"/>
      <c r="J6" s="24"/>
    </row>
    <row r="7" spans="1:10" ht="33.75" x14ac:dyDescent="0.25">
      <c r="A7" s="17" t="s">
        <v>15</v>
      </c>
      <c r="B7" s="18" t="s">
        <v>11</v>
      </c>
      <c r="C7" s="18" t="s">
        <v>12</v>
      </c>
      <c r="D7" s="19" t="s">
        <v>16</v>
      </c>
      <c r="E7" s="20">
        <v>24</v>
      </c>
      <c r="F7" s="20">
        <v>6841.12</v>
      </c>
      <c r="G7" s="21">
        <f>ROUND(E7*F7,2)</f>
        <v>164186.88</v>
      </c>
      <c r="H7" s="20">
        <v>24</v>
      </c>
      <c r="I7" s="30">
        <v>0</v>
      </c>
      <c r="J7" s="21">
        <f>ROUND(H7*I7,2)</f>
        <v>0</v>
      </c>
    </row>
    <row r="8" spans="1:10" ht="409.5" x14ac:dyDescent="0.25">
      <c r="A8" s="22"/>
      <c r="B8" s="23"/>
      <c r="C8" s="23"/>
      <c r="D8" s="19" t="s">
        <v>17</v>
      </c>
      <c r="E8" s="23"/>
      <c r="F8" s="23"/>
      <c r="G8" s="24"/>
      <c r="H8" s="23"/>
      <c r="I8" s="23"/>
      <c r="J8" s="24"/>
    </row>
    <row r="9" spans="1:10" ht="22.5" x14ac:dyDescent="0.25">
      <c r="A9" s="17" t="s">
        <v>18</v>
      </c>
      <c r="B9" s="18" t="s">
        <v>11</v>
      </c>
      <c r="C9" s="18" t="s">
        <v>19</v>
      </c>
      <c r="D9" s="19" t="s">
        <v>20</v>
      </c>
      <c r="E9" s="20">
        <v>600</v>
      </c>
      <c r="F9" s="20">
        <v>60.29</v>
      </c>
      <c r="G9" s="21">
        <f>ROUND(E9*F9,2)</f>
        <v>36174</v>
      </c>
      <c r="H9" s="20">
        <v>600</v>
      </c>
      <c r="I9" s="30">
        <v>0</v>
      </c>
      <c r="J9" s="21">
        <f>ROUND(H9*I9,2)</f>
        <v>0</v>
      </c>
    </row>
    <row r="10" spans="1:10" ht="168.75" x14ac:dyDescent="0.25">
      <c r="A10" s="22"/>
      <c r="B10" s="23"/>
      <c r="C10" s="23"/>
      <c r="D10" s="19" t="s">
        <v>21</v>
      </c>
      <c r="E10" s="23"/>
      <c r="F10" s="23"/>
      <c r="G10" s="24"/>
      <c r="H10" s="23"/>
      <c r="I10" s="23"/>
      <c r="J10" s="24"/>
    </row>
    <row r="11" spans="1:10" ht="22.5" x14ac:dyDescent="0.25">
      <c r="A11" s="17" t="s">
        <v>22</v>
      </c>
      <c r="B11" s="18" t="s">
        <v>11</v>
      </c>
      <c r="C11" s="18" t="s">
        <v>19</v>
      </c>
      <c r="D11" s="19" t="s">
        <v>23</v>
      </c>
      <c r="E11" s="20">
        <v>600</v>
      </c>
      <c r="F11" s="20">
        <v>35.590000000000003</v>
      </c>
      <c r="G11" s="21">
        <f>ROUND(E11*F11,2)</f>
        <v>21354</v>
      </c>
      <c r="H11" s="20">
        <v>600</v>
      </c>
      <c r="I11" s="30">
        <v>0</v>
      </c>
      <c r="J11" s="21">
        <f>ROUND(H11*I11,2)</f>
        <v>0</v>
      </c>
    </row>
    <row r="12" spans="1:10" ht="168.75" x14ac:dyDescent="0.25">
      <c r="A12" s="22"/>
      <c r="B12" s="23"/>
      <c r="C12" s="23"/>
      <c r="D12" s="19" t="s">
        <v>24</v>
      </c>
      <c r="E12" s="23"/>
      <c r="F12" s="23"/>
      <c r="G12" s="24"/>
      <c r="H12" s="23"/>
      <c r="I12" s="23"/>
      <c r="J12" s="24"/>
    </row>
    <row r="13" spans="1:10" ht="22.5" x14ac:dyDescent="0.25">
      <c r="A13" s="17" t="s">
        <v>25</v>
      </c>
      <c r="B13" s="18" t="s">
        <v>11</v>
      </c>
      <c r="C13" s="18" t="s">
        <v>19</v>
      </c>
      <c r="D13" s="19" t="s">
        <v>26</v>
      </c>
      <c r="E13" s="20">
        <v>533</v>
      </c>
      <c r="F13" s="20">
        <v>27.2</v>
      </c>
      <c r="G13" s="21">
        <f>ROUND(E13*F13,2)</f>
        <v>14497.6</v>
      </c>
      <c r="H13" s="20">
        <v>533</v>
      </c>
      <c r="I13" s="30">
        <v>0</v>
      </c>
      <c r="J13" s="21">
        <f>ROUND(H13*I13,2)</f>
        <v>0</v>
      </c>
    </row>
    <row r="14" spans="1:10" ht="90" x14ac:dyDescent="0.25">
      <c r="A14" s="22"/>
      <c r="B14" s="23"/>
      <c r="C14" s="23"/>
      <c r="D14" s="19" t="s">
        <v>27</v>
      </c>
      <c r="E14" s="23"/>
      <c r="F14" s="23"/>
      <c r="G14" s="24"/>
      <c r="H14" s="23"/>
      <c r="I14" s="23"/>
      <c r="J14" s="24"/>
    </row>
    <row r="15" spans="1:10" x14ac:dyDescent="0.25">
      <c r="A15" s="17" t="s">
        <v>28</v>
      </c>
      <c r="B15" s="18" t="s">
        <v>11</v>
      </c>
      <c r="C15" s="18" t="s">
        <v>19</v>
      </c>
      <c r="D15" s="19" t="s">
        <v>29</v>
      </c>
      <c r="E15" s="20">
        <v>533</v>
      </c>
      <c r="F15" s="20">
        <v>41.56</v>
      </c>
      <c r="G15" s="21">
        <f>ROUND(E15*F15,2)</f>
        <v>22151.48</v>
      </c>
      <c r="H15" s="20">
        <v>533</v>
      </c>
      <c r="I15" s="30">
        <v>0</v>
      </c>
      <c r="J15" s="21">
        <f>ROUND(H15*I15,2)</f>
        <v>0</v>
      </c>
    </row>
    <row r="16" spans="1:10" ht="146.25" x14ac:dyDescent="0.25">
      <c r="A16" s="22"/>
      <c r="B16" s="23"/>
      <c r="C16" s="23"/>
      <c r="D16" s="19" t="s">
        <v>30</v>
      </c>
      <c r="E16" s="23"/>
      <c r="F16" s="23"/>
      <c r="G16" s="24"/>
      <c r="H16" s="23"/>
      <c r="I16" s="23"/>
      <c r="J16" s="24"/>
    </row>
    <row r="17" spans="1:10" ht="33.75" x14ac:dyDescent="0.25">
      <c r="A17" s="17" t="s">
        <v>31</v>
      </c>
      <c r="B17" s="18" t="s">
        <v>11</v>
      </c>
      <c r="C17" s="18" t="s">
        <v>12</v>
      </c>
      <c r="D17" s="19" t="s">
        <v>32</v>
      </c>
      <c r="E17" s="20">
        <v>48</v>
      </c>
      <c r="F17" s="20">
        <v>1791.47</v>
      </c>
      <c r="G17" s="21">
        <f>ROUND(E17*F17,2)</f>
        <v>85990.56</v>
      </c>
      <c r="H17" s="20">
        <v>48</v>
      </c>
      <c r="I17" s="30">
        <v>0</v>
      </c>
      <c r="J17" s="21">
        <f>ROUND(H17*I17,2)</f>
        <v>0</v>
      </c>
    </row>
    <row r="18" spans="1:10" ht="157.5" x14ac:dyDescent="0.25">
      <c r="A18" s="22"/>
      <c r="B18" s="23"/>
      <c r="C18" s="23"/>
      <c r="D18" s="19" t="s">
        <v>33</v>
      </c>
      <c r="E18" s="23"/>
      <c r="F18" s="23"/>
      <c r="G18" s="24"/>
      <c r="H18" s="23"/>
      <c r="I18" s="23"/>
      <c r="J18" s="24"/>
    </row>
    <row r="19" spans="1:10" ht="33.75" x14ac:dyDescent="0.25">
      <c r="A19" s="17" t="s">
        <v>34</v>
      </c>
      <c r="B19" s="18" t="s">
        <v>11</v>
      </c>
      <c r="C19" s="18" t="s">
        <v>19</v>
      </c>
      <c r="D19" s="19" t="s">
        <v>35</v>
      </c>
      <c r="E19" s="20">
        <v>533</v>
      </c>
      <c r="F19" s="20">
        <v>139.19</v>
      </c>
      <c r="G19" s="21">
        <f>ROUND(E19*F19,2)</f>
        <v>74188.27</v>
      </c>
      <c r="H19" s="20">
        <v>533</v>
      </c>
      <c r="I19" s="30">
        <v>0</v>
      </c>
      <c r="J19" s="21">
        <f>ROUND(H19*I19,2)</f>
        <v>0</v>
      </c>
    </row>
    <row r="20" spans="1:10" ht="382.5" x14ac:dyDescent="0.25">
      <c r="A20" s="22"/>
      <c r="B20" s="23"/>
      <c r="C20" s="23"/>
      <c r="D20" s="19" t="s">
        <v>36</v>
      </c>
      <c r="E20" s="23"/>
      <c r="F20" s="23"/>
      <c r="G20" s="24"/>
      <c r="H20" s="23"/>
      <c r="I20" s="23"/>
      <c r="J20" s="24"/>
    </row>
    <row r="21" spans="1:10" x14ac:dyDescent="0.25">
      <c r="A21" s="17" t="s">
        <v>37</v>
      </c>
      <c r="B21" s="18" t="s">
        <v>11</v>
      </c>
      <c r="C21" s="18" t="s">
        <v>19</v>
      </c>
      <c r="D21" s="19" t="s">
        <v>38</v>
      </c>
      <c r="E21" s="20">
        <v>600</v>
      </c>
      <c r="F21" s="20">
        <v>67.44</v>
      </c>
      <c r="G21" s="21">
        <f>ROUND(E21*F21,2)</f>
        <v>40464</v>
      </c>
      <c r="H21" s="20">
        <v>600</v>
      </c>
      <c r="I21" s="30">
        <v>0</v>
      </c>
      <c r="J21" s="21">
        <f>ROUND(H21*I21,2)</f>
        <v>0</v>
      </c>
    </row>
    <row r="22" spans="1:10" ht="112.5" x14ac:dyDescent="0.25">
      <c r="A22" s="22"/>
      <c r="B22" s="23"/>
      <c r="C22" s="23"/>
      <c r="D22" s="19" t="s">
        <v>39</v>
      </c>
      <c r="E22" s="23"/>
      <c r="F22" s="23"/>
      <c r="G22" s="24"/>
      <c r="H22" s="23"/>
      <c r="I22" s="23"/>
      <c r="J22" s="24"/>
    </row>
    <row r="23" spans="1:10" ht="22.5" x14ac:dyDescent="0.25">
      <c r="A23" s="17" t="s">
        <v>40</v>
      </c>
      <c r="B23" s="18" t="s">
        <v>11</v>
      </c>
      <c r="C23" s="18" t="s">
        <v>12</v>
      </c>
      <c r="D23" s="19" t="s">
        <v>41</v>
      </c>
      <c r="E23" s="20">
        <v>48</v>
      </c>
      <c r="F23" s="20">
        <v>775.25</v>
      </c>
      <c r="G23" s="21">
        <f>ROUND(E23*F23,2)</f>
        <v>37212</v>
      </c>
      <c r="H23" s="20">
        <v>48</v>
      </c>
      <c r="I23" s="30">
        <v>0</v>
      </c>
      <c r="J23" s="21">
        <f>ROUND(H23*I23,2)</f>
        <v>0</v>
      </c>
    </row>
    <row r="24" spans="1:10" ht="123.75" x14ac:dyDescent="0.25">
      <c r="A24" s="22"/>
      <c r="B24" s="23"/>
      <c r="C24" s="23"/>
      <c r="D24" s="19" t="s">
        <v>42</v>
      </c>
      <c r="E24" s="23"/>
      <c r="F24" s="23"/>
      <c r="G24" s="24"/>
      <c r="H24" s="23"/>
      <c r="I24" s="23"/>
      <c r="J24" s="24"/>
    </row>
    <row r="25" spans="1:10" x14ac:dyDescent="0.25">
      <c r="A25" s="17" t="s">
        <v>43</v>
      </c>
      <c r="B25" s="18" t="s">
        <v>11</v>
      </c>
      <c r="C25" s="18" t="s">
        <v>12</v>
      </c>
      <c r="D25" s="19" t="s">
        <v>44</v>
      </c>
      <c r="E25" s="20">
        <v>48</v>
      </c>
      <c r="F25" s="20">
        <v>95.17</v>
      </c>
      <c r="G25" s="21">
        <f>ROUND(E25*F25,2)</f>
        <v>4568.16</v>
      </c>
      <c r="H25" s="20">
        <v>48</v>
      </c>
      <c r="I25" s="30">
        <v>0</v>
      </c>
      <c r="J25" s="21">
        <f>ROUND(H25*I25,2)</f>
        <v>0</v>
      </c>
    </row>
    <row r="26" spans="1:10" ht="78.75" x14ac:dyDescent="0.25">
      <c r="A26" s="22"/>
      <c r="B26" s="23"/>
      <c r="C26" s="23"/>
      <c r="D26" s="19" t="s">
        <v>45</v>
      </c>
      <c r="E26" s="23"/>
      <c r="F26" s="23"/>
      <c r="G26" s="24"/>
      <c r="H26" s="23"/>
      <c r="I26" s="23"/>
      <c r="J26" s="24"/>
    </row>
    <row r="27" spans="1:10" ht="22.5" x14ac:dyDescent="0.25">
      <c r="A27" s="17" t="s">
        <v>46</v>
      </c>
      <c r="B27" s="18" t="s">
        <v>11</v>
      </c>
      <c r="C27" s="18" t="s">
        <v>12</v>
      </c>
      <c r="D27" s="19" t="s">
        <v>47</v>
      </c>
      <c r="E27" s="20">
        <v>48</v>
      </c>
      <c r="F27" s="20">
        <v>254.1</v>
      </c>
      <c r="G27" s="21">
        <f>ROUND(E27*F27,2)</f>
        <v>12196.8</v>
      </c>
      <c r="H27" s="20">
        <v>48</v>
      </c>
      <c r="I27" s="30">
        <v>0</v>
      </c>
      <c r="J27" s="21">
        <f>ROUND(H27*I27,2)</f>
        <v>0</v>
      </c>
    </row>
    <row r="28" spans="1:10" ht="135" x14ac:dyDescent="0.25">
      <c r="A28" s="22"/>
      <c r="B28" s="23"/>
      <c r="C28" s="23"/>
      <c r="D28" s="19" t="s">
        <v>48</v>
      </c>
      <c r="E28" s="23"/>
      <c r="F28" s="23"/>
      <c r="G28" s="24"/>
      <c r="H28" s="23"/>
      <c r="I28" s="23"/>
      <c r="J28" s="24"/>
    </row>
    <row r="29" spans="1:10" ht="33.75" x14ac:dyDescent="0.25">
      <c r="A29" s="17" t="s">
        <v>49</v>
      </c>
      <c r="B29" s="18" t="s">
        <v>11</v>
      </c>
      <c r="C29" s="18" t="s">
        <v>12</v>
      </c>
      <c r="D29" s="19" t="s">
        <v>50</v>
      </c>
      <c r="E29" s="20">
        <v>48</v>
      </c>
      <c r="F29" s="20">
        <v>560.76</v>
      </c>
      <c r="G29" s="21">
        <f>ROUND(E29*F29,2)</f>
        <v>26916.48</v>
      </c>
      <c r="H29" s="20">
        <v>48</v>
      </c>
      <c r="I29" s="30">
        <v>0</v>
      </c>
      <c r="J29" s="21">
        <f>ROUND(H29*I29,2)</f>
        <v>0</v>
      </c>
    </row>
    <row r="30" spans="1:10" ht="135" x14ac:dyDescent="0.25">
      <c r="A30" s="22"/>
      <c r="B30" s="23"/>
      <c r="C30" s="23"/>
      <c r="D30" s="19" t="s">
        <v>51</v>
      </c>
      <c r="E30" s="23"/>
      <c r="F30" s="23"/>
      <c r="G30" s="24"/>
      <c r="H30" s="23"/>
      <c r="I30" s="23"/>
      <c r="J30" s="24"/>
    </row>
    <row r="31" spans="1:10" ht="33.75" x14ac:dyDescent="0.25">
      <c r="A31" s="17" t="s">
        <v>52</v>
      </c>
      <c r="B31" s="18" t="s">
        <v>11</v>
      </c>
      <c r="C31" s="18" t="s">
        <v>12</v>
      </c>
      <c r="D31" s="19" t="s">
        <v>53</v>
      </c>
      <c r="E31" s="20">
        <v>48</v>
      </c>
      <c r="F31" s="20">
        <v>1620</v>
      </c>
      <c r="G31" s="21">
        <f>ROUND(E31*F31,2)</f>
        <v>77760</v>
      </c>
      <c r="H31" s="20">
        <v>48</v>
      </c>
      <c r="I31" s="30">
        <v>0</v>
      </c>
      <c r="J31" s="21">
        <f>ROUND(H31*I31,2)</f>
        <v>0</v>
      </c>
    </row>
    <row r="32" spans="1:10" ht="247.5" x14ac:dyDescent="0.25">
      <c r="A32" s="22"/>
      <c r="B32" s="23"/>
      <c r="C32" s="23"/>
      <c r="D32" s="19" t="s">
        <v>54</v>
      </c>
      <c r="E32" s="23"/>
      <c r="F32" s="23"/>
      <c r="G32" s="24"/>
      <c r="H32" s="23"/>
      <c r="I32" s="23"/>
      <c r="J32" s="24"/>
    </row>
    <row r="33" spans="1:10" ht="22.5" x14ac:dyDescent="0.25">
      <c r="A33" s="17" t="s">
        <v>55</v>
      </c>
      <c r="B33" s="18" t="s">
        <v>11</v>
      </c>
      <c r="C33" s="18" t="s">
        <v>12</v>
      </c>
      <c r="D33" s="19" t="s">
        <v>56</v>
      </c>
      <c r="E33" s="20">
        <v>120</v>
      </c>
      <c r="F33" s="20">
        <v>239.62</v>
      </c>
      <c r="G33" s="21">
        <f>ROUND(E33*F33,2)</f>
        <v>28754.400000000001</v>
      </c>
      <c r="H33" s="20">
        <v>120</v>
      </c>
      <c r="I33" s="30">
        <v>0</v>
      </c>
      <c r="J33" s="21">
        <f>ROUND(H33*I33,2)</f>
        <v>0</v>
      </c>
    </row>
    <row r="34" spans="1:10" ht="45" x14ac:dyDescent="0.25">
      <c r="A34" s="22"/>
      <c r="B34" s="23"/>
      <c r="C34" s="23"/>
      <c r="D34" s="19" t="s">
        <v>57</v>
      </c>
      <c r="E34" s="23"/>
      <c r="F34" s="23"/>
      <c r="G34" s="24"/>
      <c r="H34" s="23"/>
      <c r="I34" s="23"/>
      <c r="J34" s="24"/>
    </row>
    <row r="35" spans="1:10" x14ac:dyDescent="0.25">
      <c r="A35" s="17" t="s">
        <v>61</v>
      </c>
      <c r="B35" s="18" t="s">
        <v>11</v>
      </c>
      <c r="C35" s="18" t="s">
        <v>58</v>
      </c>
      <c r="D35" s="19" t="s">
        <v>62</v>
      </c>
      <c r="E35" s="20">
        <v>1</v>
      </c>
      <c r="F35" s="20">
        <v>19308.75</v>
      </c>
      <c r="G35" s="21">
        <f>ROUND(E35*F35,2)</f>
        <v>19308.75</v>
      </c>
      <c r="H35" s="20">
        <v>1</v>
      </c>
      <c r="I35" s="47">
        <v>19308.75</v>
      </c>
      <c r="J35" s="21">
        <f>ROUND(H35*I35,2)</f>
        <v>19308.75</v>
      </c>
    </row>
    <row r="36" spans="1:10" x14ac:dyDescent="0.25">
      <c r="A36" s="22"/>
      <c r="B36" s="23"/>
      <c r="C36" s="23"/>
      <c r="D36" s="19" t="s">
        <v>63</v>
      </c>
      <c r="E36" s="23"/>
      <c r="F36" s="23"/>
      <c r="G36" s="24"/>
      <c r="H36" s="23"/>
      <c r="I36" s="23"/>
      <c r="J36" s="24"/>
    </row>
    <row r="37" spans="1:10" ht="15.75" thickBot="1" x14ac:dyDescent="0.3">
      <c r="A37" s="25"/>
      <c r="B37" s="26"/>
      <c r="C37" s="26"/>
      <c r="D37" s="27" t="s">
        <v>64</v>
      </c>
      <c r="E37" s="28">
        <v>1</v>
      </c>
      <c r="F37" s="29">
        <f>G5+G7+G9+G11+G13+G15+G17+G19+G21+G23+G25+G27+G29+G31+G33+G35</f>
        <v>791658.82</v>
      </c>
      <c r="G37" s="6">
        <f>ROUND(E37*F37,2)</f>
        <v>791658.82</v>
      </c>
      <c r="H37" s="28">
        <v>1</v>
      </c>
      <c r="I37" s="29">
        <f>J5+J7+J9+J11+J13+J15+J17+J19+J21+J23+J25+J27+J29+J31+J33+J35</f>
        <v>19308.75</v>
      </c>
      <c r="J37" s="6">
        <f>ROUND(H37*I37,2)</f>
        <v>19308.75</v>
      </c>
    </row>
    <row r="38" spans="1:10" ht="1.1499999999999999" customHeight="1" x14ac:dyDescent="0.25">
      <c r="A38" s="4"/>
      <c r="B38" s="4"/>
      <c r="C38" s="4"/>
      <c r="D38" s="5"/>
      <c r="E38" s="4"/>
      <c r="F38" s="4"/>
      <c r="G38" s="4"/>
      <c r="H38" s="4"/>
      <c r="I38" s="4"/>
      <c r="J38" s="4"/>
    </row>
    <row r="39" spans="1:10" x14ac:dyDescent="0.25">
      <c r="A39" s="31"/>
      <c r="B39" s="32"/>
      <c r="C39" s="32"/>
      <c r="D39" s="32" t="s">
        <v>65</v>
      </c>
      <c r="E39" s="33"/>
      <c r="F39" s="34"/>
      <c r="G39" s="35">
        <f>G37</f>
        <v>791658.82</v>
      </c>
      <c r="H39" s="33"/>
      <c r="I39" s="34"/>
      <c r="J39" s="35">
        <f>J37</f>
        <v>19308.75</v>
      </c>
    </row>
    <row r="40" spans="1:10" x14ac:dyDescent="0.25">
      <c r="A40" s="36"/>
      <c r="B40" s="37"/>
      <c r="C40" s="37"/>
      <c r="D40" s="37" t="s">
        <v>66</v>
      </c>
      <c r="E40" s="38">
        <v>0.19</v>
      </c>
      <c r="F40" s="39"/>
      <c r="G40" s="40">
        <f>G39*E40</f>
        <v>150415.18</v>
      </c>
      <c r="H40" s="38">
        <v>0.19</v>
      </c>
      <c r="I40" s="48">
        <v>0.19</v>
      </c>
      <c r="J40" s="40">
        <f>J39*I40</f>
        <v>3668.66</v>
      </c>
    </row>
    <row r="41" spans="1:10" x14ac:dyDescent="0.25">
      <c r="A41" s="36"/>
      <c r="B41" s="37"/>
      <c r="C41" s="37"/>
      <c r="D41" s="37" t="s">
        <v>67</v>
      </c>
      <c r="E41" s="41"/>
      <c r="F41" s="39"/>
      <c r="G41" s="40">
        <f>G39+G40</f>
        <v>942074</v>
      </c>
      <c r="H41" s="41"/>
      <c r="I41" s="41"/>
      <c r="J41" s="40">
        <f>J39+J40</f>
        <v>22977.41</v>
      </c>
    </row>
    <row r="42" spans="1:10" x14ac:dyDescent="0.25">
      <c r="A42" s="36"/>
      <c r="B42" s="37"/>
      <c r="C42" s="37"/>
      <c r="D42" s="37" t="s">
        <v>68</v>
      </c>
      <c r="E42" s="38">
        <v>0.21</v>
      </c>
      <c r="F42" s="39"/>
      <c r="G42" s="40">
        <f>21*G41%</f>
        <v>197835.54</v>
      </c>
      <c r="H42" s="38">
        <v>0.21</v>
      </c>
      <c r="I42" s="38">
        <v>0.21</v>
      </c>
      <c r="J42" s="40">
        <f>E42*J41</f>
        <v>4825.26</v>
      </c>
    </row>
    <row r="43" spans="1:10" x14ac:dyDescent="0.25">
      <c r="A43" s="42"/>
      <c r="B43" s="43"/>
      <c r="C43" s="43"/>
      <c r="D43" s="43" t="s">
        <v>69</v>
      </c>
      <c r="E43" s="44"/>
      <c r="F43" s="45"/>
      <c r="G43" s="46">
        <f>G41+G42</f>
        <v>1139909.54</v>
      </c>
      <c r="H43" s="44"/>
      <c r="I43" s="44"/>
      <c r="J43" s="46">
        <f>J41+J42</f>
        <v>27802.67</v>
      </c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/>
      <c r="B46"/>
      <c r="C46"/>
      <c r="D46"/>
      <c r="E46"/>
      <c r="F46"/>
      <c r="G46"/>
      <c r="H46"/>
      <c r="I46"/>
      <c r="J46"/>
    </row>
    <row r="47" spans="1:10" x14ac:dyDescent="0.25">
      <c r="A47"/>
      <c r="B47"/>
      <c r="C47"/>
      <c r="D47"/>
      <c r="E47"/>
      <c r="F47"/>
      <c r="G47"/>
      <c r="H47"/>
      <c r="I47"/>
      <c r="J47"/>
    </row>
    <row r="48" spans="1:10" x14ac:dyDescent="0.25">
      <c r="A48"/>
      <c r="B48"/>
      <c r="C48"/>
      <c r="D48"/>
      <c r="E48"/>
      <c r="F48"/>
      <c r="G48"/>
      <c r="H48"/>
      <c r="I48"/>
      <c r="J48"/>
    </row>
    <row r="49" spans="1:10" x14ac:dyDescent="0.25">
      <c r="A49"/>
      <c r="B49"/>
      <c r="C49"/>
      <c r="D49"/>
      <c r="E49"/>
      <c r="F49"/>
      <c r="G49"/>
      <c r="H49"/>
      <c r="I49"/>
      <c r="J49"/>
    </row>
    <row r="50" spans="1:10" x14ac:dyDescent="0.25">
      <c r="A50"/>
      <c r="B50"/>
      <c r="C50"/>
      <c r="D50"/>
      <c r="E50"/>
      <c r="F50"/>
      <c r="G50"/>
      <c r="H50"/>
      <c r="I50"/>
      <c r="J50"/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/>
      <c r="B53"/>
      <c r="C53"/>
      <c r="D53"/>
      <c r="E53"/>
      <c r="F53"/>
      <c r="G53"/>
      <c r="H53"/>
      <c r="I53"/>
      <c r="J53"/>
    </row>
    <row r="54" spans="1:10" x14ac:dyDescent="0.25">
      <c r="A54"/>
      <c r="B54"/>
      <c r="C54"/>
      <c r="D54"/>
      <c r="E54"/>
      <c r="F54"/>
      <c r="G54"/>
      <c r="H54"/>
      <c r="I54"/>
      <c r="J54"/>
    </row>
  </sheetData>
  <sheetProtection algorithmName="SHA-512" hashValue="X7+aFCYzWGujPokxrFKn02rX4ijf/nrqEYR35sKlZcafar/jHMQWoFo8p9zVoNyD06cjN2opAwIHRLOaO85m9Q==" saltValue="tQEpbmE0l9m6ZJQOBJ8c+A==" spinCount="100000" sheet="1" objects="1" scenarios="1" selectLockedCells="1"/>
  <dataValidations count="18">
    <dataValidation type="list" allowBlank="1" showInputMessage="1" showErrorMessage="1" sqref="B4:B38" xr:uid="{06F980A5-659C-4DE8-B9B7-40EA4E2189AE}">
      <formula1>"Capítulo,Partida,Mano de obra,Maquinaria,Material,Otros,Tarea,"</formula1>
    </dataValidation>
    <dataValidation type="decimal" allowBlank="1" showErrorMessage="1" errorTitle="ERROR" error="El precio especificado es erróneo" sqref="I5" xr:uid="{2A6D59B9-9C4E-4EF5-A19E-61FAB900C117}">
      <formula1>0</formula1>
      <formula2>5247.31</formula2>
    </dataValidation>
    <dataValidation type="decimal" allowBlank="1" showErrorMessage="1" errorTitle="ERROR" error="El precio especificado es erróneo" sqref="I7" xr:uid="{3BE7CEF2-D566-4E99-995B-408094F27DCB}">
      <formula1>0</formula1>
      <formula2>6841.12</formula2>
    </dataValidation>
    <dataValidation type="decimal" allowBlank="1" showErrorMessage="1" errorTitle="ERROR" error="El precio especificado es erróneo" sqref="I9" xr:uid="{51FD86D4-77A0-4C9F-943C-4FB8D6DAE59B}">
      <formula1>0</formula1>
      <formula2>60.29</formula2>
    </dataValidation>
    <dataValidation type="decimal" allowBlank="1" showErrorMessage="1" errorTitle="ERROR" error="El precio especificado es erróneo" sqref="I11" xr:uid="{F1D8CF65-C2E0-41DF-987A-C44338427C42}">
      <formula1>0</formula1>
      <formula2>35.59</formula2>
    </dataValidation>
    <dataValidation type="decimal" allowBlank="1" showErrorMessage="1" errorTitle="ERROR" error="El precio especificado es erróneo" sqref="I13" xr:uid="{6526FBB0-9C4E-4FC6-B56D-4D36A3191D1F}">
      <formula1>0</formula1>
      <formula2>27.2</formula2>
    </dataValidation>
    <dataValidation type="decimal" allowBlank="1" showErrorMessage="1" errorTitle="ERROR" error="El precio especificado es erróneo" sqref="I15" xr:uid="{95BB4255-BECA-4E69-9C3C-ED768955F553}">
      <formula1>0</formula1>
      <formula2>41.56</formula2>
    </dataValidation>
    <dataValidation type="decimal" allowBlank="1" showErrorMessage="1" errorTitle="ERROR" error="El precio especificado es erróneo" sqref="I17" xr:uid="{C470A3BA-7CA9-4BE0-B777-FECE985A757E}">
      <formula1>0</formula1>
      <formula2>1791.47</formula2>
    </dataValidation>
    <dataValidation type="decimal" allowBlank="1" showErrorMessage="1" errorTitle="ERROR" error="El precio especificado es erróneo" sqref="I19" xr:uid="{DB50DC1D-0C02-4676-9402-7BEED0E43F95}">
      <formula1>0</formula1>
      <formula2>139.19</formula2>
    </dataValidation>
    <dataValidation type="decimal" allowBlank="1" showErrorMessage="1" errorTitle="ERROR" error="El precio especificado es erróneo" sqref="I21" xr:uid="{1FFFA44E-DF34-4449-863F-4750E5646029}">
      <formula1>0</formula1>
      <formula2>67.44</formula2>
    </dataValidation>
    <dataValidation type="decimal" allowBlank="1" showErrorMessage="1" errorTitle="ERROR" error="El precio especificado es erróneo" sqref="I23" xr:uid="{D57ADA35-C453-4BE5-B4A5-040FAC307A99}">
      <formula1>0</formula1>
      <formula2>775.25</formula2>
    </dataValidation>
    <dataValidation type="decimal" allowBlank="1" showErrorMessage="1" errorTitle="ERROR" error="El precio especificado es erróneo" sqref="I25" xr:uid="{562FB602-44FF-4C9C-AD0A-BD9234EBD301}">
      <formula1>0</formula1>
      <formula2>95.17</formula2>
    </dataValidation>
    <dataValidation type="decimal" allowBlank="1" showErrorMessage="1" errorTitle="ERROR" error="El precio especificado es erróneo" sqref="I27" xr:uid="{8738FD84-E4F4-4FB0-A1BB-6DAAB491278F}">
      <formula1>0</formula1>
      <formula2>254.1</formula2>
    </dataValidation>
    <dataValidation type="decimal" allowBlank="1" showErrorMessage="1" errorTitle="ERROR" error="El precio especificado es erróneo" sqref="I29" xr:uid="{90E046DA-B987-4F23-8115-BDD462CB6DBD}">
      <formula1>0</formula1>
      <formula2>560.76</formula2>
    </dataValidation>
    <dataValidation type="decimal" allowBlank="1" showErrorMessage="1" errorTitle="ERROR" error="El precio especificado es erróneo" sqref="I31" xr:uid="{58DE7ECC-28DB-4886-A07E-E542FA839476}">
      <formula1>0</formula1>
      <formula2>1620</formula2>
    </dataValidation>
    <dataValidation type="decimal" allowBlank="1" showErrorMessage="1" errorTitle="ERROR" error="El precio especificado es erróneo" sqref="I33" xr:uid="{F8A880AF-BB65-4757-B81B-47D458E7BA86}">
      <formula1>0</formula1>
      <formula2>239.62</formula2>
    </dataValidation>
    <dataValidation type="decimal" allowBlank="1" showErrorMessage="1" errorTitle="ERROR" error="El precio especificado es erróneo" sqref="I35" xr:uid="{22A4256B-6545-40B7-9FA0-1F6A32B28820}">
      <formula1>0</formula1>
      <formula2>19308.75</formula2>
    </dataValidation>
    <dataValidation type="decimal" allowBlank="1" showErrorMessage="1" errorTitle="ERROR" error="El BI+GG debe estar comprendido entre el 0 y 19%" sqref="I40" xr:uid="{5E3F8544-40B0-469A-A358-6C0A5B7FD182}">
      <formula1>0</formula1>
      <formula2>0.19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Muñoz, Felipe</dc:creator>
  <cp:lastModifiedBy>Cañete Mora, Francisco José</cp:lastModifiedBy>
  <dcterms:created xsi:type="dcterms:W3CDTF">2021-04-26T06:49:22Z</dcterms:created>
  <dcterms:modified xsi:type="dcterms:W3CDTF">2021-10-25T11:38:45Z</dcterms:modified>
</cp:coreProperties>
</file>