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du\edu\GDPOR035\GRP\ACTUACIONES_CONTRACTUALES\2. TRANSPORTE\01. CONTRATOS\0. AC MARCO\3. AC MARCO 2021\++PRÓRROGA\1-BASADOS 1\15-PUBLICACION EXCEL EN EL PERFIL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Hoja1!$A$1:$O$14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O2" i="1" s="1"/>
  <c r="H3" i="1"/>
  <c r="M3" i="1" s="1"/>
  <c r="H4" i="1"/>
  <c r="M4" i="1" s="1"/>
  <c r="K4" i="1" s="1"/>
  <c r="O4" i="1" l="1"/>
  <c r="N4" i="1"/>
  <c r="N2" i="1"/>
  <c r="K3" i="1"/>
  <c r="L3" i="1"/>
  <c r="O3" i="1"/>
  <c r="N3" i="1"/>
  <c r="M2" i="1"/>
  <c r="K2" i="1" s="1"/>
  <c r="L4" i="1"/>
  <c r="H14" i="1"/>
  <c r="H13" i="1"/>
  <c r="H9" i="1"/>
  <c r="H7" i="1"/>
  <c r="H8" i="1"/>
  <c r="H5" i="1"/>
  <c r="L2" i="1" l="1"/>
  <c r="O5" i="1" l="1"/>
  <c r="H6" i="1"/>
  <c r="N6" i="1" s="1"/>
  <c r="O7" i="1"/>
  <c r="O8" i="1"/>
  <c r="N9" i="1"/>
  <c r="H10" i="1"/>
  <c r="N10" i="1" s="1"/>
  <c r="H11" i="1"/>
  <c r="M11" i="1" s="1"/>
  <c r="H12" i="1"/>
  <c r="N12" i="1" s="1"/>
  <c r="N13" i="1"/>
  <c r="N14" i="1"/>
  <c r="M9" i="1" l="1"/>
  <c r="K9" i="1" s="1"/>
  <c r="M8" i="1"/>
  <c r="K8" i="1" s="1"/>
  <c r="N8" i="1"/>
  <c r="M7" i="1"/>
  <c r="K7" i="1" s="1"/>
  <c r="N7" i="1"/>
  <c r="M14" i="1"/>
  <c r="K14" i="1" s="1"/>
  <c r="M10" i="1"/>
  <c r="K10" i="1" s="1"/>
  <c r="O12" i="1"/>
  <c r="N5" i="1"/>
  <c r="O10" i="1"/>
  <c r="O9" i="1"/>
  <c r="M13" i="1"/>
  <c r="K13" i="1" s="1"/>
  <c r="M6" i="1"/>
  <c r="K6" i="1" s="1"/>
  <c r="O14" i="1"/>
  <c r="O6" i="1"/>
  <c r="O11" i="1"/>
  <c r="N11" i="1"/>
  <c r="M12" i="1"/>
  <c r="M5" i="1"/>
  <c r="O13" i="1"/>
  <c r="L13" i="1" l="1"/>
  <c r="L8" i="1"/>
  <c r="L10" i="1"/>
  <c r="L6" i="1"/>
  <c r="L9" i="1"/>
  <c r="L7" i="1"/>
  <c r="L14" i="1"/>
  <c r="K12" i="1"/>
  <c r="K5" i="1"/>
  <c r="K11" i="1"/>
  <c r="L5" i="1" l="1"/>
  <c r="L11" i="1"/>
  <c r="L12" i="1"/>
</calcChain>
</file>

<file path=xl/sharedStrings.xml><?xml version="1.0" encoding="utf-8"?>
<sst xmlns="http://schemas.openxmlformats.org/spreadsheetml/2006/main" count="72" uniqueCount="61">
  <si>
    <t>Nº EXP CONTRATO BASADO</t>
  </si>
  <si>
    <t>CÓDIGO RUTA</t>
  </si>
  <si>
    <t>CENTRO DOCENTE</t>
  </si>
  <si>
    <t>EMPRESA ADJUDICATARIA</t>
  </si>
  <si>
    <t>PRECIO/DÍA ADJUDIC SIN IVA</t>
  </si>
  <si>
    <t>PRECIO/DÍA ADJUDIC CON IVA</t>
  </si>
  <si>
    <t>DÍAS HAB 2023</t>
  </si>
  <si>
    <t>BASE IMPONIBLE</t>
  </si>
  <si>
    <t>IVA</t>
  </si>
  <si>
    <t>IMPORTE TOTAL ADJUDICAC</t>
  </si>
  <si>
    <t>ANUALIDAD 2023</t>
  </si>
  <si>
    <t>CEIP PINAR DE SAN JOSÉ</t>
  </si>
  <si>
    <t>CEIP ANTONIO MORENO ROSALES</t>
  </si>
  <si>
    <t>IES ANA FRANK</t>
  </si>
  <si>
    <t>CPEE VICENTE FERRER</t>
  </si>
  <si>
    <t>IES ANTONIO MACHADO</t>
  </si>
  <si>
    <t>IES SENDA GALIANA</t>
  </si>
  <si>
    <t>CPEE IKER CASILLAS</t>
  </si>
  <si>
    <t>CEIPSO MARÍA MOLINER</t>
  </si>
  <si>
    <t>A/SER-018753/2023</t>
  </si>
  <si>
    <t>A/SER-018772/2023</t>
  </si>
  <si>
    <t>A/SER-018765/2023</t>
  </si>
  <si>
    <t>A/SER-019837/2023</t>
  </si>
  <si>
    <t>A/SER-019153/2023</t>
  </si>
  <si>
    <t>A/SER-019162/2023</t>
  </si>
  <si>
    <t>A/SER-019166/2023</t>
  </si>
  <si>
    <t>A/SER-019180/2023</t>
  </si>
  <si>
    <t>A/SER-018755/2023</t>
  </si>
  <si>
    <t>A/SER-018760/2023</t>
  </si>
  <si>
    <t>A/SER-018767/2023</t>
  </si>
  <si>
    <t>A/SER-018770/2023</t>
  </si>
  <si>
    <t>A/SER-019224/2023</t>
  </si>
  <si>
    <t>DÍAS HAB 2024</t>
  </si>
  <si>
    <t>RUTACAR, S.A.</t>
  </si>
  <si>
    <t>BUS LEADER, S.L.</t>
  </si>
  <si>
    <t>CHAOS, S.A.</t>
  </si>
  <si>
    <t>VIAJES SIERRA NORTE, S.L.</t>
  </si>
  <si>
    <t>THE BUS ONTIME,S.L.</t>
  </si>
  <si>
    <t>UTE ADISI</t>
  </si>
  <si>
    <t>ANUALIDAD 2024</t>
  </si>
  <si>
    <t>28063763 C</t>
  </si>
  <si>
    <t>28010874 U</t>
  </si>
  <si>
    <t>28079370 J</t>
  </si>
  <si>
    <t>28028076 M</t>
  </si>
  <si>
    <t>28000522 R</t>
  </si>
  <si>
    <t>28045049 R</t>
  </si>
  <si>
    <t>28045773V</t>
  </si>
  <si>
    <t>28080487 D</t>
  </si>
  <si>
    <t>28010874 V</t>
  </si>
  <si>
    <t>28010874 W</t>
  </si>
  <si>
    <t>28079370 K</t>
  </si>
  <si>
    <t>28079370 L</t>
  </si>
  <si>
    <t>28057088 E</t>
  </si>
  <si>
    <r>
      <rPr>
        <b/>
        <sz val="10"/>
        <color theme="1"/>
        <rFont val="Calibri"/>
        <family val="2"/>
        <scheme val="minor"/>
      </rPr>
      <t xml:space="preserve">NECESIDAD DEL SERVICIO </t>
    </r>
    <r>
      <rPr>
        <b/>
        <sz val="9"/>
        <color theme="1"/>
        <rFont val="Calibri"/>
        <family val="2"/>
        <scheme val="minor"/>
      </rPr>
      <t xml:space="preserve">       (CURSO 2023/24) Días lectivos</t>
    </r>
  </si>
  <si>
    <r>
      <rPr>
        <b/>
        <sz val="10"/>
        <color theme="1"/>
        <rFont val="Calibri"/>
        <family val="2"/>
        <scheme val="minor"/>
      </rPr>
      <t xml:space="preserve">LOTE 1 </t>
    </r>
    <r>
      <rPr>
        <sz val="10"/>
        <color theme="1"/>
        <rFont val="Calibri"/>
        <family val="2"/>
        <scheme val="minor"/>
      </rPr>
      <t>(CAPITAL)</t>
    </r>
  </si>
  <si>
    <r>
      <rPr>
        <b/>
        <sz val="10"/>
        <color theme="1"/>
        <rFont val="Calibri"/>
        <family val="2"/>
        <scheme val="minor"/>
      </rPr>
      <t xml:space="preserve">LOTE 2 </t>
    </r>
    <r>
      <rPr>
        <sz val="10"/>
        <color theme="1"/>
        <rFont val="Calibri"/>
        <family val="2"/>
        <scheme val="minor"/>
      </rPr>
      <t>(NORTE)</t>
    </r>
  </si>
  <si>
    <r>
      <rPr>
        <b/>
        <sz val="10"/>
        <color theme="1"/>
        <rFont val="Calibri"/>
        <family val="2"/>
        <scheme val="minor"/>
      </rPr>
      <t xml:space="preserve">LOTE 4  </t>
    </r>
    <r>
      <rPr>
        <sz val="10"/>
        <color theme="1"/>
        <rFont val="Calibri"/>
        <family val="2"/>
        <scheme val="minor"/>
      </rPr>
      <t xml:space="preserve">  (ESTE)</t>
    </r>
  </si>
  <si>
    <r>
      <rPr>
        <b/>
        <sz val="10"/>
        <color theme="1"/>
        <rFont val="Calibri"/>
        <family val="2"/>
        <scheme val="minor"/>
      </rPr>
      <t xml:space="preserve">LOTE 6 </t>
    </r>
    <r>
      <rPr>
        <sz val="10"/>
        <color theme="1"/>
        <rFont val="Calibri"/>
        <family val="2"/>
        <scheme val="minor"/>
      </rPr>
      <t>(CAPITAL)</t>
    </r>
  </si>
  <si>
    <r>
      <rPr>
        <b/>
        <sz val="10"/>
        <color theme="1"/>
        <rFont val="Calibri"/>
        <family val="2"/>
        <scheme val="minor"/>
      </rPr>
      <t xml:space="preserve">LOTE 10 </t>
    </r>
    <r>
      <rPr>
        <sz val="10"/>
        <color theme="1"/>
        <rFont val="Calibri"/>
        <family val="2"/>
        <scheme val="minor"/>
      </rPr>
      <t>(OESTE)</t>
    </r>
  </si>
  <si>
    <t>IES VILLAREJO DE SALVANÉS</t>
  </si>
  <si>
    <t>LOTE/DAT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</si>
</sst>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rgb="FFFF0000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/>
      <diagonal/>
    </border>
    <border>
      <left style="thin">
        <color auto="1"/>
      </left>
      <right style="thin">
        <color auto="1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164" fontId="3" fillId="0" borderId="9" xfId="0" applyNumberFormat="1" applyFont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topLeftCell="C4" workbookViewId="0">
      <selection activeCell="P1" sqref="P1:P1048576"/>
    </sheetView>
  </sheetViews>
  <sheetFormatPr baseColWidth="10" defaultColWidth="11.1796875" defaultRowHeight="13" x14ac:dyDescent="0.35"/>
  <cols>
    <col min="1" max="1" width="11.1796875" style="4"/>
    <col min="2" max="2" width="19.54296875" style="4" customWidth="1"/>
    <col min="3" max="3" width="11.1796875" style="2"/>
    <col min="4" max="4" width="29" style="2" customWidth="1"/>
    <col min="5" max="5" width="12.81640625" style="2" bestFit="1" customWidth="1"/>
    <col min="6" max="6" width="22.1796875" style="5" customWidth="1"/>
    <col min="7" max="7" width="10.54296875" style="4" customWidth="1"/>
    <col min="8" max="8" width="10.1796875" style="55" customWidth="1"/>
    <col min="9" max="9" width="7.54296875" style="4" customWidth="1"/>
    <col min="10" max="10" width="7" style="4" customWidth="1"/>
    <col min="11" max="11" width="10.26953125" style="4" customWidth="1"/>
    <col min="12" max="12" width="9.26953125" style="4" customWidth="1"/>
    <col min="13" max="13" width="10.26953125" style="4" customWidth="1"/>
    <col min="14" max="15" width="10.453125" style="4" customWidth="1"/>
    <col min="16" max="16384" width="11.1796875" style="2"/>
  </cols>
  <sheetData>
    <row r="1" spans="1:15" ht="58.5" customHeight="1" x14ac:dyDescent="0.35">
      <c r="A1" s="6" t="s">
        <v>60</v>
      </c>
      <c r="B1" s="7" t="s">
        <v>0</v>
      </c>
      <c r="C1" s="6" t="s">
        <v>1</v>
      </c>
      <c r="D1" s="6" t="s">
        <v>2</v>
      </c>
      <c r="E1" s="8" t="s">
        <v>53</v>
      </c>
      <c r="F1" s="6" t="s">
        <v>3</v>
      </c>
      <c r="G1" s="9" t="s">
        <v>4</v>
      </c>
      <c r="H1" s="49" t="s">
        <v>5</v>
      </c>
      <c r="I1" s="6" t="s">
        <v>6</v>
      </c>
      <c r="J1" s="6" t="s">
        <v>32</v>
      </c>
      <c r="K1" s="10" t="s">
        <v>7</v>
      </c>
      <c r="L1" s="10" t="s">
        <v>8</v>
      </c>
      <c r="M1" s="6" t="s">
        <v>9</v>
      </c>
      <c r="N1" s="10" t="s">
        <v>10</v>
      </c>
      <c r="O1" s="10" t="s">
        <v>39</v>
      </c>
    </row>
    <row r="2" spans="1:15" ht="24" customHeight="1" x14ac:dyDescent="0.35">
      <c r="A2" s="60" t="s">
        <v>54</v>
      </c>
      <c r="B2" s="4" t="s">
        <v>19</v>
      </c>
      <c r="C2" s="2" t="s">
        <v>40</v>
      </c>
      <c r="D2" s="2" t="s">
        <v>11</v>
      </c>
      <c r="E2" s="1">
        <v>181</v>
      </c>
      <c r="F2" s="5" t="s">
        <v>33</v>
      </c>
      <c r="G2" s="3">
        <v>205</v>
      </c>
      <c r="H2" s="50">
        <f t="shared" ref="H2:H14" si="0">ROUND(G2*1.1,2)</f>
        <v>225.5</v>
      </c>
      <c r="I2" s="37">
        <v>72</v>
      </c>
      <c r="J2" s="37">
        <v>109</v>
      </c>
      <c r="K2" s="3">
        <f t="shared" ref="K2:K14" si="1">M2/1.1</f>
        <v>37105</v>
      </c>
      <c r="L2" s="3">
        <f t="shared" ref="L2:L4" si="2">M2-K2</f>
        <v>3710.5</v>
      </c>
      <c r="M2" s="3">
        <f>H2*181</f>
        <v>40815.5</v>
      </c>
      <c r="N2" s="3">
        <f>H2*I2</f>
        <v>16236</v>
      </c>
      <c r="O2" s="3">
        <f>H2*J2</f>
        <v>24579.5</v>
      </c>
    </row>
    <row r="3" spans="1:15" ht="23.5" customHeight="1" x14ac:dyDescent="0.35">
      <c r="A3" s="60"/>
      <c r="B3" s="4" t="s">
        <v>20</v>
      </c>
      <c r="C3" s="2" t="s">
        <v>41</v>
      </c>
      <c r="D3" s="2" t="s">
        <v>12</v>
      </c>
      <c r="E3" s="1">
        <v>181</v>
      </c>
      <c r="F3" s="5" t="s">
        <v>33</v>
      </c>
      <c r="G3" s="3">
        <v>155</v>
      </c>
      <c r="H3" s="50">
        <f t="shared" si="0"/>
        <v>170.5</v>
      </c>
      <c r="I3" s="38">
        <v>72</v>
      </c>
      <c r="J3" s="38">
        <v>109</v>
      </c>
      <c r="K3" s="3">
        <f t="shared" si="1"/>
        <v>28054.999999999996</v>
      </c>
      <c r="L3" s="3">
        <f t="shared" si="2"/>
        <v>2805.5000000000036</v>
      </c>
      <c r="M3" s="3">
        <f>H3*181</f>
        <v>30860.5</v>
      </c>
      <c r="N3" s="3">
        <f>H3*I3</f>
        <v>12276</v>
      </c>
      <c r="O3" s="3">
        <f>H3*J3</f>
        <v>18584.5</v>
      </c>
    </row>
    <row r="4" spans="1:15" s="13" customFormat="1" ht="24" customHeight="1" thickBot="1" x14ac:dyDescent="0.4">
      <c r="A4" s="61"/>
      <c r="B4" s="12" t="s">
        <v>21</v>
      </c>
      <c r="C4" s="13" t="s">
        <v>42</v>
      </c>
      <c r="D4" s="13" t="s">
        <v>13</v>
      </c>
      <c r="E4" s="56">
        <v>72</v>
      </c>
      <c r="F4" s="14" t="s">
        <v>33</v>
      </c>
      <c r="G4" s="15">
        <v>62</v>
      </c>
      <c r="H4" s="53">
        <f t="shared" si="0"/>
        <v>68.2</v>
      </c>
      <c r="I4" s="39">
        <v>28</v>
      </c>
      <c r="J4" s="39">
        <v>44</v>
      </c>
      <c r="K4" s="15">
        <f t="shared" si="1"/>
        <v>4464</v>
      </c>
      <c r="L4" s="15">
        <f t="shared" si="2"/>
        <v>446.40000000000055</v>
      </c>
      <c r="M4" s="15">
        <f>H4*72</f>
        <v>4910.4000000000005</v>
      </c>
      <c r="N4" s="15">
        <f>H4*I4</f>
        <v>1909.6000000000001</v>
      </c>
      <c r="O4" s="15">
        <f>H4*J4</f>
        <v>3000.8</v>
      </c>
    </row>
    <row r="5" spans="1:15" s="23" customFormat="1" ht="31.5" customHeight="1" thickTop="1" thickBot="1" x14ac:dyDescent="0.4">
      <c r="A5" s="58" t="s">
        <v>55</v>
      </c>
      <c r="B5" s="43" t="s">
        <v>22</v>
      </c>
      <c r="C5" s="44" t="s">
        <v>43</v>
      </c>
      <c r="D5" s="44" t="s">
        <v>14</v>
      </c>
      <c r="E5" s="45">
        <v>181</v>
      </c>
      <c r="F5" s="46" t="s">
        <v>34</v>
      </c>
      <c r="G5" s="47">
        <v>224</v>
      </c>
      <c r="H5" s="57">
        <f t="shared" si="0"/>
        <v>246.4</v>
      </c>
      <c r="I5" s="48">
        <v>72</v>
      </c>
      <c r="J5" s="48">
        <v>109</v>
      </c>
      <c r="K5" s="47">
        <f t="shared" si="1"/>
        <v>40544</v>
      </c>
      <c r="L5" s="47">
        <f t="shared" ref="L5:L14" si="3">K5*0.1</f>
        <v>4054.4</v>
      </c>
      <c r="M5" s="47">
        <f>H5*181</f>
        <v>44598.400000000001</v>
      </c>
      <c r="N5" s="47">
        <f>H5*I5</f>
        <v>17740.8</v>
      </c>
      <c r="O5" s="47">
        <f>H5*J5</f>
        <v>26857.600000000002</v>
      </c>
    </row>
    <row r="6" spans="1:15" ht="26.5" customHeight="1" thickTop="1" x14ac:dyDescent="0.35">
      <c r="A6" s="62" t="s">
        <v>56</v>
      </c>
      <c r="B6" s="17" t="s">
        <v>23</v>
      </c>
      <c r="C6" s="18" t="s">
        <v>44</v>
      </c>
      <c r="D6" s="18" t="s">
        <v>15</v>
      </c>
      <c r="E6" s="19">
        <v>181</v>
      </c>
      <c r="F6" s="20" t="s">
        <v>35</v>
      </c>
      <c r="G6" s="21">
        <v>125.99</v>
      </c>
      <c r="H6" s="51">
        <f t="shared" si="0"/>
        <v>138.59</v>
      </c>
      <c r="I6" s="41">
        <v>72</v>
      </c>
      <c r="J6" s="41">
        <v>109</v>
      </c>
      <c r="K6" s="21">
        <f t="shared" si="1"/>
        <v>22804.354545454546</v>
      </c>
      <c r="L6" s="21">
        <f t="shared" si="3"/>
        <v>2280.4354545454548</v>
      </c>
      <c r="M6" s="21">
        <f>H6*181</f>
        <v>25084.79</v>
      </c>
      <c r="N6" s="21">
        <f>H6*I6</f>
        <v>9978.48</v>
      </c>
      <c r="O6" s="21">
        <f>H6*J6</f>
        <v>15106.31</v>
      </c>
    </row>
    <row r="7" spans="1:15" ht="22" customHeight="1" x14ac:dyDescent="0.35">
      <c r="A7" s="63"/>
      <c r="B7" s="4" t="s">
        <v>24</v>
      </c>
      <c r="C7" s="2" t="s">
        <v>45</v>
      </c>
      <c r="D7" s="2" t="s">
        <v>59</v>
      </c>
      <c r="E7" s="1">
        <v>181</v>
      </c>
      <c r="F7" s="5" t="s">
        <v>36</v>
      </c>
      <c r="G7" s="3">
        <v>207.61</v>
      </c>
      <c r="H7" s="52">
        <f t="shared" si="0"/>
        <v>228.37</v>
      </c>
      <c r="I7" s="37">
        <v>72</v>
      </c>
      <c r="J7" s="37">
        <v>109</v>
      </c>
      <c r="K7" s="3">
        <f t="shared" si="1"/>
        <v>37577.245454545453</v>
      </c>
      <c r="L7" s="3">
        <f t="shared" si="3"/>
        <v>3757.7245454545455</v>
      </c>
      <c r="M7" s="3">
        <f>H7*181</f>
        <v>41334.97</v>
      </c>
      <c r="N7" s="3">
        <f>H7*I7</f>
        <v>16442.64</v>
      </c>
      <c r="O7" s="3">
        <f>H7*J7</f>
        <v>24892.33</v>
      </c>
    </row>
    <row r="8" spans="1:15" ht="21.5" customHeight="1" x14ac:dyDescent="0.35">
      <c r="A8" s="63"/>
      <c r="B8" s="4" t="s">
        <v>25</v>
      </c>
      <c r="C8" s="2" t="s">
        <v>46</v>
      </c>
      <c r="D8" s="2" t="s">
        <v>16</v>
      </c>
      <c r="E8" s="1">
        <v>181</v>
      </c>
      <c r="F8" s="5" t="s">
        <v>34</v>
      </c>
      <c r="G8" s="3">
        <v>192</v>
      </c>
      <c r="H8" s="52">
        <f t="shared" si="0"/>
        <v>211.2</v>
      </c>
      <c r="I8" s="38">
        <v>72</v>
      </c>
      <c r="J8" s="38">
        <v>109</v>
      </c>
      <c r="K8" s="3">
        <f t="shared" si="1"/>
        <v>34751.999999999993</v>
      </c>
      <c r="L8" s="3">
        <f t="shared" si="3"/>
        <v>3475.1999999999994</v>
      </c>
      <c r="M8" s="3">
        <f>H8*181</f>
        <v>38227.199999999997</v>
      </c>
      <c r="N8" s="3">
        <f>H8*I8</f>
        <v>15206.4</v>
      </c>
      <c r="O8" s="3">
        <f>H8*J8</f>
        <v>23020.799999999999</v>
      </c>
    </row>
    <row r="9" spans="1:15" ht="22.5" customHeight="1" thickBot="1" x14ac:dyDescent="0.4">
      <c r="A9" s="64"/>
      <c r="B9" s="31" t="s">
        <v>26</v>
      </c>
      <c r="C9" s="32" t="s">
        <v>47</v>
      </c>
      <c r="D9" s="32" t="s">
        <v>17</v>
      </c>
      <c r="E9" s="33">
        <v>181</v>
      </c>
      <c r="F9" s="34" t="s">
        <v>34</v>
      </c>
      <c r="G9" s="16">
        <v>190</v>
      </c>
      <c r="H9" s="50">
        <f t="shared" si="0"/>
        <v>209</v>
      </c>
      <c r="I9" s="39">
        <v>72</v>
      </c>
      <c r="J9" s="39">
        <v>109</v>
      </c>
      <c r="K9" s="16">
        <f t="shared" si="1"/>
        <v>34390</v>
      </c>
      <c r="L9" s="16">
        <f t="shared" si="3"/>
        <v>3439</v>
      </c>
      <c r="M9" s="16">
        <f>H9*181</f>
        <v>37829</v>
      </c>
      <c r="N9" s="16">
        <f>H9*I9</f>
        <v>15048</v>
      </c>
      <c r="O9" s="16">
        <f>H9*J9</f>
        <v>22781</v>
      </c>
    </row>
    <row r="10" spans="1:15" ht="24.5" customHeight="1" thickTop="1" x14ac:dyDescent="0.35">
      <c r="A10" s="62" t="s">
        <v>57</v>
      </c>
      <c r="B10" s="22" t="s">
        <v>27</v>
      </c>
      <c r="C10" s="23" t="s">
        <v>48</v>
      </c>
      <c r="D10" s="23" t="s">
        <v>12</v>
      </c>
      <c r="E10" s="24">
        <v>181</v>
      </c>
      <c r="F10" s="35" t="s">
        <v>37</v>
      </c>
      <c r="G10" s="25">
        <v>178.5</v>
      </c>
      <c r="H10" s="51">
        <f t="shared" si="0"/>
        <v>196.35</v>
      </c>
      <c r="I10" s="42">
        <v>72</v>
      </c>
      <c r="J10" s="42">
        <v>109</v>
      </c>
      <c r="K10" s="25">
        <f t="shared" si="1"/>
        <v>32308.499999999996</v>
      </c>
      <c r="L10" s="25">
        <f t="shared" si="3"/>
        <v>3230.85</v>
      </c>
      <c r="M10" s="25">
        <f>H10*181</f>
        <v>35539.35</v>
      </c>
      <c r="N10" s="25">
        <f>H10*I10</f>
        <v>14137.199999999999</v>
      </c>
      <c r="O10" s="25">
        <f>H10*J10</f>
        <v>21402.149999999998</v>
      </c>
    </row>
    <row r="11" spans="1:15" ht="20.5" customHeight="1" x14ac:dyDescent="0.35">
      <c r="A11" s="63"/>
      <c r="B11" s="4" t="s">
        <v>28</v>
      </c>
      <c r="C11" s="2" t="s">
        <v>49</v>
      </c>
      <c r="D11" s="2" t="s">
        <v>12</v>
      </c>
      <c r="E11" s="1">
        <v>181</v>
      </c>
      <c r="F11" s="5" t="s">
        <v>37</v>
      </c>
      <c r="G11" s="3">
        <v>178.5</v>
      </c>
      <c r="H11" s="50">
        <f t="shared" si="0"/>
        <v>196.35</v>
      </c>
      <c r="I11" s="37">
        <v>72</v>
      </c>
      <c r="J11" s="37">
        <v>109</v>
      </c>
      <c r="K11" s="3">
        <f t="shared" si="1"/>
        <v>32308.499999999996</v>
      </c>
      <c r="L11" s="3">
        <f t="shared" si="3"/>
        <v>3230.85</v>
      </c>
      <c r="M11" s="3">
        <f>H11*181</f>
        <v>35539.35</v>
      </c>
      <c r="N11" s="3">
        <f>H11*I11</f>
        <v>14137.199999999999</v>
      </c>
      <c r="O11" s="3">
        <f>H11*J11</f>
        <v>21402.149999999998</v>
      </c>
    </row>
    <row r="12" spans="1:15" ht="21.5" customHeight="1" x14ac:dyDescent="0.35">
      <c r="A12" s="63"/>
      <c r="B12" s="4" t="s">
        <v>29</v>
      </c>
      <c r="C12" s="2" t="s">
        <v>50</v>
      </c>
      <c r="D12" s="2" t="s">
        <v>13</v>
      </c>
      <c r="E12" s="1">
        <v>181</v>
      </c>
      <c r="F12" s="5" t="s">
        <v>35</v>
      </c>
      <c r="G12" s="3">
        <v>147.81</v>
      </c>
      <c r="H12" s="50">
        <f t="shared" si="0"/>
        <v>162.59</v>
      </c>
      <c r="I12" s="37">
        <v>72</v>
      </c>
      <c r="J12" s="37">
        <v>109</v>
      </c>
      <c r="K12" s="3">
        <f t="shared" si="1"/>
        <v>26753.445454545454</v>
      </c>
      <c r="L12" s="3">
        <f t="shared" si="3"/>
        <v>2675.3445454545454</v>
      </c>
      <c r="M12" s="3">
        <f>H12*181</f>
        <v>29428.79</v>
      </c>
      <c r="N12" s="3">
        <f>H12*I12</f>
        <v>11706.48</v>
      </c>
      <c r="O12" s="3">
        <f>H12*J12</f>
        <v>17722.310000000001</v>
      </c>
    </row>
    <row r="13" spans="1:15" ht="23" customHeight="1" thickBot="1" x14ac:dyDescent="0.4">
      <c r="A13" s="64"/>
      <c r="B13" s="26" t="s">
        <v>30</v>
      </c>
      <c r="C13" s="27" t="s">
        <v>51</v>
      </c>
      <c r="D13" s="27" t="s">
        <v>13</v>
      </c>
      <c r="E13" s="28">
        <v>181</v>
      </c>
      <c r="F13" s="29" t="s">
        <v>33</v>
      </c>
      <c r="G13" s="30">
        <v>147.5</v>
      </c>
      <c r="H13" s="53">
        <f t="shared" si="0"/>
        <v>162.25</v>
      </c>
      <c r="I13" s="40">
        <v>72</v>
      </c>
      <c r="J13" s="40">
        <v>109</v>
      </c>
      <c r="K13" s="30">
        <f t="shared" si="1"/>
        <v>26697.499999999996</v>
      </c>
      <c r="L13" s="30">
        <f t="shared" si="3"/>
        <v>2669.75</v>
      </c>
      <c r="M13" s="30">
        <f>H13*181</f>
        <v>29367.25</v>
      </c>
      <c r="N13" s="30">
        <f>H13*I13</f>
        <v>11682</v>
      </c>
      <c r="O13" s="30">
        <f>H13*J13</f>
        <v>17685.25</v>
      </c>
    </row>
    <row r="14" spans="1:15" ht="31.5" customHeight="1" thickTop="1" thickBot="1" x14ac:dyDescent="0.4">
      <c r="A14" s="59" t="s">
        <v>58</v>
      </c>
      <c r="B14" s="22" t="s">
        <v>31</v>
      </c>
      <c r="C14" s="23" t="s">
        <v>52</v>
      </c>
      <c r="D14" s="23" t="s">
        <v>18</v>
      </c>
      <c r="E14" s="24">
        <v>181</v>
      </c>
      <c r="F14" s="35" t="s">
        <v>38</v>
      </c>
      <c r="G14" s="25">
        <v>212.2</v>
      </c>
      <c r="H14" s="51">
        <f t="shared" si="0"/>
        <v>233.42</v>
      </c>
      <c r="I14" s="42">
        <v>72</v>
      </c>
      <c r="J14" s="42">
        <v>109</v>
      </c>
      <c r="K14" s="25">
        <f t="shared" si="1"/>
        <v>38408.199999999997</v>
      </c>
      <c r="L14" s="25">
        <f t="shared" si="3"/>
        <v>3840.8199999999997</v>
      </c>
      <c r="M14" s="25">
        <f>H14*181</f>
        <v>42249.02</v>
      </c>
      <c r="N14" s="25">
        <f>H14*I14</f>
        <v>16806.239999999998</v>
      </c>
      <c r="O14" s="25">
        <f>H14*J14</f>
        <v>25442.78</v>
      </c>
    </row>
    <row r="15" spans="1:15" s="23" customFormat="1" ht="13.5" thickTop="1" x14ac:dyDescent="0.35">
      <c r="A15" s="22"/>
      <c r="B15" s="22"/>
      <c r="F15" s="35"/>
      <c r="G15" s="22"/>
      <c r="H15" s="54"/>
      <c r="I15" s="22"/>
      <c r="J15" s="22"/>
      <c r="K15" s="22"/>
      <c r="L15" s="22"/>
      <c r="M15" s="36"/>
      <c r="N15" s="22"/>
      <c r="O15" s="22"/>
    </row>
    <row r="16" spans="1:15" x14ac:dyDescent="0.35">
      <c r="M16" s="11"/>
    </row>
    <row r="17" spans="13:13" x14ac:dyDescent="0.35">
      <c r="M17" s="11"/>
    </row>
    <row r="18" spans="13:13" x14ac:dyDescent="0.35">
      <c r="M18" s="11"/>
    </row>
    <row r="19" spans="13:13" x14ac:dyDescent="0.35">
      <c r="M19" s="11"/>
    </row>
    <row r="20" spans="13:13" x14ac:dyDescent="0.35">
      <c r="M20" s="11"/>
    </row>
    <row r="21" spans="13:13" x14ac:dyDescent="0.35">
      <c r="M21" s="11"/>
    </row>
  </sheetData>
  <mergeCells count="3">
    <mergeCell ref="A2:A4"/>
    <mergeCell ref="A6:A9"/>
    <mergeCell ref="A10:A13"/>
  </mergeCells>
  <pageMargins left="0.11811023622047245" right="0.11811023622047245" top="0.74803149606299213" bottom="0.74803149606299213" header="0.31496062992125984" footer="0.31496062992125984"/>
  <pageSetup paperSize="9" scale="6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cp:lastPrinted>2023-07-03T08:36:15Z</cp:lastPrinted>
  <dcterms:created xsi:type="dcterms:W3CDTF">2023-05-31T11:37:59Z</dcterms:created>
  <dcterms:modified xsi:type="dcterms:W3CDTF">2023-08-30T10:23:21Z</dcterms:modified>
</cp:coreProperties>
</file>