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Ser. de Limpieza y Medio Ambiente\Limpieza\02. CONTRATOS\ESTACIONES\_PLIEGO 2022\03-2022 cambio Pacífico y modif Licit\"/>
    </mc:Choice>
  </mc:AlternateContent>
  <xr:revisionPtr revIDLastSave="0" documentId="13_ncr:1_{A5ABE0D9-39A7-4724-A1F2-C6A0F355EC5C}" xr6:coauthVersionLast="36" xr6:coauthVersionMax="36" xr10:uidLastSave="{00000000-0000-0000-0000-000000000000}"/>
  <bookViews>
    <workbookView xWindow="0" yWindow="855" windowWidth="15195" windowHeight="7605" tabRatio="676" xr2:uid="{00000000-000D-0000-FFFF-FFFF00000000}"/>
  </bookViews>
  <sheets>
    <sheet name="Instrucciones" sheetId="36" r:id="rId1"/>
    <sheet name="Línea 9 LOGS" sheetId="33" r:id="rId2"/>
    <sheet name="Línea 12 LOGS" sheetId="34" r:id="rId3"/>
    <sheet name="LE" sheetId="25" r:id="rId4"/>
    <sheet name="TOTAL OFERTA ECONÓMICA" sheetId="35" r:id="rId5"/>
  </sheets>
  <definedNames>
    <definedName name="_xlnm.Print_Area" localSheetId="3">LE!$B$1:$H$23</definedName>
    <definedName name="_xlnm.Print_Area" localSheetId="4">'TOTAL OFERTA ECONÓMICA'!$B$1:$I$8</definedName>
  </definedNames>
  <calcPr calcId="191029"/>
</workbook>
</file>

<file path=xl/calcChain.xml><?xml version="1.0" encoding="utf-8"?>
<calcChain xmlns="http://schemas.openxmlformats.org/spreadsheetml/2006/main">
  <c r="D4" i="35" l="1"/>
  <c r="G24" i="25" l="1"/>
  <c r="H24" i="25" s="1"/>
  <c r="G25" i="25"/>
  <c r="H25" i="25" s="1"/>
  <c r="G28" i="25" l="1"/>
  <c r="G23" i="25"/>
  <c r="H23" i="25" s="1"/>
  <c r="G22" i="25"/>
  <c r="H22" i="25" s="1"/>
  <c r="G21" i="25"/>
  <c r="H21" i="25" s="1"/>
  <c r="G20" i="25"/>
  <c r="H20" i="25" s="1"/>
  <c r="G19" i="25"/>
  <c r="H19" i="25" s="1"/>
  <c r="G18" i="25"/>
  <c r="H18" i="25" s="1"/>
  <c r="G17" i="25"/>
  <c r="H17" i="25" s="1"/>
  <c r="G16" i="25"/>
  <c r="H16" i="25" s="1"/>
  <c r="G15" i="25"/>
  <c r="H15" i="25" s="1"/>
  <c r="G14" i="25"/>
  <c r="H14" i="25" s="1"/>
  <c r="G13" i="25"/>
  <c r="H13" i="25" s="1"/>
  <c r="G12" i="25"/>
  <c r="H12" i="25" s="1"/>
  <c r="G11" i="25"/>
  <c r="H11" i="25" s="1"/>
  <c r="G10" i="25"/>
  <c r="H10" i="25" s="1"/>
  <c r="M24" i="33" l="1"/>
  <c r="M20" i="33"/>
  <c r="M6" i="33"/>
  <c r="F34" i="34"/>
  <c r="E34" i="34"/>
  <c r="D34" i="34"/>
  <c r="C34" i="34"/>
  <c r="L33" i="34"/>
  <c r="I33" i="34"/>
  <c r="L32" i="34"/>
  <c r="I32" i="34"/>
  <c r="L31" i="34"/>
  <c r="I31" i="34"/>
  <c r="L30" i="34"/>
  <c r="I30" i="34"/>
  <c r="M30" i="34" s="1"/>
  <c r="L29" i="34"/>
  <c r="I29" i="34"/>
  <c r="L28" i="34"/>
  <c r="I28" i="34"/>
  <c r="M28" i="34" s="1"/>
  <c r="L27" i="34"/>
  <c r="I27" i="34"/>
  <c r="L26" i="34"/>
  <c r="I26" i="34"/>
  <c r="M26" i="34" s="1"/>
  <c r="L25" i="34"/>
  <c r="I25" i="34"/>
  <c r="L24" i="34"/>
  <c r="I24" i="34"/>
  <c r="M24" i="34" s="1"/>
  <c r="L23" i="34"/>
  <c r="I23" i="34"/>
  <c r="L22" i="34"/>
  <c r="I22" i="34"/>
  <c r="M22" i="34" s="1"/>
  <c r="L21" i="34"/>
  <c r="I21" i="34"/>
  <c r="L20" i="34"/>
  <c r="I20" i="34"/>
  <c r="M20" i="34" s="1"/>
  <c r="L19" i="34"/>
  <c r="I19" i="34"/>
  <c r="L18" i="34"/>
  <c r="I18" i="34"/>
  <c r="M18" i="34" s="1"/>
  <c r="L17" i="34"/>
  <c r="I17" i="34"/>
  <c r="L16" i="34"/>
  <c r="I16" i="34"/>
  <c r="M16" i="34" s="1"/>
  <c r="L15" i="34"/>
  <c r="I15" i="34"/>
  <c r="L14" i="34"/>
  <c r="I14" i="34"/>
  <c r="M14" i="34" s="1"/>
  <c r="L13" i="34"/>
  <c r="I13" i="34"/>
  <c r="L12" i="34"/>
  <c r="I12" i="34"/>
  <c r="M12" i="34" s="1"/>
  <c r="L11" i="34"/>
  <c r="I11" i="34"/>
  <c r="L10" i="34"/>
  <c r="I10" i="34"/>
  <c r="M10" i="34" s="1"/>
  <c r="L9" i="34"/>
  <c r="I9" i="34"/>
  <c r="L8" i="34"/>
  <c r="I8" i="34"/>
  <c r="M8" i="34" s="1"/>
  <c r="L7" i="34"/>
  <c r="I7" i="34"/>
  <c r="L6" i="34"/>
  <c r="I6" i="34"/>
  <c r="M6" i="34" s="1"/>
  <c r="L5" i="34"/>
  <c r="I5" i="34"/>
  <c r="F36" i="33"/>
  <c r="E36" i="33"/>
  <c r="D36" i="33"/>
  <c r="C36" i="33"/>
  <c r="L35" i="33"/>
  <c r="I35" i="33"/>
  <c r="M35" i="33" s="1"/>
  <c r="L34" i="33"/>
  <c r="I34" i="33"/>
  <c r="L33" i="33"/>
  <c r="I33" i="33"/>
  <c r="M33" i="33" s="1"/>
  <c r="L32" i="33"/>
  <c r="M32" i="33" s="1"/>
  <c r="I32" i="33"/>
  <c r="L31" i="33"/>
  <c r="I31" i="33"/>
  <c r="M31" i="33" s="1"/>
  <c r="L30" i="33"/>
  <c r="I30" i="33"/>
  <c r="L29" i="33"/>
  <c r="I29" i="33"/>
  <c r="M29" i="33" s="1"/>
  <c r="L28" i="33"/>
  <c r="M28" i="33" s="1"/>
  <c r="I28" i="33"/>
  <c r="L27" i="33"/>
  <c r="I27" i="33"/>
  <c r="M27" i="33" s="1"/>
  <c r="L26" i="33"/>
  <c r="I26" i="33"/>
  <c r="L25" i="33"/>
  <c r="I25" i="33"/>
  <c r="M25" i="33" s="1"/>
  <c r="L24" i="33"/>
  <c r="I24" i="33"/>
  <c r="L23" i="33"/>
  <c r="I23" i="33"/>
  <c r="M23" i="33" s="1"/>
  <c r="L22" i="33"/>
  <c r="I22" i="33"/>
  <c r="L21" i="33"/>
  <c r="I21" i="33"/>
  <c r="M21" i="33" s="1"/>
  <c r="L20" i="33"/>
  <c r="I20" i="33"/>
  <c r="L19" i="33"/>
  <c r="I19" i="33"/>
  <c r="M19" i="33" s="1"/>
  <c r="L18" i="33"/>
  <c r="I18" i="33"/>
  <c r="M18" i="33" s="1"/>
  <c r="L17" i="33"/>
  <c r="I17" i="33"/>
  <c r="M17" i="33" s="1"/>
  <c r="L16" i="33"/>
  <c r="M16" i="33" s="1"/>
  <c r="I16" i="33"/>
  <c r="L15" i="33"/>
  <c r="I15" i="33"/>
  <c r="M15" i="33" s="1"/>
  <c r="L14" i="33"/>
  <c r="I14" i="33"/>
  <c r="M14" i="33" s="1"/>
  <c r="L13" i="33"/>
  <c r="I13" i="33"/>
  <c r="M13" i="33" s="1"/>
  <c r="L12" i="33"/>
  <c r="M12" i="33" s="1"/>
  <c r="I12" i="33"/>
  <c r="L11" i="33"/>
  <c r="I11" i="33"/>
  <c r="M11" i="33" s="1"/>
  <c r="L10" i="33"/>
  <c r="I10" i="33"/>
  <c r="M10" i="33" s="1"/>
  <c r="L9" i="33"/>
  <c r="I9" i="33"/>
  <c r="M9" i="33" s="1"/>
  <c r="L8" i="33"/>
  <c r="I8" i="33"/>
  <c r="M8" i="33" s="1"/>
  <c r="L7" i="33"/>
  <c r="M7" i="33" s="1"/>
  <c r="I7" i="33"/>
  <c r="L6" i="33"/>
  <c r="I6" i="33"/>
  <c r="L5" i="33"/>
  <c r="I5" i="33"/>
  <c r="M5" i="33" s="1"/>
  <c r="M36" i="33" l="1"/>
  <c r="E40" i="33"/>
  <c r="M32" i="34"/>
  <c r="M5" i="34"/>
  <c r="M7" i="34"/>
  <c r="M9" i="34"/>
  <c r="M11" i="34"/>
  <c r="M13" i="34"/>
  <c r="M15" i="34"/>
  <c r="M17" i="34"/>
  <c r="M19" i="34"/>
  <c r="M21" i="34"/>
  <c r="M23" i="34"/>
  <c r="M25" i="34"/>
  <c r="M27" i="34"/>
  <c r="M29" i="34"/>
  <c r="M31" i="34"/>
  <c r="M33" i="34"/>
  <c r="E38" i="34"/>
  <c r="M22" i="33"/>
  <c r="M26" i="33"/>
  <c r="M30" i="33"/>
  <c r="M34" i="33"/>
  <c r="L34" i="34"/>
  <c r="I34" i="34"/>
  <c r="L36" i="33"/>
  <c r="I36" i="33"/>
  <c r="M34" i="34" l="1"/>
  <c r="E39" i="34"/>
  <c r="E40" i="34" s="1"/>
  <c r="G38" i="34" s="1"/>
  <c r="E41" i="33"/>
  <c r="E42" i="33" s="1"/>
  <c r="G42" i="33" s="1"/>
  <c r="M37" i="33"/>
  <c r="M35" i="34" l="1"/>
  <c r="C4" i="35"/>
  <c r="G39" i="34"/>
  <c r="G40" i="34"/>
  <c r="G40" i="33"/>
  <c r="G41" i="33"/>
  <c r="E4" i="35" l="1"/>
  <c r="G9" i="25"/>
  <c r="H9" i="25" s="1"/>
  <c r="G8" i="25"/>
  <c r="H8" i="25" s="1"/>
  <c r="G7" i="25"/>
  <c r="H7" i="25" s="1"/>
  <c r="G6" i="25"/>
  <c r="H6" i="25" s="1"/>
  <c r="G5" i="25"/>
  <c r="H5" i="25" s="1"/>
  <c r="G4" i="25"/>
  <c r="H4" i="25" s="1"/>
  <c r="G3" i="25"/>
  <c r="H3" i="25" s="1"/>
  <c r="D10" i="35" l="1"/>
  <c r="E5" i="35"/>
  <c r="E6" i="35" s="1"/>
  <c r="E7" i="35" s="1"/>
  <c r="C10" i="35"/>
</calcChain>
</file>

<file path=xl/sharedStrings.xml><?xml version="1.0" encoding="utf-8"?>
<sst xmlns="http://schemas.openxmlformats.org/spreadsheetml/2006/main" count="232" uniqueCount="182">
  <si>
    <t>Grupo</t>
  </si>
  <si>
    <t>LG</t>
  </si>
  <si>
    <t>LS</t>
  </si>
  <si>
    <t>TOTAL</t>
  </si>
  <si>
    <t>OFERTA ECONÓMICA</t>
  </si>
  <si>
    <t>IMPORTE ANUAL POR ESTACIÓN</t>
  </si>
  <si>
    <t>LOr</t>
  </si>
  <si>
    <t>LOp</t>
  </si>
  <si>
    <t xml:space="preserve"> </t>
  </si>
  <si>
    <t>Frecuencia anual</t>
  </si>
  <si>
    <t>TOTAL ANUAL</t>
  </si>
  <si>
    <t>Precio/
actuación</t>
  </si>
  <si>
    <t>LIMPIEZA ORDINARIA
(Importe anual)</t>
  </si>
  <si>
    <t>OTROS (dotación, residuos,...)
(anual)</t>
  </si>
  <si>
    <t>LOd</t>
  </si>
  <si>
    <t>Código</t>
  </si>
  <si>
    <t>Ud</t>
  </si>
  <si>
    <t>Resumen</t>
  </si>
  <si>
    <t xml:space="preserve">Precios Unitarios </t>
  </si>
  <si>
    <t>% Baja Lineal</t>
  </si>
  <si>
    <t>Precios Unitarios Ofertados</t>
  </si>
  <si>
    <t>LE1</t>
  </si>
  <si>
    <t>Abrillantado de suelos</t>
  </si>
  <si>
    <t>Producción anual estimada</t>
  </si>
  <si>
    <t>LE2</t>
  </si>
  <si>
    <t>Escalera</t>
  </si>
  <si>
    <t>Limpieza de peldaños de escaleras mecánicas, rampas y pasillos rodantes</t>
  </si>
  <si>
    <t>Limpieza de falsos techos de estación, incluyendo luminarias y todos los elementos que penden del mismo</t>
  </si>
  <si>
    <t>LE4</t>
  </si>
  <si>
    <t>Limpieza de luminarias (en zonas o estaciones donde no hay falsos techos)</t>
  </si>
  <si>
    <t>LE5</t>
  </si>
  <si>
    <t>LE3T</t>
  </si>
  <si>
    <t>LE3L</t>
  </si>
  <si>
    <t>Aspirado de paramentos de italfilm</t>
  </si>
  <si>
    <t>LE6</t>
  </si>
  <si>
    <t>Pórtico</t>
  </si>
  <si>
    <t>Limpieza de pórticos con máquina de proyección de áridos</t>
  </si>
  <si>
    <t>LE7</t>
  </si>
  <si>
    <t>Cuarto</t>
  </si>
  <si>
    <t>IMPORTE LOGS 4 AÑOS</t>
  </si>
  <si>
    <t>LOGS</t>
  </si>
  <si>
    <t>Condicionantes</t>
  </si>
  <si>
    <t>LE</t>
  </si>
  <si>
    <t>SUBTOTALES</t>
  </si>
  <si>
    <t>IMPORTE ANUAL</t>
  </si>
  <si>
    <t>CONDICIONANTES</t>
  </si>
  <si>
    <t>SUBTOTAL LO+OTROS</t>
  </si>
  <si>
    <t>SUBTOTAL LS+LG</t>
  </si>
  <si>
    <t>TOTAL LOGS</t>
  </si>
  <si>
    <t>% SOBRE EL TOTAL LOGS</t>
  </si>
  <si>
    <t>Instrucciones para cumplimentar la Tabla Económica</t>
  </si>
  <si>
    <t>BAJA LINEAL OFERTADA</t>
  </si>
  <si>
    <t>No cumplimentar el fichero Excel de acuerdo con estas instrucciones implicará que la oferta no sea válida y en consecuencia sea excluida del procedimiento.</t>
  </si>
  <si>
    <t xml:space="preserve">metro lineal </t>
  </si>
  <si>
    <t>Recuperación de suelos</t>
  </si>
  <si>
    <t>Limpieza de cuartos técnicos</t>
  </si>
  <si>
    <t>Estampidor</t>
  </si>
  <si>
    <t>Columna</t>
  </si>
  <si>
    <r>
      <t>m</t>
    </r>
    <r>
      <rPr>
        <vertAlign val="superscript"/>
        <sz val="11"/>
        <rFont val="Calibri"/>
        <family val="2"/>
        <scheme val="minor"/>
      </rPr>
      <t>2</t>
    </r>
  </si>
  <si>
    <t>Limpieza de estampidores con instalación de línea de vida o similar</t>
  </si>
  <si>
    <t>Limpieza de columnas altas que requieran trabajos en altura</t>
  </si>
  <si>
    <t>Aspirado bajo suelo técnico y dentro de armarios de TICS</t>
  </si>
  <si>
    <t>Aspirado bajo suelos técnicos de CO</t>
  </si>
  <si>
    <t>TICS</t>
  </si>
  <si>
    <t>Otras limpiezas con máquina de proyección de áridos</t>
  </si>
  <si>
    <t>Eliminación de pintadas que requieran trabajos en altura</t>
  </si>
  <si>
    <t>Limpieza de falsos techos de fibras, resinas u otros materiales en oficinas, TICS,…</t>
  </si>
  <si>
    <t>h</t>
  </si>
  <si>
    <t>PRECIARIO LIMPIEZAS ESPECIALES</t>
  </si>
  <si>
    <t>Limpieza de columnas altas (&gt;3,5m) que no requieran trabajos en altura</t>
  </si>
  <si>
    <t>Templete</t>
  </si>
  <si>
    <t>Limpiezas de integrales de interior de templetes que requieran trabajos en altura</t>
  </si>
  <si>
    <t>LE8</t>
  </si>
  <si>
    <t>LE9</t>
  </si>
  <si>
    <t>LE10</t>
  </si>
  <si>
    <t>LE11</t>
  </si>
  <si>
    <t>LE12</t>
  </si>
  <si>
    <t>LE13</t>
  </si>
  <si>
    <t>LE14</t>
  </si>
  <si>
    <t>LE15</t>
  </si>
  <si>
    <t>LE16</t>
  </si>
  <si>
    <t>LE17</t>
  </si>
  <si>
    <t>LE18</t>
  </si>
  <si>
    <t>Mantenimiento anual de líneas de vida</t>
  </si>
  <si>
    <t>TOTAL LOGS ANUAL</t>
  </si>
  <si>
    <t>LOTE E</t>
  </si>
  <si>
    <t>LÍNEA 9</t>
  </si>
  <si>
    <t>Arganda del Rey</t>
  </si>
  <si>
    <t>La Poveda</t>
  </si>
  <si>
    <t>Rivas Vaciamadrid</t>
  </si>
  <si>
    <t>Rivas Futura</t>
  </si>
  <si>
    <t>Rivas Urbanizaciones</t>
  </si>
  <si>
    <t>Puerta de Arganda</t>
  </si>
  <si>
    <t>San Cipriano</t>
  </si>
  <si>
    <t>Vicálvaro</t>
  </si>
  <si>
    <t>Valdebernardo</t>
  </si>
  <si>
    <t>Pavones</t>
  </si>
  <si>
    <t>Artilleros</t>
  </si>
  <si>
    <t>Vinateros</t>
  </si>
  <si>
    <t>Estrella</t>
  </si>
  <si>
    <t>Sainz de Baranda 6</t>
  </si>
  <si>
    <t>Sainz de Baranda 9</t>
  </si>
  <si>
    <t>Ibiza</t>
  </si>
  <si>
    <t>Núñez de Balboa 5</t>
  </si>
  <si>
    <t>Núñez de Balboa 9</t>
  </si>
  <si>
    <t>Avenida de América 4</t>
  </si>
  <si>
    <t>Avenida de América 6</t>
  </si>
  <si>
    <t>Avenida de América 7</t>
  </si>
  <si>
    <t>Avenida de América 9</t>
  </si>
  <si>
    <t>Cruz del Rayo</t>
  </si>
  <si>
    <t>Concha Espina</t>
  </si>
  <si>
    <t>Pío XII</t>
  </si>
  <si>
    <t>Duque de Pastrana</t>
  </si>
  <si>
    <t>Ventilla</t>
  </si>
  <si>
    <t>Barrio del Pilar</t>
  </si>
  <si>
    <t>Herrera Oria</t>
  </si>
  <si>
    <t>Mirasierra</t>
  </si>
  <si>
    <t>Paco de Lucía</t>
  </si>
  <si>
    <t>LÍNEA 12</t>
  </si>
  <si>
    <t>Puerta del Sur 10</t>
  </si>
  <si>
    <t>Puerta del Sur 12</t>
  </si>
  <si>
    <t>Parque Lisboa</t>
  </si>
  <si>
    <t>Alcorcón Central</t>
  </si>
  <si>
    <t>Parque Oeste</t>
  </si>
  <si>
    <t>Universidad Rey Juan Carlos</t>
  </si>
  <si>
    <t>Móstoles Central</t>
  </si>
  <si>
    <t>Pradillo</t>
  </si>
  <si>
    <t>Hospital de Móstoles</t>
  </si>
  <si>
    <t>Manuela Malasaña</t>
  </si>
  <si>
    <t>Loranca</t>
  </si>
  <si>
    <t>Hospital de Fuenlabrada</t>
  </si>
  <si>
    <t>Parque Europa</t>
  </si>
  <si>
    <t>Fuenlabrada Central</t>
  </si>
  <si>
    <t>Parque de los Estados</t>
  </si>
  <si>
    <t>Arroyo Culebro</t>
  </si>
  <si>
    <t>Conservatorio</t>
  </si>
  <si>
    <t>Alonso de Mendoza</t>
  </si>
  <si>
    <t>Getafe Central</t>
  </si>
  <si>
    <t>Juan de la Cierva</t>
  </si>
  <si>
    <t>El Casar</t>
  </si>
  <si>
    <t>Los Espartales</t>
  </si>
  <si>
    <t>El Bercial</t>
  </si>
  <si>
    <t>El Carrascal</t>
  </si>
  <si>
    <t>Julián Besteiro</t>
  </si>
  <si>
    <t>Casa del Reloj</t>
  </si>
  <si>
    <t>Hospital Severo Ochoa</t>
  </si>
  <si>
    <t>Leganés Central</t>
  </si>
  <si>
    <t>San Nicasio</t>
  </si>
  <si>
    <t>LE19</t>
  </si>
  <si>
    <t>Los precios ofertados se entienden como totales, comprendiendo toda clase de gastos (GG, BI, etc), excepto IVA que figurará expresamente aparte.</t>
  </si>
  <si>
    <t>No puede ser superior al 84% del TOTAL LOGS de esta línea</t>
  </si>
  <si>
    <t>No puede ser inferior al 16% del TOTAL LOGS de esta línea</t>
  </si>
  <si>
    <t>Eventos extraordinarios u otras limpiezas especiales que no requieran trabajos en altura</t>
  </si>
  <si>
    <t>Pulido de cristales atacados por ácido</t>
  </si>
  <si>
    <t>Aplicación de productos protectores (antigraffitis, antimanchas)</t>
  </si>
  <si>
    <t>LE20</t>
  </si>
  <si>
    <t>Jornada</t>
  </si>
  <si>
    <t>Corte de tracción con agente de comprobación, como complemento necesario a alguna limpieza especial</t>
  </si>
  <si>
    <t>LE21</t>
  </si>
  <si>
    <t xml:space="preserve">Importe anual LOGS </t>
  </si>
  <si>
    <t>Importe anual LE</t>
  </si>
  <si>
    <r>
      <t xml:space="preserve">LOGS: Reflejar el precio anual sin IVA por cada tipo de operación y estación. En cada pestaña se detallan los condicionantes para este apartado. </t>
    </r>
    <r>
      <rPr>
        <b/>
        <sz val="12"/>
        <rFont val="Calibri"/>
        <family val="2"/>
        <scheme val="minor"/>
      </rPr>
      <t>El incumplimiento de lo reflejado en este apartado implicará la exclusión de la oferta del procedimiento.</t>
    </r>
  </si>
  <si>
    <r>
      <t xml:space="preserve">Cumplimentar </t>
    </r>
    <r>
      <rPr>
        <b/>
        <sz val="12"/>
        <rFont val="Calibri"/>
        <family val="2"/>
        <scheme val="minor"/>
      </rPr>
      <t>TODAS</t>
    </r>
    <r>
      <rPr>
        <sz val="12"/>
        <rFont val="Calibri"/>
        <family val="2"/>
        <scheme val="minor"/>
      </rPr>
      <t xml:space="preserve"> las casillas en amarillo con valores mayores de cero.</t>
    </r>
  </si>
  <si>
    <r>
      <t xml:space="preserve">Pestaña "Total Oferta Económica" recoge  los condicionantes respecto al precio de licitación. </t>
    </r>
    <r>
      <rPr>
        <b/>
        <sz val="12"/>
        <rFont val="Calibri"/>
        <family val="2"/>
        <scheme val="minor"/>
      </rPr>
      <t>El incumplimiento de lo reflejado en este apartado implicará la exclusión de la oferta del procedimiento.</t>
    </r>
  </si>
  <si>
    <t>% del TOTAL</t>
  </si>
  <si>
    <t>Importe LE</t>
  </si>
  <si>
    <t>Importe LOGS</t>
  </si>
  <si>
    <t>LE: Indicar la bajada lineal (en porcentaje menor que 100%) ofertada para los precios unitarios de Limpiezas Especiales. Ese mismo porcentaje se</t>
  </si>
  <si>
    <t>aplicará al importe anual de LE en la pestaña TOTAL OFERTA ECONÓMICA.</t>
  </si>
  <si>
    <t>Otros trabajos especiales que requieran trabajos en altura</t>
  </si>
  <si>
    <t>LE22</t>
  </si>
  <si>
    <t>IMPORTE TOTAL OFERTA 4 AÑOS (SIN IVA)</t>
  </si>
  <si>
    <t>IMPORTE IVA 4 AÑOS (21%)</t>
  </si>
  <si>
    <t>IMPORTE TOTAL OFERTA 4 AÑOS (IVA INCLUIDO)</t>
  </si>
  <si>
    <t>≤</t>
  </si>
  <si>
    <t>(95% Base Imponible Anual)</t>
  </si>
  <si>
    <t>(5% Base Imponible Anual)</t>
  </si>
  <si>
    <t>Total 4 AÑOS (SIN IVA)</t>
  </si>
  <si>
    <t>(BI sin IVA)</t>
  </si>
  <si>
    <t>≥</t>
  </si>
  <si>
    <t>del TOTAL</t>
  </si>
  <si>
    <t>OFERTA ECONÓMICA LOTE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</si>
</sst>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P_t_s_-;\-* #,##0\ _P_t_s_-;_-* &quot;-&quot;\ _P_t_s_-;_-@_-"/>
    <numFmt numFmtId="165" formatCode="_-* #,##0.00\ _P_t_s_-;\-* #,##0.00\ _P_t_s_-;_-* &quot;-&quot;??\ _P_t_s_-;_-@_-"/>
    <numFmt numFmtId="166" formatCode="_-* #,##0\ _p_t_a_-;\-* #,##0\ _p_t_a_-;_-* &quot;-&quot;\ _p_t_a_-;_-@_-"/>
    <numFmt numFmtId="167" formatCode="_-* #,##0.00\ _p_t_a_-;\-* #,##0.00\ _p_t_a_-;_-* &quot;-&quot;??\ _p_t_a_-;_-@_-"/>
    <numFmt numFmtId="168" formatCode="_-* #,##0.00\ [$€]_-;\-* #,##0.00\ [$€]_-;_-* &quot;-&quot;??\ [$€]_-;_-@_-"/>
    <numFmt numFmtId="169" formatCode="#,##0.00\ _€"/>
    <numFmt numFmtId="170" formatCode="#,##0.0"/>
    <numFmt numFmtId="171" formatCode="_(&quot;$&quot;* #,##0_);_(&quot;$&quot;* \(#,##0\);_(&quot;$&quot;* &quot;-&quot;_);_(@_)"/>
    <numFmt numFmtId="172" formatCode="_(* #,##0_);_(* \(#,##0\);_(* &quot;-&quot;_);_(@_)"/>
    <numFmt numFmtId="173" formatCode="_(&quot;$&quot;* #,##0.00_);_(&quot;$&quot;* \(#,##0.00\);_(&quot;$&quot;* &quot;-&quot;??_);_(@_)"/>
    <numFmt numFmtId="174" formatCode="_(* #,##0.00_);_(* \(#,##0.00\);_(* &quot;-&quot;??_);_(@_)"/>
    <numFmt numFmtId="175" formatCode="_-#,##0\ _€;[Red]_-\-#,##0\ _€;[Blue]_-&quot;-&quot;\ _€;_-@_-"/>
    <numFmt numFmtId="176" formatCode="#,##0.0,_);\(#,##0.0,\);\-_0_)"/>
    <numFmt numFmtId="177" formatCode="#,##0.0_);[Red]\(#,##0.0\)"/>
    <numFmt numFmtId="178" formatCode="&quot;error&quot;;&quot;error&quot;;&quot;OK&quot;;&quot;  &quot;@"/>
    <numFmt numFmtId="179" formatCode="_ * #,##0.00_ ;_ * \-#,##0.00_ ;_ * &quot;-&quot;??_ ;_ @_ "/>
    <numFmt numFmtId="180" formatCode="&quot;£&quot;#,##0.00;\-&quot;£&quot;#,##0.00"/>
    <numFmt numFmtId="181" formatCode="_-&quot;£&quot;* #,##0.00_-;\-&quot;£&quot;* #,##0.00_-;_-&quot;£&quot;* &quot;-&quot;??_-;_-@_-"/>
    <numFmt numFmtId="182" formatCode="&quot;$&quot;#,##0\ ;\(&quot;$&quot;#,##0\)"/>
    <numFmt numFmtId="183" formatCode="&quot;£&quot;#,##0.00000,&quot;k&quot;_);\(&quot;£&quot;#,##0.00000,&quot;k&quot;\);&quot;-&quot;_)"/>
    <numFmt numFmtId="184" formatCode="&quot;£&quot;#,##0.0000,&quot;k&quot;_);\(&quot;£&quot;#,##0.0000,&quot;k&quot;\);&quot;-&quot;_)"/>
    <numFmt numFmtId="185" formatCode="#,##0_);\(#,##0\);&quot;- &quot;;&quot;  &quot;@"/>
    <numFmt numFmtId="186" formatCode="_-* #,##0.00_-;\-* #,##0.00_-;_-* &quot;-&quot;??_-;_-@_-"/>
    <numFmt numFmtId="187" formatCode="0.000000"/>
    <numFmt numFmtId="188" formatCode="#,##0\ [$€];[Red]\-#,##0\ [$€]"/>
    <numFmt numFmtId="189" formatCode=";;;"/>
    <numFmt numFmtId="190" formatCode="#,##0;[Red]\(#,##0\)"/>
    <numFmt numFmtId="191" formatCode="_-* #,##0_-;_-* #,##0\-;_-* &quot;-&quot;_-;_-@_-"/>
    <numFmt numFmtId="192" formatCode="_ * #,##0.00_)_F_ ;_ * \(#,##0.00\)_F_ ;_ * &quot;-&quot;??_)_F_ ;_ @_ "/>
    <numFmt numFmtId="193" formatCode="_-* #,##0_-;\-* #,##0_-;_-* &quot;-&quot;_-;_-@_-"/>
    <numFmt numFmtId="194" formatCode="_(&quot;Cr$&quot;* #,##0_);_(&quot;Cr$&quot;* \(#,##0\);_(&quot;Cr$&quot;* &quot;-&quot;_);_(@_)"/>
    <numFmt numFmtId="195" formatCode="_(&quot;Cr$&quot;* #,##0.00_);_(&quot;Cr$&quot;* \(#,##0.00\);_(&quot;Cr$&quot;* &quot;-&quot;??_);_(@_)"/>
    <numFmt numFmtId="196" formatCode="#,##0\ &quot;Pts&quot;;[Red]\-#,##0\ &quot;Pts&quot;"/>
    <numFmt numFmtId="197" formatCode="_-* #,##0\ &quot;Pts&quot;_-;\-* #,##0\ &quot;Pts&quot;_-;_-* &quot;-&quot;\ &quot;Pts&quot;_-;_-@_-"/>
    <numFmt numFmtId="198" formatCode="_-* #,##0.00\ &quot;Pts&quot;_-;\-* #,##0.00\ &quot;Pts&quot;_-;_-* &quot;-&quot;??\ &quot;Pts&quot;_-;_-@_-"/>
    <numFmt numFmtId="199" formatCode="#,##0.00\ &quot;Pts&quot;;\-#,##0.00\ &quot;Pts&quot;"/>
    <numFmt numFmtId="200" formatCode="\$#,##0\ ;\(\$#,##0\)"/>
    <numFmt numFmtId="201" formatCode="0.0&quot; x&quot;\ "/>
    <numFmt numFmtId="202" formatCode="&quot;$&quot;#,##0.00_);\(&quot;$&quot;#.##0\)"/>
    <numFmt numFmtId="203" formatCode="#,##0_);[Red]\(#,##0\);\-_0_)"/>
    <numFmt numFmtId="204" formatCode="d\ mmm\ yy"/>
    <numFmt numFmtId="205" formatCode="#,##0.0,,_);[Red]\(#,##0.0,,\);\-_0_)"/>
    <numFmt numFmtId="206" formatCode="&quot;£&quot;#,##0.0,,_)&quot;m&quot;;[Red]\(&quot;£&quot;#,##0.0,,_)&quot;m&quot;\);&quot;£&quot;\-_0_)\ &quot;m&quot;"/>
    <numFmt numFmtId="207" formatCode="#,##0.000,,_);[Red]\(#,##0.000,,\);\-_0_)"/>
    <numFmt numFmtId="208" formatCode="#,##0.0,_);[Red]\(#,##0.0,\);\-_0_)"/>
    <numFmt numFmtId="209" formatCode="\£#,##0_);\(\£#,##0\)"/>
    <numFmt numFmtId="210" formatCode="mm/dd/yy"/>
    <numFmt numFmtId="211" formatCode="General_)"/>
    <numFmt numFmtId="212" formatCode="_-* #,##0_-;\-* #,##0_-;_-* &quot;-&quot;??_-;_-@_-"/>
    <numFmt numFmtId="213" formatCode="_-&quot;L.&quot;\ * #,##0_-;\-&quot;L.&quot;\ * #,##0_-;_-&quot;L.&quot;\ * &quot;-&quot;_-;_-@_-"/>
    <numFmt numFmtId="214" formatCode="_-&quot;F&quot;\ * #,##0_-;_-&quot;F&quot;\ * #,##0\-;_-&quot;F&quot;\ * &quot;-&quot;_-;_-@_-"/>
    <numFmt numFmtId="215" formatCode="_-&quot;L.&quot;\ * #,##0.00_-;\-&quot;L.&quot;\ * #,##0.00_-;_-&quot;L.&quot;\ * &quot;-&quot;??_-;_-@_-"/>
    <numFmt numFmtId="216" formatCode="_(* #,##0\ &quot;pta&quot;_);_(* \(#,##0\ &quot;pta&quot;\);_(* &quot;-&quot;??\ &quot;pta&quot;_);_(@_)"/>
    <numFmt numFmtId="217" formatCode=";;&quot;zero&quot;;&quot;  &quot;@"/>
    <numFmt numFmtId="218" formatCode="_-* #,##0.0\ _€_-;\-* #,##0.0\ _€_-;_-* &quot;-&quot;??\ _€_-;_-@_-"/>
    <numFmt numFmtId="219" formatCode="_-* #,##0.0\ _€_-;\-* #,##0.0\ _€_-;_-* &quot;-&quot;?\ _€_-;_-@_-"/>
  </numFmts>
  <fonts count="13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  <font>
      <sz val="18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0"/>
      <name val="Tahoma"/>
      <family val="2"/>
    </font>
    <font>
      <sz val="10"/>
      <color rgb="FF000000"/>
      <name val="Times New Roman"/>
      <family val="1"/>
    </font>
    <font>
      <sz val="11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color theme="1"/>
      <name val="Tahoma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8"/>
      <name val="MS Sans Serif"/>
      <family val="2"/>
    </font>
    <font>
      <sz val="10"/>
      <name val="Helv"/>
      <family val="2"/>
    </font>
    <font>
      <sz val="10"/>
      <name val="Geneva"/>
      <family val="2"/>
    </font>
    <font>
      <sz val="12"/>
      <name val="Times New Roman"/>
      <family val="1"/>
    </font>
    <font>
      <sz val="10"/>
      <name val="Helv"/>
      <charset val="204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2"/>
      <color indexed="10"/>
      <name val="Calibri"/>
      <family val="2"/>
    </font>
    <font>
      <u/>
      <sz val="10"/>
      <color indexed="36"/>
      <name val="Arial"/>
      <family val="2"/>
    </font>
    <font>
      <sz val="12"/>
      <name val="Tms Rmn"/>
    </font>
    <font>
      <sz val="10"/>
      <name val="Antique Olive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2"/>
      <color indexed="52"/>
      <name val="Calibri"/>
      <family val="2"/>
    </font>
    <font>
      <b/>
      <sz val="12"/>
      <color indexed="9"/>
      <name val="Calibri"/>
      <family val="2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8"/>
      <color indexed="22"/>
      <name val="Times New Roman"/>
      <family val="1"/>
    </font>
    <font>
      <sz val="10"/>
      <name val="MS Serif"/>
      <family val="1"/>
    </font>
    <font>
      <sz val="12"/>
      <color indexed="17"/>
      <name val="Calibri"/>
      <family val="2"/>
    </font>
    <font>
      <b/>
      <sz val="11"/>
      <name val="Arial"/>
      <family val="2"/>
    </font>
    <font>
      <b/>
      <sz val="10"/>
      <color indexed="63"/>
      <name val="Arial"/>
      <family val="2"/>
    </font>
    <font>
      <sz val="12"/>
      <name val="Arial"/>
      <family val="2"/>
    </font>
    <font>
      <b/>
      <sz val="1"/>
      <color indexed="8"/>
      <name val="Courier"/>
      <family val="3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color indexed="16"/>
      <name val="MS Serif"/>
      <family val="1"/>
    </font>
    <font>
      <sz val="10"/>
      <name val="MS Sans Serif"/>
      <family val="2"/>
    </font>
    <font>
      <i/>
      <sz val="12"/>
      <color indexed="23"/>
      <name val="Calibri"/>
      <family val="2"/>
    </font>
    <font>
      <sz val="18"/>
      <name val="Arial"/>
      <family val="2"/>
    </font>
    <font>
      <i/>
      <sz val="12"/>
      <name val="Arial"/>
      <family val="2"/>
    </font>
    <font>
      <sz val="18"/>
      <name val="Times New Roman"/>
      <family val="1"/>
    </font>
    <font>
      <sz val="8"/>
      <name val="Times New Roman"/>
      <family val="1"/>
    </font>
    <font>
      <i/>
      <sz val="12"/>
      <name val="Times New Roman"/>
      <family val="1"/>
    </font>
    <font>
      <sz val="10"/>
      <color indexed="12"/>
      <name val="Arial"/>
      <family val="2"/>
    </font>
    <font>
      <b/>
      <sz val="9"/>
      <color indexed="63"/>
      <name val="Arial"/>
      <family val="2"/>
    </font>
    <font>
      <b/>
      <sz val="11"/>
      <color indexed="9"/>
      <name val="Calibri"/>
      <family val="2"/>
      <charset val="238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7"/>
      <name val="Univers"/>
      <family val="2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10"/>
      <name val="Arial"/>
      <family val="2"/>
    </font>
    <font>
      <sz val="9"/>
      <color indexed="8"/>
      <name val="Arial"/>
      <family val="2"/>
    </font>
    <font>
      <sz val="10"/>
      <name val="Courier"/>
      <family val="3"/>
    </font>
    <font>
      <sz val="10"/>
      <name val="Helv"/>
    </font>
    <font>
      <sz val="11"/>
      <name val="Arial"/>
      <family val="2"/>
    </font>
    <font>
      <sz val="10"/>
      <color indexed="8"/>
      <name val="Arial"/>
      <family val="2"/>
    </font>
    <font>
      <sz val="10"/>
      <name val="Stone Sans"/>
    </font>
    <font>
      <i/>
      <sz val="10"/>
      <name val="Arial"/>
      <family val="2"/>
    </font>
    <font>
      <sz val="9"/>
      <color indexed="45"/>
      <name val="Arial"/>
      <family val="2"/>
    </font>
    <font>
      <b/>
      <sz val="9"/>
      <name val="Arial"/>
      <family val="2"/>
    </font>
    <font>
      <sz val="11"/>
      <color indexed="52"/>
      <name val="Calibri"/>
      <family val="2"/>
      <charset val="238"/>
    </font>
    <font>
      <b/>
      <sz val="10"/>
      <name val="MS Sans Serif"/>
      <family val="2"/>
    </font>
    <font>
      <b/>
      <i/>
      <u/>
      <sz val="10"/>
      <name val="Arial"/>
      <family val="2"/>
    </font>
    <font>
      <sz val="8"/>
      <name val="Helv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b/>
      <sz val="18"/>
      <color indexed="62"/>
      <name val="Cambria"/>
      <family val="2"/>
    </font>
    <font>
      <b/>
      <sz val="14"/>
      <color indexed="9"/>
      <name val="LucidaSans"/>
    </font>
    <font>
      <sz val="11"/>
      <color indexed="17"/>
      <name val="Calibri"/>
      <family val="2"/>
      <charset val="238"/>
    </font>
    <font>
      <sz val="12"/>
      <name val="Helv"/>
    </font>
    <font>
      <sz val="8"/>
      <name val="Univers (WN)"/>
      <family val="2"/>
    </font>
    <font>
      <sz val="6"/>
      <name val="DUTCH"/>
    </font>
    <font>
      <b/>
      <sz val="8"/>
      <color indexed="8"/>
      <name val="Helv"/>
    </font>
    <font>
      <sz val="11"/>
      <color indexed="10"/>
      <name val="Calibri"/>
      <family val="2"/>
      <charset val="238"/>
    </font>
    <font>
      <sz val="9"/>
      <color indexed="63"/>
      <name val="Arial"/>
      <family val="2"/>
    </font>
    <font>
      <sz val="10"/>
      <name val="SWISS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Univers (WN)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1"/>
      <name val="돋움"/>
      <charset val="129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6"/>
      <color indexed="9"/>
      <name val="Calibri"/>
      <family val="2"/>
      <scheme val="minor"/>
    </font>
    <font>
      <sz val="10"/>
      <name val="Calibri"/>
      <family val="2"/>
    </font>
  </fonts>
  <fills count="10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darkUp"/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4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40"/>
        <bgColor indexed="64"/>
      </patternFill>
    </fill>
    <fill>
      <patternFill patternType="solid">
        <fgColor indexed="9"/>
      </patternFill>
    </fill>
    <fill>
      <patternFill patternType="solid">
        <fgColor indexed="43"/>
        <bgColor indexed="32"/>
      </patternFill>
    </fill>
    <fill>
      <patternFill patternType="solid">
        <fgColor indexed="2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4"/>
      </patternFill>
    </fill>
    <fill>
      <patternFill patternType="solid">
        <fgColor indexed="24"/>
      </patternFill>
    </fill>
    <fill>
      <patternFill patternType="solid">
        <fgColor indexed="13"/>
      </patternFill>
    </fill>
    <fill>
      <patternFill patternType="solid">
        <fgColor indexed="40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28"/>
        <bgColor indexed="64"/>
      </patternFill>
    </fill>
    <fill>
      <patternFill patternType="mediumGray">
        <fgColor indexed="9"/>
        <bgColor indexed="9"/>
      </patternFill>
    </fill>
    <fill>
      <patternFill patternType="solid">
        <fgColor indexed="55"/>
        <bgColor indexed="8"/>
      </patternFill>
    </fill>
    <fill>
      <patternFill patternType="solid">
        <fgColor indexed="22"/>
        <bgColor indexed="8"/>
      </patternFill>
    </fill>
    <fill>
      <patternFill patternType="solid">
        <fgColor indexed="25"/>
        <bgColor indexed="8"/>
      </patternFill>
    </fill>
    <fill>
      <patternFill patternType="solid">
        <fgColor indexed="45"/>
        <bgColor indexed="64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8"/>
        <bgColor indexed="64"/>
      </patternFill>
    </fill>
    <fill>
      <patternFill patternType="solid">
        <fgColor indexed="63"/>
      </patternFill>
    </fill>
    <fill>
      <patternFill patternType="solid">
        <fgColor indexed="3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7EFF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0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/>
      <right style="medium">
        <color indexed="0"/>
      </right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9"/>
      </left>
      <right/>
      <top/>
      <bottom/>
      <diagonal/>
    </border>
    <border>
      <left/>
      <right/>
      <top/>
      <bottom style="medium">
        <color indexed="30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n">
        <color indexed="9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/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84">
    <xf numFmtId="0" fontId="0" fillId="0" borderId="0"/>
    <xf numFmtId="0" fontId="2" fillId="0" borderId="0"/>
    <xf numFmtId="0" fontId="26" fillId="0" borderId="62" applyNumberFormat="0" applyFill="0" applyAlignment="0" applyProtection="0"/>
    <xf numFmtId="168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3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8" fillId="0" borderId="0"/>
    <xf numFmtId="0" fontId="18" fillId="0" borderId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7" fillId="0" borderId="0"/>
    <xf numFmtId="16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0" borderId="0" applyNumberFormat="0" applyBorder="0" applyAlignment="0" applyProtection="0"/>
    <xf numFmtId="0" fontId="20" fillId="23" borderId="0" applyNumberFormat="0" applyBorder="0" applyAlignment="0" applyProtection="0"/>
    <xf numFmtId="0" fontId="20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22" fillId="19" borderId="0" applyNumberFormat="0" applyBorder="0" applyAlignment="0" applyProtection="0"/>
    <xf numFmtId="0" fontId="23" fillId="31" borderId="47" applyNumberFormat="0" applyAlignment="0" applyProtection="0"/>
    <xf numFmtId="0" fontId="23" fillId="31" borderId="47" applyNumberFormat="0" applyAlignment="0" applyProtection="0"/>
    <xf numFmtId="0" fontId="23" fillId="31" borderId="47" applyNumberFormat="0" applyAlignment="0" applyProtection="0"/>
    <xf numFmtId="0" fontId="23" fillId="31" borderId="47" applyNumberFormat="0" applyAlignment="0" applyProtection="0"/>
    <xf numFmtId="0" fontId="23" fillId="31" borderId="47" applyNumberFormat="0" applyAlignment="0" applyProtection="0"/>
    <xf numFmtId="0" fontId="24" fillId="32" borderId="48" applyNumberFormat="0" applyAlignment="0" applyProtection="0"/>
    <xf numFmtId="0" fontId="25" fillId="0" borderId="49" applyNumberFormat="0" applyFill="0" applyAlignment="0" applyProtection="0"/>
    <xf numFmtId="0" fontId="26" fillId="0" borderId="0" applyNumberFormat="0" applyFill="0" applyBorder="0" applyAlignment="0" applyProtection="0"/>
    <xf numFmtId="0" fontId="21" fillId="33" borderId="0" applyNumberFormat="0" applyBorder="0" applyAlignment="0" applyProtection="0"/>
    <xf numFmtId="0" fontId="21" fillId="34" borderId="0" applyNumberFormat="0" applyBorder="0" applyAlignment="0" applyProtection="0"/>
    <xf numFmtId="0" fontId="21" fillId="35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6" borderId="0" applyNumberFormat="0" applyBorder="0" applyAlignment="0" applyProtection="0"/>
    <xf numFmtId="0" fontId="27" fillId="22" borderId="47" applyNumberFormat="0" applyAlignment="0" applyProtection="0"/>
    <xf numFmtId="0" fontId="27" fillId="22" borderId="47" applyNumberFormat="0" applyAlignment="0" applyProtection="0"/>
    <xf numFmtId="0" fontId="27" fillId="22" borderId="47" applyNumberFormat="0" applyAlignment="0" applyProtection="0"/>
    <xf numFmtId="0" fontId="27" fillId="22" borderId="47" applyNumberFormat="0" applyAlignment="0" applyProtection="0"/>
    <xf numFmtId="0" fontId="27" fillId="22" borderId="47" applyNumberFormat="0" applyAlignment="0" applyProtection="0"/>
    <xf numFmtId="169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37" fontId="2" fillId="13" borderId="0" applyNumberFormat="0" applyFont="0" applyBorder="0" applyAlignment="0" applyProtection="0"/>
    <xf numFmtId="0" fontId="28" fillId="18" borderId="0" applyNumberFormat="0" applyBorder="0" applyAlignment="0" applyProtection="0"/>
    <xf numFmtId="41" fontId="2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29" fillId="37" borderId="0" applyNumberFormat="0" applyBorder="0" applyAlignment="0" applyProtection="0"/>
    <xf numFmtId="0" fontId="30" fillId="0" borderId="0"/>
    <xf numFmtId="0" fontId="30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7" fillId="38" borderId="50" applyNumberFormat="0" applyFont="0" applyAlignment="0" applyProtection="0"/>
    <xf numFmtId="0" fontId="17" fillId="38" borderId="50" applyNumberFormat="0" applyFont="0" applyAlignment="0" applyProtection="0"/>
    <xf numFmtId="0" fontId="17" fillId="38" borderId="50" applyNumberFormat="0" applyFont="0" applyAlignment="0" applyProtection="0"/>
    <xf numFmtId="0" fontId="17" fillId="38" borderId="50" applyNumberFormat="0" applyFont="0" applyAlignment="0" applyProtection="0"/>
    <xf numFmtId="0" fontId="17" fillId="38" borderId="50" applyNumberFormat="0" applyFont="0" applyAlignment="0" applyProtection="0"/>
    <xf numFmtId="9" fontId="20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31" fillId="31" borderId="51" applyNumberFormat="0" applyAlignment="0" applyProtection="0"/>
    <xf numFmtId="0" fontId="31" fillId="31" borderId="51" applyNumberFormat="0" applyAlignment="0" applyProtection="0"/>
    <xf numFmtId="0" fontId="31" fillId="31" borderId="51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2" applyNumberFormat="0" applyFill="0" applyAlignment="0" applyProtection="0"/>
    <xf numFmtId="0" fontId="35" fillId="0" borderId="53" applyNumberFormat="0" applyFill="0" applyAlignment="0" applyProtection="0"/>
    <xf numFmtId="0" fontId="26" fillId="0" borderId="54" applyNumberFormat="0" applyFill="0" applyAlignment="0" applyProtection="0"/>
    <xf numFmtId="0" fontId="26" fillId="0" borderId="54" applyNumberFormat="0" applyFill="0" applyAlignment="0" applyProtection="0"/>
    <xf numFmtId="0" fontId="26" fillId="0" borderId="54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55" applyNumberFormat="0" applyFill="0" applyAlignment="0" applyProtection="0"/>
    <xf numFmtId="0" fontId="37" fillId="0" borderId="55" applyNumberFormat="0" applyFill="0" applyAlignment="0" applyProtection="0"/>
    <xf numFmtId="0" fontId="37" fillId="0" borderId="55" applyNumberFormat="0" applyFill="0" applyAlignment="0" applyProtection="0"/>
    <xf numFmtId="43" fontId="1" fillId="0" borderId="0" applyFont="0" applyFill="0" applyBorder="0" applyAlignment="0" applyProtection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42" fillId="0" borderId="0"/>
    <xf numFmtId="167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26" fillId="0" borderId="58" applyNumberFormat="0" applyFill="0" applyAlignment="0" applyProtection="0"/>
    <xf numFmtId="0" fontId="2" fillId="0" borderId="0"/>
    <xf numFmtId="0" fontId="26" fillId="0" borderId="60" applyNumberFormat="0" applyFill="0" applyAlignment="0" applyProtection="0"/>
    <xf numFmtId="0" fontId="2" fillId="0" borderId="0" applyNumberFormat="0" applyFill="0" applyBorder="0" applyAlignment="0" applyProtection="0"/>
    <xf numFmtId="0" fontId="26" fillId="0" borderId="58" applyNumberFormat="0" applyFill="0" applyAlignment="0" applyProtection="0"/>
    <xf numFmtId="0" fontId="41" fillId="0" borderId="0"/>
    <xf numFmtId="0" fontId="26" fillId="0" borderId="61" applyNumberFormat="0" applyFill="0" applyAlignment="0" applyProtection="0"/>
    <xf numFmtId="0" fontId="40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41" fillId="0" borderId="0"/>
    <xf numFmtId="0" fontId="41" fillId="0" borderId="0"/>
    <xf numFmtId="0" fontId="40" fillId="0" borderId="0"/>
    <xf numFmtId="0" fontId="2" fillId="0" borderId="0"/>
    <xf numFmtId="0" fontId="2" fillId="0" borderId="0"/>
    <xf numFmtId="0" fontId="26" fillId="0" borderId="57" applyNumberFormat="0" applyFill="0" applyAlignment="0" applyProtection="0"/>
    <xf numFmtId="0" fontId="26" fillId="0" borderId="57" applyNumberFormat="0" applyFill="0" applyAlignment="0" applyProtection="0"/>
    <xf numFmtId="0" fontId="26" fillId="0" borderId="57" applyNumberFormat="0" applyFill="0" applyAlignment="0" applyProtection="0"/>
    <xf numFmtId="0" fontId="42" fillId="0" borderId="0"/>
    <xf numFmtId="43" fontId="2" fillId="0" borderId="0" applyFont="0" applyFill="0" applyBorder="0" applyAlignment="0" applyProtection="0"/>
    <xf numFmtId="0" fontId="42" fillId="0" borderId="0"/>
    <xf numFmtId="0" fontId="2" fillId="0" borderId="0"/>
    <xf numFmtId="0" fontId="41" fillId="0" borderId="0"/>
    <xf numFmtId="0" fontId="39" fillId="0" borderId="0"/>
    <xf numFmtId="0" fontId="2" fillId="0" borderId="0"/>
    <xf numFmtId="0" fontId="26" fillId="0" borderId="60" applyNumberFormat="0" applyFill="0" applyAlignment="0" applyProtection="0"/>
    <xf numFmtId="0" fontId="2" fillId="0" borderId="0" applyNumberFormat="0" applyFill="0" applyBorder="0" applyAlignment="0" applyProtection="0"/>
    <xf numFmtId="0" fontId="26" fillId="0" borderId="60" applyNumberFormat="0" applyFill="0" applyAlignment="0" applyProtection="0"/>
    <xf numFmtId="0" fontId="2" fillId="0" borderId="0"/>
    <xf numFmtId="0" fontId="43" fillId="0" borderId="0"/>
    <xf numFmtId="0" fontId="2" fillId="0" borderId="0"/>
    <xf numFmtId="0" fontId="41" fillId="0" borderId="0"/>
    <xf numFmtId="0" fontId="26" fillId="0" borderId="59" applyNumberFormat="0" applyFill="0" applyAlignment="0" applyProtection="0"/>
    <xf numFmtId="0" fontId="41" fillId="0" borderId="0"/>
    <xf numFmtId="9" fontId="30" fillId="0" borderId="0" applyFont="0" applyFill="0" applyBorder="0" applyAlignment="0" applyProtection="0"/>
    <xf numFmtId="0" fontId="26" fillId="0" borderId="61" applyNumberFormat="0" applyFill="0" applyAlignment="0" applyProtection="0"/>
    <xf numFmtId="0" fontId="2" fillId="0" borderId="0"/>
    <xf numFmtId="0" fontId="41" fillId="0" borderId="0"/>
    <xf numFmtId="0" fontId="41" fillId="0" borderId="0"/>
    <xf numFmtId="0" fontId="2" fillId="0" borderId="0" applyNumberFormat="0" applyFill="0" applyBorder="0" applyAlignment="0" applyProtection="0"/>
    <xf numFmtId="0" fontId="26" fillId="0" borderId="62" applyNumberFormat="0" applyFill="0" applyAlignment="0" applyProtection="0"/>
    <xf numFmtId="0" fontId="2" fillId="0" borderId="0" applyNumberFormat="0" applyFill="0" applyBorder="0" applyAlignment="0" applyProtection="0"/>
    <xf numFmtId="0" fontId="42" fillId="0" borderId="0"/>
    <xf numFmtId="0" fontId="2" fillId="0" borderId="0"/>
    <xf numFmtId="0" fontId="41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26" fillId="0" borderId="61" applyNumberFormat="0" applyFill="0" applyAlignment="0" applyProtection="0"/>
    <xf numFmtId="0" fontId="41" fillId="0" borderId="0"/>
    <xf numFmtId="0" fontId="4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6" fillId="0" borderId="58" applyNumberFormat="0" applyFill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6" fillId="0" borderId="59" applyNumberFormat="0" applyFill="0" applyAlignment="0" applyProtection="0"/>
    <xf numFmtId="43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6" fillId="0" borderId="59" applyNumberFormat="0" applyFill="0" applyAlignment="0" applyProtection="0"/>
    <xf numFmtId="0" fontId="2" fillId="0" borderId="0"/>
    <xf numFmtId="43" fontId="2" fillId="0" borderId="0" applyFont="0" applyFill="0" applyBorder="0" applyAlignment="0" applyProtection="0"/>
    <xf numFmtId="0" fontId="41" fillId="0" borderId="0"/>
    <xf numFmtId="0" fontId="4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6" fillId="0" borderId="56" applyNumberFormat="0" applyFill="0" applyAlignment="0" applyProtection="0"/>
    <xf numFmtId="0" fontId="26" fillId="0" borderId="56" applyNumberFormat="0" applyFill="0" applyAlignment="0" applyProtection="0"/>
    <xf numFmtId="0" fontId="26" fillId="0" borderId="56" applyNumberFormat="0" applyFill="0" applyAlignment="0" applyProtection="0"/>
    <xf numFmtId="0" fontId="2" fillId="0" borderId="0"/>
    <xf numFmtId="0" fontId="43" fillId="0" borderId="0"/>
    <xf numFmtId="0" fontId="41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1" fillId="0" borderId="0"/>
    <xf numFmtId="0" fontId="42" fillId="0" borderId="0"/>
    <xf numFmtId="43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>
      <alignment vertical="top"/>
    </xf>
    <xf numFmtId="0" fontId="41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41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26" fillId="0" borderId="62" applyNumberFormat="0" applyFill="0" applyAlignment="0" applyProtection="0"/>
    <xf numFmtId="0" fontId="2" fillId="0" borderId="0"/>
    <xf numFmtId="0" fontId="41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42" fillId="0" borderId="0"/>
    <xf numFmtId="0" fontId="42" fillId="0" borderId="0"/>
    <xf numFmtId="0" fontId="2" fillId="0" borderId="0"/>
    <xf numFmtId="0" fontId="2" fillId="0" borderId="0"/>
    <xf numFmtId="0" fontId="41" fillId="0" borderId="0"/>
    <xf numFmtId="0" fontId="40" fillId="0" borderId="0"/>
    <xf numFmtId="0" fontId="43" fillId="0" borderId="0"/>
    <xf numFmtId="166" fontId="2" fillId="0" borderId="0" applyFont="0" applyFill="0" applyBorder="0" applyAlignment="0" applyProtection="0"/>
    <xf numFmtId="0" fontId="41" fillId="0" borderId="0"/>
    <xf numFmtId="0" fontId="43" fillId="0" borderId="0"/>
    <xf numFmtId="0" fontId="43" fillId="0" borderId="0"/>
    <xf numFmtId="0" fontId="40" fillId="0" borderId="0"/>
    <xf numFmtId="0" fontId="41" fillId="0" borderId="0"/>
    <xf numFmtId="0" fontId="41" fillId="0" borderId="0"/>
    <xf numFmtId="0" fontId="40" fillId="0" borderId="0"/>
    <xf numFmtId="0" fontId="40" fillId="0" borderId="0"/>
    <xf numFmtId="0" fontId="43" fillId="0" borderId="0"/>
    <xf numFmtId="0" fontId="43" fillId="0" borderId="0"/>
    <xf numFmtId="0" fontId="41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" fillId="0" borderId="0"/>
    <xf numFmtId="0" fontId="2" fillId="0" borderId="0"/>
    <xf numFmtId="0" fontId="41" fillId="0" borderId="0"/>
    <xf numFmtId="0" fontId="42" fillId="0" borderId="0"/>
    <xf numFmtId="0" fontId="41" fillId="0" borderId="0"/>
    <xf numFmtId="0" fontId="40" fillId="0" borderId="0"/>
    <xf numFmtId="0" fontId="42" fillId="0" borderId="0"/>
    <xf numFmtId="0" fontId="41" fillId="0" borderId="0"/>
    <xf numFmtId="0" fontId="42" fillId="0" borderId="0"/>
    <xf numFmtId="0" fontId="2" fillId="0" borderId="0"/>
    <xf numFmtId="0" fontId="41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40" fillId="0" borderId="0"/>
    <xf numFmtId="0" fontId="40" fillId="0" borderId="0"/>
    <xf numFmtId="0" fontId="40" fillId="0" borderId="0"/>
    <xf numFmtId="0" fontId="2" fillId="0" borderId="0"/>
    <xf numFmtId="0" fontId="41" fillId="0" borderId="0"/>
    <xf numFmtId="0" fontId="41" fillId="0" borderId="0"/>
    <xf numFmtId="0" fontId="42" fillId="0" borderId="0"/>
    <xf numFmtId="0" fontId="2" fillId="0" borderId="0"/>
    <xf numFmtId="0" fontId="42" fillId="0" borderId="0"/>
    <xf numFmtId="0" fontId="2" fillId="0" borderId="0"/>
    <xf numFmtId="175" fontId="2" fillId="0" borderId="0" applyFont="0" applyFill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44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0" borderId="0" applyNumberFormat="0" applyBorder="0" applyAlignment="0" applyProtection="0"/>
    <xf numFmtId="0" fontId="44" fillId="23" borderId="0" applyNumberFormat="0" applyBorder="0" applyAlignment="0" applyProtection="0"/>
    <xf numFmtId="0" fontId="44" fillId="26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0" borderId="0" applyNumberFormat="0" applyBorder="0" applyAlignment="0" applyProtection="0"/>
    <xf numFmtId="0" fontId="20" fillId="23" borderId="0" applyNumberFormat="0" applyBorder="0" applyAlignment="0" applyProtection="0"/>
    <xf numFmtId="0" fontId="20" fillId="26" borderId="0" applyNumberFormat="0" applyBorder="0" applyAlignment="0" applyProtection="0"/>
    <xf numFmtId="0" fontId="45" fillId="27" borderId="0" applyNumberFormat="0" applyBorder="0" applyAlignment="0" applyProtection="0"/>
    <xf numFmtId="0" fontId="45" fillId="24" borderId="0" applyNumberFormat="0" applyBorder="0" applyAlignment="0" applyProtection="0"/>
    <xf numFmtId="0" fontId="45" fillId="25" borderId="0" applyNumberFormat="0" applyBorder="0" applyAlignment="0" applyProtection="0"/>
    <xf numFmtId="0" fontId="45" fillId="28" borderId="0" applyNumberFormat="0" applyBorder="0" applyAlignment="0" applyProtection="0"/>
    <xf numFmtId="0" fontId="45" fillId="29" borderId="0" applyNumberFormat="0" applyBorder="0" applyAlignment="0" applyProtection="0"/>
    <xf numFmtId="0" fontId="45" fillId="30" borderId="0" applyNumberFormat="0" applyBorder="0" applyAlignment="0" applyProtection="0"/>
    <xf numFmtId="0" fontId="21" fillId="27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1" fillId="0" borderId="0"/>
    <xf numFmtId="0" fontId="41" fillId="0" borderId="0"/>
    <xf numFmtId="0" fontId="43" fillId="0" borderId="0"/>
    <xf numFmtId="0" fontId="41" fillId="0" borderId="0"/>
    <xf numFmtId="0" fontId="21" fillId="33" borderId="0" applyNumberFormat="0" applyBorder="0" applyAlignment="0" applyProtection="0"/>
    <xf numFmtId="0" fontId="20" fillId="40" borderId="0" applyNumberFormat="0" applyBorder="0" applyAlignment="0" applyProtection="0"/>
    <xf numFmtId="0" fontId="20" fillId="41" borderId="0" applyNumberFormat="0" applyBorder="0" applyAlignment="0" applyProtection="0"/>
    <xf numFmtId="0" fontId="21" fillId="42" borderId="0" applyNumberFormat="0" applyBorder="0" applyAlignment="0" applyProtection="0"/>
    <xf numFmtId="0" fontId="21" fillId="43" borderId="0" applyNumberFormat="0" applyBorder="0" applyAlignment="0" applyProtection="0"/>
    <xf numFmtId="0" fontId="21" fillId="34" borderId="0" applyNumberFormat="0" applyBorder="0" applyAlignment="0" applyProtection="0"/>
    <xf numFmtId="0" fontId="20" fillId="44" borderId="0" applyNumberFormat="0" applyBorder="0" applyAlignment="0" applyProtection="0"/>
    <xf numFmtId="0" fontId="20" fillId="45" borderId="0" applyNumberFormat="0" applyBorder="0" applyAlignment="0" applyProtection="0"/>
    <xf numFmtId="0" fontId="21" fillId="46" borderId="0" applyNumberFormat="0" applyBorder="0" applyAlignment="0" applyProtection="0"/>
    <xf numFmtId="0" fontId="21" fillId="47" borderId="0" applyNumberFormat="0" applyBorder="0" applyAlignment="0" applyProtection="0"/>
    <xf numFmtId="0" fontId="21" fillId="35" borderId="0" applyNumberFormat="0" applyBorder="0" applyAlignment="0" applyProtection="0"/>
    <xf numFmtId="0" fontId="20" fillId="48" borderId="0" applyNumberFormat="0" applyBorder="0" applyAlignment="0" applyProtection="0"/>
    <xf numFmtId="0" fontId="20" fillId="49" borderId="0" applyNumberFormat="0" applyBorder="0" applyAlignment="0" applyProtection="0"/>
    <xf numFmtId="0" fontId="21" fillId="50" borderId="0" applyNumberFormat="0" applyBorder="0" applyAlignment="0" applyProtection="0"/>
    <xf numFmtId="0" fontId="21" fillId="51" borderId="0" applyNumberFormat="0" applyBorder="0" applyAlignment="0" applyProtection="0"/>
    <xf numFmtId="0" fontId="21" fillId="28" borderId="0" applyNumberFormat="0" applyBorder="0" applyAlignment="0" applyProtection="0"/>
    <xf numFmtId="0" fontId="20" fillId="44" borderId="0" applyNumberFormat="0" applyBorder="0" applyAlignment="0" applyProtection="0"/>
    <xf numFmtId="0" fontId="20" fillId="52" borderId="0" applyNumberFormat="0" applyBorder="0" applyAlignment="0" applyProtection="0"/>
    <xf numFmtId="0" fontId="21" fillId="45" borderId="0" applyNumberFormat="0" applyBorder="0" applyAlignment="0" applyProtection="0"/>
    <xf numFmtId="0" fontId="21" fillId="53" borderId="0" applyNumberFormat="0" applyBorder="0" applyAlignment="0" applyProtection="0"/>
    <xf numFmtId="0" fontId="21" fillId="29" borderId="0" applyNumberFormat="0" applyBorder="0" applyAlignment="0" applyProtection="0"/>
    <xf numFmtId="0" fontId="20" fillId="54" borderId="0" applyNumberFormat="0" applyBorder="0" applyAlignment="0" applyProtection="0"/>
    <xf numFmtId="0" fontId="20" fillId="55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36" borderId="0" applyNumberFormat="0" applyBorder="0" applyAlignment="0" applyProtection="0"/>
    <xf numFmtId="0" fontId="20" fillId="56" borderId="0" applyNumberFormat="0" applyBorder="0" applyAlignment="0" applyProtection="0"/>
    <xf numFmtId="0" fontId="20" fillId="57" borderId="0" applyNumberFormat="0" applyBorder="0" applyAlignment="0" applyProtection="0"/>
    <xf numFmtId="0" fontId="21" fillId="58" borderId="0" applyNumberFormat="0" applyBorder="0" applyAlignment="0" applyProtection="0"/>
    <xf numFmtId="0" fontId="21" fillId="59" borderId="0" applyNumberFormat="0" applyBorder="0" applyAlignment="0" applyProtection="0"/>
    <xf numFmtId="0" fontId="46" fillId="0" borderId="0" applyNumberFormat="0" applyFill="0" applyBorder="0" applyAlignment="0" applyProtection="0"/>
    <xf numFmtId="0" fontId="41" fillId="0" borderId="0"/>
    <xf numFmtId="0" fontId="28" fillId="18" borderId="0" applyNumberFormat="0" applyBorder="0" applyAlignment="0" applyProtection="0"/>
    <xf numFmtId="0" fontId="23" fillId="31" borderId="47" applyNumberFormat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14" fillId="60" borderId="0"/>
    <xf numFmtId="0" fontId="48" fillId="0" borderId="0" applyNumberFormat="0" applyFill="0" applyBorder="0" applyAlignment="0" applyProtection="0"/>
    <xf numFmtId="176" fontId="49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177" fontId="2" fillId="0" borderId="0" applyFill="0" applyBorder="0" applyAlignment="0"/>
    <xf numFmtId="0" fontId="52" fillId="61" borderId="47" applyNumberFormat="0" applyAlignment="0" applyProtection="0"/>
    <xf numFmtId="0" fontId="23" fillId="31" borderId="47" applyNumberFormat="0" applyAlignment="0" applyProtection="0"/>
    <xf numFmtId="0" fontId="53" fillId="32" borderId="48" applyNumberFormat="0" applyAlignment="0" applyProtection="0"/>
    <xf numFmtId="0" fontId="54" fillId="0" borderId="55" applyNumberFormat="0" applyFill="0" applyAlignment="0" applyProtection="0"/>
    <xf numFmtId="178" fontId="2" fillId="0" borderId="0" applyFont="0" applyFill="0" applyBorder="0" applyAlignment="0" applyProtection="0"/>
    <xf numFmtId="0" fontId="24" fillId="32" borderId="48" applyNumberFormat="0" applyAlignment="0" applyProtection="0"/>
    <xf numFmtId="0" fontId="55" fillId="18" borderId="0" applyNumberFormat="0" applyBorder="0" applyAlignment="0" applyProtection="0"/>
    <xf numFmtId="172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3" fontId="56" fillId="0" borderId="0" applyFont="0" applyFill="0" applyBorder="0" applyAlignment="0" applyProtection="0"/>
    <xf numFmtId="0" fontId="24" fillId="32" borderId="48" applyNumberFormat="0" applyAlignment="0" applyProtection="0"/>
    <xf numFmtId="0" fontId="57" fillId="0" borderId="0" applyNumberFormat="0" applyAlignment="0">
      <alignment horizontal="left"/>
    </xf>
    <xf numFmtId="0" fontId="58" fillId="19" borderId="0" applyNumberFormat="0" applyBorder="0" applyAlignment="0" applyProtection="0"/>
    <xf numFmtId="0" fontId="59" fillId="62" borderId="0"/>
    <xf numFmtId="171" fontId="2" fillId="0" borderId="0" applyFont="0" applyFill="0" applyBorder="0" applyAlignment="0" applyProtection="0"/>
    <xf numFmtId="180" fontId="60" fillId="63" borderId="65">
      <alignment horizontal="right"/>
    </xf>
    <xf numFmtId="181" fontId="2" fillId="0" borderId="0" applyFont="0" applyFill="0" applyBorder="0" applyAlignment="0" applyProtection="0"/>
    <xf numFmtId="182" fontId="56" fillId="0" borderId="0" applyFont="0" applyFill="0" applyBorder="0" applyAlignment="0" applyProtection="0"/>
    <xf numFmtId="0" fontId="14" fillId="64" borderId="0"/>
    <xf numFmtId="0" fontId="56" fillId="0" borderId="0" applyFont="0" applyFill="0" applyBorder="0" applyAlignment="0" applyProtection="0"/>
    <xf numFmtId="183" fontId="2" fillId="0" borderId="0" applyFont="0" applyFill="0" applyBorder="0" applyAlignment="0" applyProtection="0">
      <alignment vertical="top"/>
    </xf>
    <xf numFmtId="184" fontId="2" fillId="0" borderId="0" applyFont="0" applyFill="0" applyBorder="0" applyAlignment="0" applyProtection="0"/>
    <xf numFmtId="185" fontId="9" fillId="65" borderId="0" applyNumberFormat="0" applyBorder="0" applyAlignment="0" applyProtection="0"/>
    <xf numFmtId="186" fontId="2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2" fillId="0" borderId="66"/>
    <xf numFmtId="0" fontId="51" fillId="66" borderId="0" applyNumberFormat="0">
      <alignment horizontal="left"/>
    </xf>
    <xf numFmtId="0" fontId="51" fillId="67" borderId="0" applyNumberFormat="0">
      <alignment horizontal="left"/>
    </xf>
    <xf numFmtId="0" fontId="51" fillId="31" borderId="0" applyNumberFormat="0">
      <alignment horizontal="left"/>
    </xf>
    <xf numFmtId="0" fontId="51" fillId="17" borderId="0" applyNumberFormat="0">
      <alignment horizontal="left"/>
    </xf>
    <xf numFmtId="0" fontId="51" fillId="68" borderId="0" applyNumberFormat="0">
      <alignment horizontal="left"/>
    </xf>
    <xf numFmtId="0" fontId="51" fillId="25" borderId="0" applyNumberFormat="0">
      <alignment horizontal="left"/>
    </xf>
    <xf numFmtId="0" fontId="37" fillId="69" borderId="0" applyNumberFormat="0" applyBorder="0" applyAlignment="0" applyProtection="0"/>
    <xf numFmtId="0" fontId="37" fillId="70" borderId="0" applyNumberFormat="0" applyBorder="0" applyAlignment="0" applyProtection="0"/>
    <xf numFmtId="0" fontId="37" fillId="71" borderId="0" applyNumberFormat="0" applyBorder="0" applyAlignment="0" applyProtection="0"/>
    <xf numFmtId="0" fontId="62" fillId="0" borderId="0">
      <protection locked="0"/>
    </xf>
    <xf numFmtId="0" fontId="63" fillId="0" borderId="67" applyNumberFormat="0" applyFill="0" applyAlignment="0" applyProtection="0"/>
    <xf numFmtId="0" fontId="64" fillId="0" borderId="53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5" fillId="0" borderId="68" applyNumberFormat="0" applyFill="0" applyAlignment="0" applyProtection="0"/>
    <xf numFmtId="0" fontId="66" fillId="0" borderId="0" applyNumberFormat="0" applyAlignment="0">
      <alignment horizontal="left"/>
    </xf>
    <xf numFmtId="187" fontId="2" fillId="0" borderId="0">
      <alignment horizontal="left" wrapText="1"/>
    </xf>
    <xf numFmtId="168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88" fontId="6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33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189" fontId="2" fillId="0" borderId="0" applyFont="0" applyFill="0" applyBorder="0" applyAlignment="0" applyProtection="0">
      <alignment horizontal="right"/>
    </xf>
    <xf numFmtId="0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70" fontId="61" fillId="0" borderId="0" applyFill="0" applyBorder="0" applyAlignment="0" applyProtection="0"/>
    <xf numFmtId="2" fontId="56" fillId="0" borderId="0" applyFont="0" applyFill="0" applyBorder="0" applyAlignment="0" applyProtection="0"/>
    <xf numFmtId="185" fontId="74" fillId="0" borderId="0" applyNumberFormat="0" applyFill="0" applyBorder="0" applyAlignment="0" applyProtection="0"/>
    <xf numFmtId="190" fontId="9" fillId="12" borderId="46" applyFont="0" applyFill="0" applyBorder="0" applyAlignment="0">
      <alignment horizontal="center"/>
    </xf>
    <xf numFmtId="0" fontId="25" fillId="0" borderId="49" applyNumberFormat="0" applyFill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14" fillId="72" borderId="69" applyBorder="0">
      <alignment horizontal="right"/>
    </xf>
    <xf numFmtId="0" fontId="14" fillId="14" borderId="0"/>
    <xf numFmtId="38" fontId="11" fillId="11" borderId="0" applyNumberFormat="0" applyBorder="0" applyAlignment="0" applyProtection="0"/>
    <xf numFmtId="0" fontId="51" fillId="0" borderId="8" applyNumberFormat="0" applyAlignment="0" applyProtection="0">
      <alignment horizontal="left" vertical="center"/>
    </xf>
    <xf numFmtId="0" fontId="51" fillId="0" borderId="16">
      <alignment horizontal="left" vertical="center"/>
    </xf>
    <xf numFmtId="0" fontId="34" fillId="0" borderId="52" applyNumberFormat="0" applyFill="0" applyAlignment="0" applyProtection="0"/>
    <xf numFmtId="0" fontId="35" fillId="0" borderId="53" applyNumberFormat="0" applyFill="0" applyAlignment="0" applyProtection="0"/>
    <xf numFmtId="0" fontId="26" fillId="0" borderId="70" applyNumberFormat="0" applyFill="0" applyAlignment="0" applyProtection="0"/>
    <xf numFmtId="0" fontId="26" fillId="0" borderId="0" applyNumberFormat="0" applyFill="0" applyBorder="0" applyAlignment="0" applyProtection="0"/>
    <xf numFmtId="0" fontId="75" fillId="73" borderId="65">
      <alignment horizontal="left" vertical="center" wrapText="1"/>
    </xf>
    <xf numFmtId="0" fontId="2" fillId="11" borderId="24" applyFont="0" applyBorder="0" applyAlignment="0"/>
    <xf numFmtId="0" fontId="13" fillId="0" borderId="0" applyNumberFormat="0" applyFill="0" applyBorder="0" applyAlignment="0" applyProtection="0">
      <alignment vertical="top"/>
      <protection locked="0"/>
    </xf>
    <xf numFmtId="0" fontId="27" fillId="22" borderId="47" applyNumberFormat="0" applyAlignment="0" applyProtection="0"/>
    <xf numFmtId="10" fontId="11" fillId="13" borderId="1" applyNumberFormat="0" applyBorder="0" applyAlignment="0" applyProtection="0"/>
    <xf numFmtId="185" fontId="2" fillId="16" borderId="1" applyNumberFormat="0" applyFont="0" applyAlignment="0">
      <protection locked="0"/>
    </xf>
    <xf numFmtId="0" fontId="27" fillId="22" borderId="47" applyNumberFormat="0" applyAlignment="0" applyProtection="0"/>
    <xf numFmtId="191" fontId="2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76" fillId="32" borderId="48" applyNumberFormat="0" applyAlignment="0" applyProtection="0"/>
    <xf numFmtId="0" fontId="34" fillId="0" borderId="52" applyNumberFormat="0" applyFill="0" applyAlignment="0" applyProtection="0"/>
    <xf numFmtId="0" fontId="35" fillId="0" borderId="53" applyNumberFormat="0" applyFill="0" applyAlignment="0" applyProtection="0"/>
    <xf numFmtId="0" fontId="26" fillId="0" borderId="70" applyNumberFormat="0" applyFill="0" applyAlignment="0" applyProtection="0"/>
    <xf numFmtId="0" fontId="26" fillId="0" borderId="0" applyNumberFormat="0" applyFill="0" applyBorder="0" applyAlignment="0" applyProtection="0"/>
    <xf numFmtId="38" fontId="71" fillId="0" borderId="0"/>
    <xf numFmtId="38" fontId="77" fillId="0" borderId="0"/>
    <xf numFmtId="38" fontId="78" fillId="0" borderId="0"/>
    <xf numFmtId="38" fontId="73" fillId="0" borderId="0"/>
    <xf numFmtId="0" fontId="19" fillId="0" borderId="0"/>
    <xf numFmtId="0" fontId="19" fillId="0" borderId="0"/>
    <xf numFmtId="0" fontId="67" fillId="0" borderId="0"/>
    <xf numFmtId="0" fontId="25" fillId="0" borderId="49" applyNumberFormat="0" applyFill="0" applyAlignment="0" applyProtection="0"/>
    <xf numFmtId="193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38" fontId="67" fillId="0" borderId="0" applyFont="0" applyFill="0" applyBorder="0" applyAlignment="0" applyProtection="0"/>
    <xf numFmtId="38" fontId="6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0" fontId="67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1" fillId="0" borderId="0" applyFont="0" applyFill="0" applyBorder="0" applyAlignment="0" applyProtection="0"/>
    <xf numFmtId="196" fontId="67" fillId="0" borderId="0" applyFont="0" applyFill="0" applyBorder="0" applyAlignment="0" applyProtection="0"/>
    <xf numFmtId="196" fontId="67" fillId="0" borderId="0" applyFont="0" applyFill="0" applyBorder="0" applyAlignment="0" applyProtection="0"/>
    <xf numFmtId="44" fontId="1" fillId="0" borderId="0" applyFont="0" applyFill="0" applyBorder="0" applyAlignment="0" applyProtection="0"/>
    <xf numFmtId="197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99" fontId="2" fillId="0" borderId="0" applyFill="0" applyBorder="0" applyAlignment="0" applyProtection="0"/>
    <xf numFmtId="200" fontId="2" fillId="0" borderId="0" applyFont="0" applyFill="0" applyBorder="0" applyAlignment="0" applyProtection="0"/>
    <xf numFmtId="201" fontId="79" fillId="0" borderId="0">
      <alignment horizontal="right"/>
    </xf>
    <xf numFmtId="0" fontId="80" fillId="0" borderId="52" applyNumberFormat="0" applyFill="0" applyAlignment="0" applyProtection="0"/>
    <xf numFmtId="0" fontId="81" fillId="0" borderId="53" applyNumberFormat="0" applyFill="0" applyAlignment="0" applyProtection="0"/>
    <xf numFmtId="0" fontId="82" fillId="0" borderId="70" applyNumberFormat="0" applyFill="0" applyAlignment="0" applyProtection="0"/>
    <xf numFmtId="0" fontId="82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29" fillId="37" borderId="0" applyNumberFormat="0" applyBorder="0" applyAlignment="0" applyProtection="0"/>
    <xf numFmtId="0" fontId="84" fillId="37" borderId="0" applyNumberFormat="0" applyBorder="0" applyAlignment="0" applyProtection="0"/>
    <xf numFmtId="0" fontId="85" fillId="74" borderId="46" applyNumberFormat="0" applyFont="0" applyBorder="0" applyAlignment="0">
      <alignment horizontal="left" vertical="center"/>
      <protection hidden="1"/>
    </xf>
    <xf numFmtId="0" fontId="38" fillId="75" borderId="0" applyNumberFormat="0" applyFont="0" applyBorder="0" applyAlignment="0">
      <alignment horizontal="left" vertical="center"/>
      <protection hidden="1"/>
    </xf>
    <xf numFmtId="0" fontId="86" fillId="76" borderId="64" applyNumberFormat="0" applyFont="0" applyBorder="0" applyAlignment="0">
      <alignment horizontal="left" vertical="center"/>
      <protection hidden="1"/>
    </xf>
    <xf numFmtId="0" fontId="87" fillId="0" borderId="0"/>
    <xf numFmtId="202" fontId="2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4" fontId="2" fillId="0" borderId="0"/>
    <xf numFmtId="0" fontId="2" fillId="0" borderId="0"/>
    <xf numFmtId="0" fontId="2" fillId="0" borderId="0"/>
    <xf numFmtId="4" fontId="2" fillId="0" borderId="0"/>
    <xf numFmtId="4" fontId="2" fillId="0" borderId="0"/>
    <xf numFmtId="4" fontId="2" fillId="0" borderId="0"/>
    <xf numFmtId="0" fontId="2" fillId="0" borderId="0"/>
    <xf numFmtId="4" fontId="2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89" fillId="0" borderId="0"/>
    <xf numFmtId="0" fontId="2" fillId="0" borderId="0"/>
    <xf numFmtId="0" fontId="9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0" fillId="0" borderId="0"/>
    <xf numFmtId="0" fontId="90" fillId="0" borderId="0"/>
    <xf numFmtId="0" fontId="2" fillId="0" borderId="0"/>
    <xf numFmtId="0" fontId="2" fillId="0" borderId="0"/>
    <xf numFmtId="0" fontId="67" fillId="0" borderId="0"/>
    <xf numFmtId="0" fontId="14" fillId="15" borderId="65">
      <alignment horizontal="center"/>
    </xf>
    <xf numFmtId="2" fontId="14" fillId="15" borderId="65">
      <alignment horizontal="center"/>
    </xf>
    <xf numFmtId="0" fontId="14" fillId="15" borderId="65">
      <alignment horizontal="center"/>
    </xf>
    <xf numFmtId="38" fontId="86" fillId="15" borderId="65">
      <alignment horizontal="right" vertical="center"/>
    </xf>
    <xf numFmtId="0" fontId="2" fillId="38" borderId="50" applyNumberFormat="0" applyFont="0" applyAlignment="0" applyProtection="0"/>
    <xf numFmtId="0" fontId="20" fillId="38" borderId="50" applyNumberFormat="0" applyFont="0" applyAlignment="0" applyProtection="0"/>
    <xf numFmtId="0" fontId="2" fillId="38" borderId="50" applyNumberFormat="0" applyFont="0" applyAlignment="0" applyProtection="0"/>
    <xf numFmtId="0" fontId="87" fillId="0" borderId="0"/>
    <xf numFmtId="0" fontId="28" fillId="18" borderId="0" applyNumberFormat="0" applyBorder="0" applyAlignment="0" applyProtection="0"/>
    <xf numFmtId="203" fontId="2" fillId="0" borderId="0" applyFill="0" applyBorder="0" applyAlignment="0" applyProtection="0"/>
    <xf numFmtId="204" fontId="2" fillId="0" borderId="0" applyAlignment="0" applyProtection="0"/>
    <xf numFmtId="0" fontId="10" fillId="0" borderId="45" applyNumberFormat="0" applyFill="0" applyBorder="0" applyAlignment="0" applyProtection="0"/>
    <xf numFmtId="0" fontId="51" fillId="0" borderId="0" applyNumberFormat="0" applyFill="0" applyBorder="0" applyAlignment="0"/>
    <xf numFmtId="0" fontId="50" fillId="0" borderId="0">
      <alignment horizontal="left"/>
    </xf>
    <xf numFmtId="205" fontId="2" fillId="0" borderId="0" applyFill="0" applyBorder="0" applyAlignment="0" applyProtection="0"/>
    <xf numFmtId="206" fontId="91" fillId="0" borderId="0" applyFill="0" applyBorder="0" applyAlignment="0" applyProtection="0"/>
    <xf numFmtId="207" fontId="14" fillId="0" borderId="0">
      <alignment horizontal="center" vertical="top" wrapText="1"/>
    </xf>
    <xf numFmtId="0" fontId="2" fillId="0" borderId="0" applyFill="0" applyBorder="0" applyAlignment="0" applyProtection="0"/>
    <xf numFmtId="208" fontId="2" fillId="0" borderId="0" applyAlignment="0" applyProtection="0"/>
    <xf numFmtId="0" fontId="92" fillId="0" borderId="0"/>
    <xf numFmtId="208" fontId="2" fillId="0" borderId="0" applyBorder="0" applyAlignment="0" applyProtection="0"/>
    <xf numFmtId="10" fontId="2" fillId="0" borderId="0" applyFill="0" applyBorder="0" applyAlignment="0" applyProtection="0"/>
    <xf numFmtId="205" fontId="2" fillId="0" borderId="0"/>
    <xf numFmtId="0" fontId="31" fillId="31" borderId="51" applyNumberFormat="0" applyAlignment="0" applyProtection="0"/>
    <xf numFmtId="0" fontId="14" fillId="12" borderId="0"/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3" fillId="77" borderId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2" fillId="0" borderId="0" applyFont="0" applyFill="0" applyBorder="0" applyAlignment="0" applyProtection="0"/>
    <xf numFmtId="209" fontId="94" fillId="0" borderId="0"/>
    <xf numFmtId="0" fontId="39" fillId="38" borderId="50" applyNumberFormat="0" applyFont="0" applyAlignment="0" applyProtection="0"/>
    <xf numFmtId="0" fontId="95" fillId="0" borderId="49" applyNumberFormat="0" applyFill="0" applyAlignment="0" applyProtection="0"/>
    <xf numFmtId="0" fontId="67" fillId="0" borderId="0" applyNumberFormat="0" applyFont="0" applyFill="0" applyBorder="0" applyAlignment="0" applyProtection="0">
      <alignment horizontal="left"/>
    </xf>
    <xf numFmtId="15" fontId="67" fillId="0" borderId="0" applyFont="0" applyFill="0" applyBorder="0" applyAlignment="0" applyProtection="0"/>
    <xf numFmtId="4" fontId="67" fillId="0" borderId="0" applyFont="0" applyFill="0" applyBorder="0" applyAlignment="0" applyProtection="0"/>
    <xf numFmtId="0" fontId="96" fillId="0" borderId="63">
      <alignment horizontal="center"/>
    </xf>
    <xf numFmtId="3" fontId="67" fillId="0" borderId="0" applyFont="0" applyFill="0" applyBorder="0" applyAlignment="0" applyProtection="0"/>
    <xf numFmtId="0" fontId="67" fillId="78" borderId="0" applyNumberFormat="0" applyFont="0" applyBorder="0" applyAlignment="0" applyProtection="0"/>
    <xf numFmtId="170" fontId="2" fillId="0" borderId="0" applyFill="0" applyBorder="0" applyAlignment="0" applyProtection="0"/>
    <xf numFmtId="3" fontId="2" fillId="0" borderId="0" applyFont="0" applyFill="0" applyBorder="0" applyAlignment="0" applyProtection="0"/>
    <xf numFmtId="0" fontId="88" fillId="0" borderId="0"/>
    <xf numFmtId="0" fontId="88" fillId="0" borderId="0"/>
    <xf numFmtId="0" fontId="97" fillId="0" borderId="0" applyNumberFormat="0" applyFill="0" applyBorder="0" applyAlignment="0" applyProtection="0"/>
    <xf numFmtId="210" fontId="98" fillId="0" borderId="0" applyNumberFormat="0" applyFill="0" applyBorder="0" applyAlignment="0" applyProtection="0">
      <alignment horizontal="left"/>
    </xf>
    <xf numFmtId="4" fontId="38" fillId="37" borderId="71" applyNumberFormat="0" applyProtection="0">
      <alignment vertical="center"/>
    </xf>
    <xf numFmtId="4" fontId="99" fillId="79" borderId="71" applyNumberFormat="0" applyProtection="0">
      <alignment vertical="center"/>
    </xf>
    <xf numFmtId="4" fontId="38" fillId="79" borderId="71" applyNumberFormat="0" applyProtection="0">
      <alignment horizontal="left" vertical="center" indent="1"/>
    </xf>
    <xf numFmtId="0" fontId="38" fillId="79" borderId="71" applyNumberFormat="0" applyProtection="0">
      <alignment horizontal="left" vertical="top" indent="1"/>
    </xf>
    <xf numFmtId="4" fontId="38" fillId="60" borderId="0" applyNumberFormat="0" applyProtection="0">
      <alignment horizontal="left" vertical="center" indent="1"/>
    </xf>
    <xf numFmtId="4" fontId="90" fillId="18" borderId="71" applyNumberFormat="0" applyProtection="0">
      <alignment horizontal="right" vertical="center"/>
    </xf>
    <xf numFmtId="4" fontId="90" fillId="24" borderId="71" applyNumberFormat="0" applyProtection="0">
      <alignment horizontal="right" vertical="center"/>
    </xf>
    <xf numFmtId="4" fontId="90" fillId="34" borderId="71" applyNumberFormat="0" applyProtection="0">
      <alignment horizontal="right" vertical="center"/>
    </xf>
    <xf numFmtId="4" fontId="90" fillId="26" borderId="71" applyNumberFormat="0" applyProtection="0">
      <alignment horizontal="right" vertical="center"/>
    </xf>
    <xf numFmtId="4" fontId="90" fillId="30" borderId="71" applyNumberFormat="0" applyProtection="0">
      <alignment horizontal="right" vertical="center"/>
    </xf>
    <xf numFmtId="4" fontId="90" fillId="36" borderId="71" applyNumberFormat="0" applyProtection="0">
      <alignment horizontal="right" vertical="center"/>
    </xf>
    <xf numFmtId="4" fontId="90" fillId="35" borderId="71" applyNumberFormat="0" applyProtection="0">
      <alignment horizontal="right" vertical="center"/>
    </xf>
    <xf numFmtId="4" fontId="90" fillId="80" borderId="71" applyNumberFormat="0" applyProtection="0">
      <alignment horizontal="right" vertical="center"/>
    </xf>
    <xf numFmtId="4" fontId="90" fillId="25" borderId="71" applyNumberFormat="0" applyProtection="0">
      <alignment horizontal="right" vertical="center"/>
    </xf>
    <xf numFmtId="4" fontId="38" fillId="81" borderId="72" applyNumberFormat="0" applyProtection="0">
      <alignment horizontal="left" vertical="center" indent="1"/>
    </xf>
    <xf numFmtId="4" fontId="90" fillId="82" borderId="0" applyNumberFormat="0" applyProtection="0">
      <alignment horizontal="left" vertical="center" indent="1"/>
    </xf>
    <xf numFmtId="4" fontId="100" fillId="64" borderId="0" applyNumberFormat="0" applyProtection="0">
      <alignment horizontal="left" vertical="center" indent="1"/>
    </xf>
    <xf numFmtId="4" fontId="90" fillId="68" borderId="71" applyNumberFormat="0" applyProtection="0">
      <alignment horizontal="right" vertical="center"/>
    </xf>
    <xf numFmtId="4" fontId="90" fillId="82" borderId="0" applyNumberFormat="0" applyProtection="0">
      <alignment horizontal="left" vertical="center" indent="1"/>
    </xf>
    <xf numFmtId="4" fontId="90" fillId="60" borderId="0" applyNumberFormat="0" applyProtection="0">
      <alignment horizontal="left" vertical="center" indent="1"/>
    </xf>
    <xf numFmtId="0" fontId="2" fillId="64" borderId="71" applyNumberFormat="0" applyProtection="0">
      <alignment horizontal="left" vertical="center" indent="1"/>
    </xf>
    <xf numFmtId="0" fontId="2" fillId="64" borderId="71" applyNumberFormat="0" applyProtection="0">
      <alignment horizontal="left" vertical="top" indent="1"/>
    </xf>
    <xf numFmtId="0" fontId="2" fillId="60" borderId="71" applyNumberFormat="0" applyProtection="0">
      <alignment horizontal="left" vertical="center" indent="1"/>
    </xf>
    <xf numFmtId="0" fontId="2" fillId="60" borderId="71" applyNumberFormat="0" applyProtection="0">
      <alignment horizontal="left" vertical="top" indent="1"/>
    </xf>
    <xf numFmtId="0" fontId="2" fillId="39" borderId="71" applyNumberFormat="0" applyProtection="0">
      <alignment horizontal="left" vertical="center" indent="1"/>
    </xf>
    <xf numFmtId="0" fontId="2" fillId="39" borderId="71" applyNumberFormat="0" applyProtection="0">
      <alignment horizontal="left" vertical="top" indent="1"/>
    </xf>
    <xf numFmtId="0" fontId="2" fillId="12" borderId="71" applyNumberFormat="0" applyProtection="0">
      <alignment horizontal="left" vertical="center" indent="1"/>
    </xf>
    <xf numFmtId="0" fontId="2" fillId="12" borderId="71" applyNumberFormat="0" applyProtection="0">
      <alignment horizontal="left" vertical="top" indent="1"/>
    </xf>
    <xf numFmtId="0" fontId="11" fillId="61" borderId="73" applyNumberFormat="0">
      <protection locked="0"/>
    </xf>
    <xf numFmtId="0" fontId="12" fillId="83" borderId="74" applyBorder="0"/>
    <xf numFmtId="4" fontId="90" fillId="13" borderId="71" applyNumberFormat="0" applyProtection="0">
      <alignment vertical="center"/>
    </xf>
    <xf numFmtId="4" fontId="101" fillId="13" borderId="71" applyNumberFormat="0" applyProtection="0">
      <alignment vertical="center"/>
    </xf>
    <xf numFmtId="4" fontId="90" fillId="13" borderId="71" applyNumberFormat="0" applyProtection="0">
      <alignment horizontal="left" vertical="center" indent="1"/>
    </xf>
    <xf numFmtId="0" fontId="90" fillId="13" borderId="71" applyNumberFormat="0" applyProtection="0">
      <alignment horizontal="left" vertical="top" indent="1"/>
    </xf>
    <xf numFmtId="4" fontId="90" fillId="82" borderId="71" applyNumberFormat="0" applyProtection="0">
      <alignment horizontal="right" vertical="center"/>
    </xf>
    <xf numFmtId="4" fontId="101" fillId="82" borderId="71" applyNumberFormat="0" applyProtection="0">
      <alignment horizontal="right" vertical="center"/>
    </xf>
    <xf numFmtId="4" fontId="90" fillId="68" borderId="71" applyNumberFormat="0" applyProtection="0">
      <alignment horizontal="left" vertical="center" indent="1"/>
    </xf>
    <xf numFmtId="0" fontId="90" fillId="60" borderId="71" applyNumberFormat="0" applyProtection="0">
      <alignment horizontal="left" vertical="top" indent="1"/>
    </xf>
    <xf numFmtId="4" fontId="102" fillId="84" borderId="0" applyNumberFormat="0" applyProtection="0">
      <alignment horizontal="left" vertical="center" indent="1"/>
    </xf>
    <xf numFmtId="0" fontId="11" fillId="85" borderId="1"/>
    <xf numFmtId="4" fontId="16" fillId="82" borderId="71" applyNumberFormat="0" applyProtection="0">
      <alignment horizontal="right" vertical="center"/>
    </xf>
    <xf numFmtId="0" fontId="103" fillId="0" borderId="0" applyNumberFormat="0" applyFill="0" applyBorder="0" applyAlignment="0" applyProtection="0"/>
    <xf numFmtId="0" fontId="104" fillId="86" borderId="0">
      <alignment vertical="center"/>
    </xf>
    <xf numFmtId="0" fontId="14" fillId="15" borderId="65"/>
    <xf numFmtId="0" fontId="105" fillId="19" borderId="0" applyNumberFormat="0" applyBorder="0" applyAlignment="0" applyProtection="0"/>
    <xf numFmtId="211" fontId="106" fillId="0" borderId="0"/>
    <xf numFmtId="0" fontId="107" fillId="0" borderId="0"/>
    <xf numFmtId="0" fontId="2" fillId="0" borderId="0" applyNumberFormat="0" applyFill="0" applyBorder="0" applyAlignment="0" applyProtection="0"/>
    <xf numFmtId="0" fontId="108" fillId="0" borderId="0"/>
    <xf numFmtId="0" fontId="108" fillId="0" borderId="0"/>
    <xf numFmtId="0" fontId="14" fillId="63" borderId="75">
      <alignment horizontal="center" vertical="center"/>
    </xf>
    <xf numFmtId="40" fontId="109" fillId="0" borderId="0" applyBorder="0">
      <alignment horizontal="right"/>
    </xf>
    <xf numFmtId="0" fontId="2" fillId="38" borderId="0" applyNumberFormat="0" applyBorder="0"/>
    <xf numFmtId="0" fontId="9" fillId="66" borderId="0" applyNumberFormat="0" applyBorder="0">
      <alignment horizontal="center" wrapText="1"/>
    </xf>
    <xf numFmtId="0" fontId="2" fillId="37" borderId="0" applyNumberFormat="0" applyBorder="0">
      <protection locked="0"/>
    </xf>
    <xf numFmtId="0" fontId="9" fillId="67" borderId="0" applyNumberFormat="0" applyBorder="0">
      <alignment horizontal="center" wrapText="1"/>
    </xf>
    <xf numFmtId="0" fontId="2" fillId="61" borderId="0" applyNumberFormat="0" applyBorder="0"/>
    <xf numFmtId="0" fontId="9" fillId="31" borderId="0" applyNumberFormat="0" applyBorder="0">
      <alignment horizontal="center" wrapText="1"/>
    </xf>
    <xf numFmtId="1" fontId="9" fillId="39" borderId="16">
      <alignment horizontal="center"/>
    </xf>
    <xf numFmtId="0" fontId="2" fillId="20" borderId="0" applyNumberFormat="0" applyBorder="0"/>
    <xf numFmtId="0" fontId="9" fillId="17" borderId="0" applyNumberFormat="0" applyBorder="0">
      <alignment horizontal="center" wrapText="1"/>
    </xf>
    <xf numFmtId="0" fontId="2" fillId="23" borderId="0" applyNumberFormat="0" applyBorder="0"/>
    <xf numFmtId="0" fontId="9" fillId="68" borderId="0" applyNumberFormat="0" applyBorder="0">
      <alignment horizontal="center" wrapText="1"/>
    </xf>
    <xf numFmtId="0" fontId="2" fillId="87" borderId="0" applyNumberFormat="0" applyBorder="0"/>
    <xf numFmtId="0" fontId="9" fillId="61" borderId="0" applyNumberFormat="0" applyBorder="0">
      <alignment horizontal="center" wrapText="1"/>
    </xf>
    <xf numFmtId="0" fontId="2" fillId="19" borderId="0" applyNumberFormat="0" applyBorder="0">
      <protection locked="0"/>
    </xf>
    <xf numFmtId="0" fontId="9" fillId="25" borderId="0" applyNumberFormat="0" applyBorder="0">
      <alignment horizontal="center" wrapText="1"/>
    </xf>
    <xf numFmtId="0" fontId="14" fillId="11" borderId="0"/>
    <xf numFmtId="0" fontId="11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94" fillId="63" borderId="75">
      <alignment horizontal="center" vertical="center"/>
    </xf>
    <xf numFmtId="0" fontId="15" fillId="63" borderId="0">
      <alignment horizontal="center" vertical="center"/>
    </xf>
    <xf numFmtId="185" fontId="16" fillId="0" borderId="0" applyNumberFormat="0" applyFill="0" applyBorder="0" applyAlignment="0" applyProtection="0"/>
    <xf numFmtId="212" fontId="86" fillId="88" borderId="65">
      <alignment horizontal="right"/>
    </xf>
    <xf numFmtId="0" fontId="14" fillId="88" borderId="65">
      <alignment horizontal="center"/>
    </xf>
    <xf numFmtId="0" fontId="37" fillId="0" borderId="55" applyNumberFormat="0" applyFill="0" applyAlignment="0" applyProtection="0"/>
    <xf numFmtId="0" fontId="60" fillId="63" borderId="0">
      <alignment horizontal="right"/>
    </xf>
    <xf numFmtId="0" fontId="111" fillId="88" borderId="65">
      <alignment horizontal="right" wrapText="1"/>
    </xf>
    <xf numFmtId="0" fontId="31" fillId="31" borderId="51" applyNumberFormat="0" applyAlignment="0" applyProtection="0"/>
    <xf numFmtId="0" fontId="112" fillId="0" borderId="0"/>
    <xf numFmtId="213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14" fillId="89" borderId="0"/>
    <xf numFmtId="0" fontId="113" fillId="22" borderId="47" applyNumberFormat="0" applyAlignment="0" applyProtection="0"/>
    <xf numFmtId="0" fontId="114" fillId="31" borderId="47" applyNumberFormat="0" applyAlignment="0" applyProtection="0"/>
    <xf numFmtId="0" fontId="115" fillId="31" borderId="51" applyNumberFormat="0" applyAlignment="0" applyProtection="0"/>
    <xf numFmtId="0" fontId="116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216" fontId="2" fillId="0" borderId="0" applyFont="0" applyFill="0" applyBorder="0" applyAlignment="0" applyProtection="0"/>
    <xf numFmtId="171" fontId="117" fillId="0" borderId="0" applyFont="0" applyFill="0" applyBorder="0" applyAlignment="0" applyProtection="0"/>
    <xf numFmtId="173" fontId="117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2" fillId="25" borderId="0" applyNumberFormat="0" applyBorder="0" applyAlignment="0" applyProtection="0"/>
    <xf numFmtId="0" fontId="86" fillId="79" borderId="0"/>
    <xf numFmtId="217" fontId="2" fillId="0" borderId="0" applyFont="0" applyFill="0" applyBorder="0" applyAlignment="0" applyProtection="0"/>
    <xf numFmtId="0" fontId="45" fillId="33" borderId="0" applyNumberFormat="0" applyBorder="0" applyAlignment="0" applyProtection="0"/>
    <xf numFmtId="0" fontId="45" fillId="34" borderId="0" applyNumberFormat="0" applyBorder="0" applyAlignment="0" applyProtection="0"/>
    <xf numFmtId="0" fontId="45" fillId="35" borderId="0" applyNumberFormat="0" applyBorder="0" applyAlignment="0" applyProtection="0"/>
    <xf numFmtId="0" fontId="45" fillId="28" borderId="0" applyNumberFormat="0" applyBorder="0" applyAlignment="0" applyProtection="0"/>
    <xf numFmtId="0" fontId="45" fillId="29" borderId="0" applyNumberFormat="0" applyBorder="0" applyAlignment="0" applyProtection="0"/>
    <xf numFmtId="0" fontId="45" fillId="36" borderId="0" applyNumberFormat="0" applyBorder="0" applyAlignment="0" applyProtection="0"/>
    <xf numFmtId="0" fontId="118" fillId="0" borderId="0"/>
    <xf numFmtId="0" fontId="119" fillId="0" borderId="0" applyFont="0" applyFill="0" applyBorder="0" applyAlignment="0" applyProtection="0"/>
    <xf numFmtId="0" fontId="119" fillId="0" borderId="0" applyFont="0" applyFill="0" applyBorder="0" applyAlignment="0" applyProtection="0"/>
    <xf numFmtId="0" fontId="120" fillId="0" borderId="0"/>
    <xf numFmtId="0" fontId="1" fillId="0" borderId="0"/>
    <xf numFmtId="0" fontId="96" fillId="0" borderId="63">
      <alignment horizontal="center"/>
    </xf>
    <xf numFmtId="0" fontId="26" fillId="0" borderId="81" applyNumberFormat="0" applyFill="0" applyAlignment="0" applyProtection="0"/>
    <xf numFmtId="0" fontId="17" fillId="0" borderId="0"/>
    <xf numFmtId="16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82" fillId="0" borderId="78" applyNumberFormat="0" applyFill="0" applyAlignment="0" applyProtection="0"/>
    <xf numFmtId="0" fontId="26" fillId="0" borderId="90" applyNumberFormat="0" applyFill="0" applyAlignment="0" applyProtection="0"/>
    <xf numFmtId="0" fontId="65" fillId="0" borderId="86" applyNumberFormat="0" applyFill="0" applyAlignment="0" applyProtection="0"/>
    <xf numFmtId="43" fontId="2" fillId="0" borderId="0" applyFont="0" applyFill="0" applyBorder="0" applyAlignment="0" applyProtection="0"/>
    <xf numFmtId="0" fontId="26" fillId="0" borderId="70" applyNumberFormat="0" applyFill="0" applyAlignment="0" applyProtection="0"/>
    <xf numFmtId="0" fontId="26" fillId="0" borderId="70" applyNumberFormat="0" applyFill="0" applyAlignment="0" applyProtection="0"/>
    <xf numFmtId="0" fontId="26" fillId="0" borderId="70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0" fontId="65" fillId="0" borderId="83" applyNumberFormat="0" applyFill="0" applyAlignment="0" applyProtection="0"/>
    <xf numFmtId="0" fontId="96" fillId="0" borderId="76">
      <alignment horizontal="center"/>
    </xf>
    <xf numFmtId="0" fontId="96" fillId="0" borderId="79">
      <alignment horizontal="center"/>
    </xf>
    <xf numFmtId="43" fontId="2" fillId="0" borderId="0" applyFont="0" applyFill="0" applyBorder="0" applyAlignment="0" applyProtection="0"/>
    <xf numFmtId="0" fontId="26" fillId="0" borderId="84" applyNumberFormat="0" applyFill="0" applyAlignment="0" applyProtection="0"/>
    <xf numFmtId="0" fontId="26" fillId="0" borderId="84" applyNumberFormat="0" applyFill="0" applyAlignment="0" applyProtection="0"/>
    <xf numFmtId="0" fontId="26" fillId="0" borderId="84" applyNumberFormat="0" applyFill="0" applyAlignment="0" applyProtection="0"/>
    <xf numFmtId="43" fontId="2" fillId="0" borderId="0" applyFont="0" applyFill="0" applyBorder="0" applyAlignment="0" applyProtection="0"/>
    <xf numFmtId="0" fontId="26" fillId="0" borderId="84" applyNumberFormat="0" applyFill="0" applyAlignment="0" applyProtection="0"/>
    <xf numFmtId="0" fontId="26" fillId="0" borderId="90" applyNumberFormat="0" applyFill="0" applyAlignment="0" applyProtection="0"/>
    <xf numFmtId="0" fontId="82" fillId="0" borderId="81" applyNumberFormat="0" applyFill="0" applyAlignment="0" applyProtection="0"/>
    <xf numFmtId="43" fontId="2" fillId="0" borderId="0" applyFont="0" applyFill="0" applyBorder="0" applyAlignment="0" applyProtection="0"/>
    <xf numFmtId="0" fontId="96" fillId="0" borderId="79">
      <alignment horizontal="center"/>
    </xf>
    <xf numFmtId="0" fontId="26" fillId="0" borderId="87" applyNumberFormat="0" applyFill="0" applyAlignment="0" applyProtection="0"/>
    <xf numFmtId="0" fontId="26" fillId="0" borderId="87" applyNumberFormat="0" applyFill="0" applyAlignment="0" applyProtection="0"/>
    <xf numFmtId="43" fontId="2" fillId="0" borderId="0" applyFont="0" applyFill="0" applyBorder="0" applyAlignment="0" applyProtection="0"/>
    <xf numFmtId="0" fontId="26" fillId="0" borderId="87" applyNumberFormat="0" applyFill="0" applyAlignment="0" applyProtection="0"/>
    <xf numFmtId="0" fontId="26" fillId="0" borderId="81" applyNumberFormat="0" applyFill="0" applyAlignment="0" applyProtection="0"/>
    <xf numFmtId="0" fontId="26" fillId="0" borderId="78" applyNumberFormat="0" applyFill="0" applyAlignment="0" applyProtection="0"/>
    <xf numFmtId="0" fontId="26" fillId="0" borderId="78" applyNumberFormat="0" applyFill="0" applyAlignment="0" applyProtection="0"/>
    <xf numFmtId="0" fontId="82" fillId="0" borderId="87" applyNumberFormat="0" applyFill="0" applyAlignment="0" applyProtection="0"/>
    <xf numFmtId="0" fontId="26" fillId="0" borderId="90" applyNumberFormat="0" applyFill="0" applyAlignment="0" applyProtection="0"/>
    <xf numFmtId="43" fontId="2" fillId="0" borderId="0" applyFont="0" applyFill="0" applyBorder="0" applyAlignment="0" applyProtection="0"/>
    <xf numFmtId="0" fontId="82" fillId="0" borderId="90" applyNumberFormat="0" applyFill="0" applyAlignment="0" applyProtection="0"/>
    <xf numFmtId="0" fontId="26" fillId="0" borderId="84" applyNumberFormat="0" applyFill="0" applyAlignment="0" applyProtection="0"/>
    <xf numFmtId="0" fontId="26" fillId="0" borderId="81" applyNumberFormat="0" applyFill="0" applyAlignment="0" applyProtection="0"/>
    <xf numFmtId="0" fontId="26" fillId="0" borderId="81" applyNumberFormat="0" applyFill="0" applyAlignment="0" applyProtection="0"/>
    <xf numFmtId="0" fontId="96" fillId="0" borderId="88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96" fillId="0" borderId="82">
      <alignment horizontal="center"/>
    </xf>
    <xf numFmtId="0" fontId="82" fillId="0" borderId="84" applyNumberFormat="0" applyFill="0" applyAlignment="0" applyProtection="0"/>
    <xf numFmtId="0" fontId="96" fillId="0" borderId="85">
      <alignment horizontal="center"/>
    </xf>
    <xf numFmtId="0" fontId="65" fillId="0" borderId="77" applyNumberFormat="0" applyFill="0" applyAlignment="0" applyProtection="0"/>
    <xf numFmtId="0" fontId="26" fillId="0" borderId="87" applyNumberFormat="0" applyFill="0" applyAlignment="0" applyProtection="0"/>
    <xf numFmtId="43" fontId="2" fillId="0" borderId="0" applyFont="0" applyFill="0" applyBorder="0" applyAlignment="0" applyProtection="0"/>
    <xf numFmtId="0" fontId="65" fillId="0" borderId="80" applyNumberFormat="0" applyFill="0" applyAlignment="0" applyProtection="0"/>
    <xf numFmtId="43" fontId="2" fillId="0" borderId="0" applyFont="0" applyFill="0" applyBorder="0" applyAlignment="0" applyProtection="0"/>
    <xf numFmtId="0" fontId="26" fillId="0" borderId="87" applyNumberFormat="0" applyFill="0" applyAlignment="0" applyProtection="0"/>
    <xf numFmtId="0" fontId="65" fillId="0" borderId="89" applyNumberFormat="0" applyFill="0" applyAlignment="0" applyProtection="0"/>
    <xf numFmtId="0" fontId="26" fillId="0" borderId="81" applyNumberFormat="0" applyFill="0" applyAlignment="0" applyProtection="0"/>
    <xf numFmtId="0" fontId="26" fillId="0" borderId="78" applyNumberFormat="0" applyFill="0" applyAlignment="0" applyProtection="0"/>
    <xf numFmtId="0" fontId="26" fillId="0" borderId="78" applyNumberFormat="0" applyFill="0" applyAlignment="0" applyProtection="0"/>
    <xf numFmtId="0" fontId="26" fillId="0" borderId="78" applyNumberFormat="0" applyFill="0" applyAlignment="0" applyProtection="0"/>
    <xf numFmtId="0" fontId="96" fillId="0" borderId="76">
      <alignment horizontal="center"/>
    </xf>
    <xf numFmtId="0" fontId="96" fillId="0" borderId="85">
      <alignment horizontal="center"/>
    </xf>
    <xf numFmtId="0" fontId="26" fillId="0" borderId="90" applyNumberFormat="0" applyFill="0" applyAlignment="0" applyProtection="0"/>
    <xf numFmtId="0" fontId="26" fillId="0" borderId="90" applyNumberFormat="0" applyFill="0" applyAlignment="0" applyProtection="0"/>
    <xf numFmtId="43" fontId="121" fillId="0" borderId="0" applyFont="0" applyFill="0" applyBorder="0" applyAlignment="0" applyProtection="0"/>
    <xf numFmtId="9" fontId="121" fillId="0" borderId="0" applyFont="0" applyFill="0" applyBorder="0" applyAlignment="0" applyProtection="0"/>
  </cellStyleXfs>
  <cellXfs count="178">
    <xf numFmtId="0" fontId="0" fillId="0" borderId="0" xfId="0"/>
    <xf numFmtId="0" fontId="5" fillId="0" borderId="0" xfId="0" applyFont="1" applyAlignment="1">
      <alignment vertical="center"/>
    </xf>
    <xf numFmtId="4" fontId="3" fillId="2" borderId="4" xfId="1" applyNumberFormat="1" applyFont="1" applyFill="1" applyBorder="1" applyAlignment="1" applyProtection="1">
      <alignment horizontal="center" vertical="center"/>
      <protection locked="0"/>
    </xf>
    <xf numFmtId="4" fontId="3" fillId="2" borderId="15" xfId="1" applyNumberFormat="1" applyFont="1" applyFill="1" applyBorder="1" applyAlignment="1" applyProtection="1">
      <alignment horizontal="center" vertical="center"/>
      <protection locked="0"/>
    </xf>
    <xf numFmtId="0" fontId="125" fillId="0" borderId="0" xfId="0" applyFont="1"/>
    <xf numFmtId="0" fontId="125" fillId="0" borderId="0" xfId="0" applyFont="1" applyAlignment="1">
      <alignment horizontal="center"/>
    </xf>
    <xf numFmtId="4" fontId="125" fillId="0" borderId="0" xfId="0" applyNumberFormat="1" applyFont="1"/>
    <xf numFmtId="0" fontId="125" fillId="0" borderId="0" xfId="0" applyFont="1" applyAlignment="1"/>
    <xf numFmtId="4" fontId="5" fillId="3" borderId="15" xfId="0" applyNumberFormat="1" applyFont="1" applyFill="1" applyBorder="1" applyAlignment="1">
      <alignment vertical="center"/>
    </xf>
    <xf numFmtId="4" fontId="5" fillId="3" borderId="4" xfId="0" applyNumberFormat="1" applyFont="1" applyFill="1" applyBorder="1" applyAlignment="1">
      <alignment vertical="center"/>
    </xf>
    <xf numFmtId="4" fontId="5" fillId="3" borderId="20" xfId="0" applyNumberFormat="1" applyFont="1" applyFill="1" applyBorder="1" applyAlignment="1">
      <alignment vertical="center"/>
    </xf>
    <xf numFmtId="4" fontId="5" fillId="3" borderId="1" xfId="0" applyNumberFormat="1" applyFont="1" applyFill="1" applyBorder="1" applyAlignment="1">
      <alignment vertical="center"/>
    </xf>
    <xf numFmtId="0" fontId="125" fillId="91" borderId="1" xfId="0" applyFont="1" applyFill="1" applyBorder="1"/>
    <xf numFmtId="0" fontId="125" fillId="91" borderId="1" xfId="0" applyFont="1" applyFill="1" applyBorder="1" applyAlignment="1">
      <alignment horizontal="center"/>
    </xf>
    <xf numFmtId="0" fontId="125" fillId="92" borderId="1" xfId="0" applyFont="1" applyFill="1" applyBorder="1"/>
    <xf numFmtId="3" fontId="5" fillId="0" borderId="0" xfId="0" applyNumberFormat="1" applyFont="1" applyAlignment="1">
      <alignment vertical="center"/>
    </xf>
    <xf numFmtId="9" fontId="5" fillId="0" borderId="0" xfId="783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25" fillId="0" borderId="0" xfId="0" applyFont="1" applyAlignment="1">
      <alignment vertical="center"/>
    </xf>
    <xf numFmtId="3" fontId="125" fillId="0" borderId="0" xfId="0" applyNumberFormat="1" applyFont="1" applyAlignment="1">
      <alignment vertical="center"/>
    </xf>
    <xf numFmtId="219" fontId="5" fillId="0" borderId="0" xfId="0" applyNumberFormat="1" applyFont="1" applyAlignment="1">
      <alignment vertical="center"/>
    </xf>
    <xf numFmtId="0" fontId="124" fillId="91" borderId="0" xfId="0" applyFont="1" applyFill="1" applyAlignment="1" applyProtection="1">
      <alignment vertical="center"/>
    </xf>
    <xf numFmtId="0" fontId="124" fillId="91" borderId="0" xfId="0" applyFont="1" applyFill="1" applyAlignment="1" applyProtection="1">
      <alignment vertical="center" wrapText="1"/>
    </xf>
    <xf numFmtId="0" fontId="124" fillId="91" borderId="0" xfId="0" applyFont="1" applyFill="1" applyAlignment="1" applyProtection="1">
      <alignment horizontal="center" vertical="center" wrapText="1"/>
    </xf>
    <xf numFmtId="0" fontId="125" fillId="93" borderId="93" xfId="0" applyFont="1" applyFill="1" applyBorder="1" applyAlignment="1">
      <alignment vertical="center"/>
    </xf>
    <xf numFmtId="0" fontId="125" fillId="93" borderId="93" xfId="0" applyFont="1" applyFill="1" applyBorder="1" applyAlignment="1">
      <alignment vertical="center" wrapText="1"/>
    </xf>
    <xf numFmtId="3" fontId="125" fillId="93" borderId="93" xfId="782" applyNumberFormat="1" applyFont="1" applyFill="1" applyBorder="1" applyAlignment="1">
      <alignment vertical="center"/>
    </xf>
    <xf numFmtId="218" fontId="125" fillId="93" borderId="93" xfId="782" applyNumberFormat="1" applyFont="1" applyFill="1" applyBorder="1" applyAlignment="1">
      <alignment vertical="center"/>
    </xf>
    <xf numFmtId="4" fontId="125" fillId="93" borderId="93" xfId="0" applyNumberFormat="1" applyFont="1" applyFill="1" applyBorder="1" applyAlignment="1">
      <alignment horizontal="center" vertical="center"/>
    </xf>
    <xf numFmtId="0" fontId="125" fillId="93" borderId="94" xfId="0" applyFont="1" applyFill="1" applyBorder="1" applyAlignment="1">
      <alignment vertical="center"/>
    </xf>
    <xf numFmtId="0" fontId="125" fillId="93" borderId="94" xfId="0" applyFont="1" applyFill="1" applyBorder="1" applyAlignment="1">
      <alignment vertical="center" wrapText="1"/>
    </xf>
    <xf numFmtId="3" fontId="125" fillId="93" borderId="94" xfId="782" applyNumberFormat="1" applyFont="1" applyFill="1" applyBorder="1" applyAlignment="1">
      <alignment vertical="center"/>
    </xf>
    <xf numFmtId="218" fontId="125" fillId="93" borderId="94" xfId="782" applyNumberFormat="1" applyFont="1" applyFill="1" applyBorder="1" applyAlignment="1">
      <alignment vertical="center"/>
    </xf>
    <xf numFmtId="3" fontId="125" fillId="93" borderId="94" xfId="0" applyNumberFormat="1" applyFont="1" applyFill="1" applyBorder="1" applyAlignment="1">
      <alignment vertical="center"/>
    </xf>
    <xf numFmtId="0" fontId="122" fillId="93" borderId="94" xfId="0" applyFont="1" applyFill="1" applyBorder="1" applyAlignment="1">
      <alignment vertical="center"/>
    </xf>
    <xf numFmtId="0" fontId="125" fillId="93" borderId="95" xfId="0" applyFont="1" applyFill="1" applyBorder="1" applyAlignment="1">
      <alignment vertical="center"/>
    </xf>
    <xf numFmtId="3" fontId="125" fillId="93" borderId="95" xfId="0" applyNumberFormat="1" applyFont="1" applyFill="1" applyBorder="1" applyAlignment="1">
      <alignment vertical="center"/>
    </xf>
    <xf numFmtId="0" fontId="5" fillId="94" borderId="97" xfId="0" applyFont="1" applyFill="1" applyBorder="1" applyAlignment="1">
      <alignment vertical="center"/>
    </xf>
    <xf numFmtId="0" fontId="5" fillId="94" borderId="98" xfId="0" applyFont="1" applyFill="1" applyBorder="1" applyAlignment="1">
      <alignment vertical="center"/>
    </xf>
    <xf numFmtId="3" fontId="124" fillId="91" borderId="0" xfId="0" applyNumberFormat="1" applyFont="1" applyFill="1" applyAlignment="1" applyProtection="1">
      <alignment horizontal="center" vertical="center" wrapText="1"/>
    </xf>
    <xf numFmtId="10" fontId="125" fillId="93" borderId="93" xfId="783" applyNumberFormat="1" applyFont="1" applyFill="1" applyBorder="1" applyAlignment="1">
      <alignment horizontal="center" vertical="center"/>
    </xf>
    <xf numFmtId="4" fontId="3" fillId="2" borderId="3" xfId="1" applyNumberFormat="1" applyFont="1" applyFill="1" applyBorder="1" applyAlignment="1" applyProtection="1">
      <alignment horizontal="center" vertical="center"/>
      <protection locked="0"/>
    </xf>
    <xf numFmtId="4" fontId="3" fillId="2" borderId="101" xfId="1" applyNumberFormat="1" applyFont="1" applyFill="1" applyBorder="1" applyAlignment="1" applyProtection="1">
      <alignment horizontal="center" vertical="center"/>
      <protection locked="0"/>
    </xf>
    <xf numFmtId="4" fontId="3" fillId="2" borderId="100" xfId="1" applyNumberFormat="1" applyFont="1" applyFill="1" applyBorder="1" applyAlignment="1" applyProtection="1">
      <alignment horizontal="center" vertical="center"/>
      <protection locked="0"/>
    </xf>
    <xf numFmtId="0" fontId="3" fillId="0" borderId="0" xfId="531" applyFont="1" applyAlignment="1">
      <alignment vertical="center"/>
    </xf>
    <xf numFmtId="4" fontId="5" fillId="0" borderId="0" xfId="531" applyNumberFormat="1" applyFont="1" applyAlignment="1">
      <alignment vertical="center"/>
    </xf>
    <xf numFmtId="0" fontId="5" fillId="0" borderId="0" xfId="531" applyFont="1" applyAlignment="1">
      <alignment vertical="center"/>
    </xf>
    <xf numFmtId="0" fontId="8" fillId="0" borderId="0" xfId="531" applyFont="1" applyAlignment="1">
      <alignment vertical="center"/>
    </xf>
    <xf numFmtId="4" fontId="6" fillId="2" borderId="26" xfId="531" applyNumberFormat="1" applyFont="1" applyFill="1" applyBorder="1" applyAlignment="1">
      <alignment horizontal="center" vertical="center" wrapText="1"/>
    </xf>
    <xf numFmtId="4" fontId="6" fillId="2" borderId="27" xfId="531" applyNumberFormat="1" applyFont="1" applyFill="1" applyBorder="1" applyAlignment="1">
      <alignment horizontal="center" vertical="center" wrapText="1"/>
    </xf>
    <xf numFmtId="4" fontId="3" fillId="2" borderId="32" xfId="531" applyNumberFormat="1" applyFont="1" applyFill="1" applyBorder="1" applyAlignment="1">
      <alignment horizontal="center" vertical="center" wrapText="1"/>
    </xf>
    <xf numFmtId="0" fontId="3" fillId="2" borderId="43" xfId="531" applyFont="1" applyFill="1" applyBorder="1" applyAlignment="1">
      <alignment horizontal="center" vertical="center" wrapText="1"/>
    </xf>
    <xf numFmtId="4" fontId="3" fillId="2" borderId="29" xfId="531" applyNumberFormat="1" applyFont="1" applyFill="1" applyBorder="1" applyAlignment="1">
      <alignment horizontal="center" vertical="center" wrapText="1"/>
    </xf>
    <xf numFmtId="4" fontId="3" fillId="2" borderId="44" xfId="531" applyNumberFormat="1" applyFont="1" applyFill="1" applyBorder="1" applyAlignment="1">
      <alignment horizontal="center" vertical="center" wrapText="1"/>
    </xf>
    <xf numFmtId="0" fontId="6" fillId="2" borderId="15" xfId="531" applyFont="1" applyFill="1" applyBorder="1" applyAlignment="1">
      <alignment vertical="center"/>
    </xf>
    <xf numFmtId="0" fontId="6" fillId="4" borderId="21" xfId="531" applyFont="1" applyFill="1" applyBorder="1" applyAlignment="1">
      <alignment horizontal="center" vertical="center"/>
    </xf>
    <xf numFmtId="0" fontId="3" fillId="9" borderId="4" xfId="531" applyFont="1" applyFill="1" applyBorder="1" applyAlignment="1" applyProtection="1">
      <alignment horizontal="center" vertical="center"/>
    </xf>
    <xf numFmtId="4" fontId="3" fillId="9" borderId="17" xfId="531" applyNumberFormat="1" applyFont="1" applyFill="1" applyBorder="1" applyAlignment="1" applyProtection="1">
      <alignment horizontal="center" vertical="center"/>
    </xf>
    <xf numFmtId="4" fontId="3" fillId="9" borderId="39" xfId="531" applyNumberFormat="1" applyFont="1" applyFill="1" applyBorder="1" applyAlignment="1" applyProtection="1">
      <alignment horizontal="center" vertical="center"/>
    </xf>
    <xf numFmtId="4" fontId="5" fillId="3" borderId="103" xfId="531" applyNumberFormat="1" applyFont="1" applyFill="1" applyBorder="1" applyAlignment="1">
      <alignment vertical="center"/>
    </xf>
    <xf numFmtId="0" fontId="6" fillId="2" borderId="20" xfId="531" applyFont="1" applyFill="1" applyBorder="1" applyAlignment="1">
      <alignment vertical="center"/>
    </xf>
    <xf numFmtId="0" fontId="6" fillId="4" borderId="17" xfId="531" applyFont="1" applyFill="1" applyBorder="1" applyAlignment="1">
      <alignment horizontal="center" vertical="center"/>
    </xf>
    <xf numFmtId="0" fontId="3" fillId="9" borderId="1" xfId="531" applyFont="1" applyFill="1" applyBorder="1" applyAlignment="1" applyProtection="1">
      <alignment horizontal="center" vertical="center"/>
    </xf>
    <xf numFmtId="4" fontId="3" fillId="9" borderId="18" xfId="531" applyNumberFormat="1" applyFont="1" applyFill="1" applyBorder="1" applyAlignment="1" applyProtection="1">
      <alignment horizontal="center" vertical="center"/>
    </xf>
    <xf numFmtId="4" fontId="3" fillId="9" borderId="40" xfId="531" applyNumberFormat="1" applyFont="1" applyFill="1" applyBorder="1" applyAlignment="1" applyProtection="1">
      <alignment horizontal="center" vertical="center"/>
    </xf>
    <xf numFmtId="4" fontId="5" fillId="3" borderId="19" xfId="531" applyNumberFormat="1" applyFont="1" applyFill="1" applyBorder="1" applyAlignment="1">
      <alignment vertical="center"/>
    </xf>
    <xf numFmtId="0" fontId="6" fillId="6" borderId="17" xfId="531" applyFont="1" applyFill="1" applyBorder="1" applyAlignment="1">
      <alignment horizontal="center" vertical="center"/>
    </xf>
    <xf numFmtId="4" fontId="5" fillId="7" borderId="1" xfId="531" applyNumberFormat="1" applyFont="1" applyFill="1" applyBorder="1" applyAlignment="1">
      <alignment horizontal="center" vertical="center"/>
    </xf>
    <xf numFmtId="0" fontId="6" fillId="2" borderId="23" xfId="531" applyFont="1" applyFill="1" applyBorder="1" applyAlignment="1">
      <alignment vertical="center"/>
    </xf>
    <xf numFmtId="0" fontId="6" fillId="2" borderId="11" xfId="531" applyFont="1" applyFill="1" applyBorder="1" applyAlignment="1">
      <alignment vertical="center"/>
    </xf>
    <xf numFmtId="0" fontId="6" fillId="4" borderId="38" xfId="531" applyFont="1" applyFill="1" applyBorder="1" applyAlignment="1">
      <alignment horizontal="center" vertical="center"/>
    </xf>
    <xf numFmtId="0" fontId="3" fillId="9" borderId="24" xfId="531" applyFont="1" applyFill="1" applyBorder="1" applyAlignment="1" applyProtection="1">
      <alignment horizontal="center" vertical="center"/>
    </xf>
    <xf numFmtId="4" fontId="3" fillId="9" borderId="30" xfId="531" applyNumberFormat="1" applyFont="1" applyFill="1" applyBorder="1" applyAlignment="1" applyProtection="1">
      <alignment horizontal="center" vertical="center"/>
    </xf>
    <xf numFmtId="4" fontId="3" fillId="9" borderId="41" xfId="531" applyNumberFormat="1" applyFont="1" applyFill="1" applyBorder="1" applyAlignment="1" applyProtection="1">
      <alignment horizontal="center" vertical="center"/>
    </xf>
    <xf numFmtId="4" fontId="5" fillId="3" borderId="33" xfId="531" applyNumberFormat="1" applyFont="1" applyFill="1" applyBorder="1" applyAlignment="1">
      <alignment vertical="center"/>
    </xf>
    <xf numFmtId="4" fontId="3" fillId="3" borderId="5" xfId="531" applyNumberFormat="1" applyFont="1" applyFill="1" applyBorder="1" applyAlignment="1">
      <alignment horizontal="center" vertical="center"/>
    </xf>
    <xf numFmtId="4" fontId="3" fillId="3" borderId="7" xfId="531" applyNumberFormat="1" applyFont="1" applyFill="1" applyBorder="1" applyAlignment="1">
      <alignment horizontal="center" vertical="center"/>
    </xf>
    <xf numFmtId="4" fontId="3" fillId="3" borderId="9" xfId="531" applyNumberFormat="1" applyFont="1" applyFill="1" applyBorder="1" applyAlignment="1">
      <alignment horizontal="center" vertical="center"/>
    </xf>
    <xf numFmtId="4" fontId="3" fillId="8" borderId="13" xfId="531" applyNumberFormat="1" applyFont="1" applyFill="1" applyBorder="1" applyAlignment="1">
      <alignment vertical="center"/>
    </xf>
    <xf numFmtId="4" fontId="3" fillId="0" borderId="0" xfId="531" applyNumberFormat="1" applyFont="1" applyAlignment="1">
      <alignment vertical="center"/>
    </xf>
    <xf numFmtId="4" fontId="6" fillId="10" borderId="42" xfId="531" applyNumberFormat="1" applyFont="1" applyFill="1" applyBorder="1" applyAlignment="1">
      <alignment vertical="center"/>
    </xf>
    <xf numFmtId="4" fontId="129" fillId="0" borderId="0" xfId="531" applyNumberFormat="1" applyFont="1" applyAlignment="1">
      <alignment vertical="center"/>
    </xf>
    <xf numFmtId="0" fontId="129" fillId="0" borderId="0" xfId="531" applyFont="1" applyAlignment="1">
      <alignment vertical="center"/>
    </xf>
    <xf numFmtId="218" fontId="125" fillId="93" borderId="94" xfId="6" applyNumberFormat="1" applyFont="1" applyFill="1" applyBorder="1" applyAlignment="1">
      <alignment vertical="center"/>
    </xf>
    <xf numFmtId="10" fontId="125" fillId="93" borderId="93" xfId="211" applyNumberFormat="1" applyFont="1" applyFill="1" applyBorder="1" applyAlignment="1">
      <alignment horizontal="center" vertical="center"/>
    </xf>
    <xf numFmtId="0" fontId="125" fillId="93" borderId="95" xfId="0" applyFont="1" applyFill="1" applyBorder="1" applyAlignment="1">
      <alignment vertical="center" wrapText="1"/>
    </xf>
    <xf numFmtId="10" fontId="125" fillId="0" borderId="0" xfId="211" applyNumberFormat="1" applyFont="1" applyAlignment="1">
      <alignment horizontal="center" vertical="center"/>
    </xf>
    <xf numFmtId="10" fontId="6" fillId="2" borderId="96" xfId="211" applyNumberFormat="1" applyFont="1" applyFill="1" applyBorder="1" applyAlignment="1" applyProtection="1">
      <alignment horizontal="center" vertical="center"/>
      <protection locked="0"/>
    </xf>
    <xf numFmtId="9" fontId="5" fillId="0" borderId="0" xfId="211" applyFont="1" applyAlignment="1">
      <alignment horizontal="center" vertical="center"/>
    </xf>
    <xf numFmtId="43" fontId="125" fillId="0" borderId="0" xfId="6" applyFont="1"/>
    <xf numFmtId="9" fontId="125" fillId="0" borderId="0" xfId="211" applyFont="1"/>
    <xf numFmtId="44" fontId="123" fillId="94" borderId="0" xfId="0" applyNumberFormat="1" applyFont="1" applyFill="1"/>
    <xf numFmtId="44" fontId="123" fillId="98" borderId="0" xfId="0" applyNumberFormat="1" applyFont="1" applyFill="1"/>
    <xf numFmtId="0" fontId="125" fillId="99" borderId="1" xfId="0" applyFont="1" applyFill="1" applyBorder="1"/>
    <xf numFmtId="0" fontId="125" fillId="99" borderId="1" xfId="0" applyFont="1" applyFill="1" applyBorder="1" applyAlignment="1">
      <alignment horizontal="center"/>
    </xf>
    <xf numFmtId="0" fontId="125" fillId="0" borderId="1" xfId="0" applyFont="1" applyBorder="1"/>
    <xf numFmtId="10" fontId="125" fillId="0" borderId="1" xfId="211" applyNumberFormat="1" applyFont="1" applyBorder="1"/>
    <xf numFmtId="44" fontId="125" fillId="92" borderId="1" xfId="0" applyNumberFormat="1" applyFont="1" applyFill="1" applyBorder="1"/>
    <xf numFmtId="44" fontId="125" fillId="92" borderId="1" xfId="6" applyNumberFormat="1" applyFont="1" applyFill="1" applyBorder="1"/>
    <xf numFmtId="44" fontId="123" fillId="90" borderId="0" xfId="0" applyNumberFormat="1" applyFont="1" applyFill="1"/>
    <xf numFmtId="0" fontId="5" fillId="2" borderId="0" xfId="531" applyFont="1" applyFill="1"/>
    <xf numFmtId="0" fontId="126" fillId="2" borderId="0" xfId="531" applyFont="1" applyFill="1"/>
    <xf numFmtId="0" fontId="2" fillId="0" borderId="0" xfId="531"/>
    <xf numFmtId="0" fontId="2" fillId="0" borderId="0" xfId="531" applyFont="1"/>
    <xf numFmtId="0" fontId="5" fillId="95" borderId="0" xfId="531" applyFont="1" applyFill="1"/>
    <xf numFmtId="0" fontId="5" fillId="2" borderId="0" xfId="531" applyFont="1" applyFill="1" applyAlignment="1">
      <alignment horizontal="left" vertical="top" wrapText="1"/>
    </xf>
    <xf numFmtId="0" fontId="122" fillId="2" borderId="105" xfId="0" applyFont="1" applyFill="1" applyBorder="1"/>
    <xf numFmtId="0" fontId="131" fillId="2" borderId="106" xfId="0" applyFont="1" applyFill="1" applyBorder="1"/>
    <xf numFmtId="44" fontId="131" fillId="2" borderId="106" xfId="22" applyFont="1" applyFill="1" applyBorder="1"/>
    <xf numFmtId="0" fontId="122" fillId="0" borderId="107" xfId="0" applyFont="1" applyFill="1" applyBorder="1"/>
    <xf numFmtId="0" fontId="122" fillId="0" borderId="107" xfId="0" quotePrefix="1" applyFont="1" applyFill="1" applyBorder="1"/>
    <xf numFmtId="0" fontId="122" fillId="0" borderId="105" xfId="0" applyFont="1" applyBorder="1"/>
    <xf numFmtId="0" fontId="131" fillId="0" borderId="106" xfId="0" applyFont="1" applyBorder="1"/>
    <xf numFmtId="9" fontId="122" fillId="0" borderId="106" xfId="0" applyNumberFormat="1" applyFont="1" applyBorder="1"/>
    <xf numFmtId="0" fontId="131" fillId="0" borderId="107" xfId="0" applyFont="1" applyFill="1" applyBorder="1"/>
    <xf numFmtId="0" fontId="5" fillId="2" borderId="0" xfId="531" applyFont="1" applyFill="1" applyAlignment="1">
      <alignment horizontal="left" wrapText="1"/>
    </xf>
    <xf numFmtId="0" fontId="5" fillId="2" borderId="0" xfId="531" applyFont="1" applyFill="1" applyAlignment="1">
      <alignment horizontal="left" vertical="top" wrapText="1"/>
    </xf>
    <xf numFmtId="4" fontId="5" fillId="8" borderId="5" xfId="0" applyNumberFormat="1" applyFont="1" applyFill="1" applyBorder="1" applyAlignment="1">
      <alignment horizontal="center" vertical="center"/>
    </xf>
    <xf numFmtId="4" fontId="5" fillId="8" borderId="7" xfId="0" applyNumberFormat="1" applyFont="1" applyFill="1" applyBorder="1" applyAlignment="1">
      <alignment horizontal="center" vertical="center"/>
    </xf>
    <xf numFmtId="10" fontId="5" fillId="8" borderId="6" xfId="0" applyNumberFormat="1" applyFont="1" applyFill="1" applyBorder="1" applyAlignment="1">
      <alignment horizontal="center" vertical="center"/>
    </xf>
    <xf numFmtId="10" fontId="5" fillId="8" borderId="13" xfId="0" applyNumberFormat="1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vertical="center"/>
    </xf>
    <xf numFmtId="0" fontId="5" fillId="3" borderId="34" xfId="0" applyFont="1" applyFill="1" applyBorder="1" applyAlignment="1">
      <alignment vertical="center"/>
    </xf>
    <xf numFmtId="0" fontId="5" fillId="3" borderId="92" xfId="0" applyFont="1" applyFill="1" applyBorder="1" applyAlignment="1">
      <alignment vertical="center"/>
    </xf>
    <xf numFmtId="0" fontId="6" fillId="10" borderId="10" xfId="0" applyFont="1" applyFill="1" applyBorder="1" applyAlignment="1">
      <alignment horizontal="center" vertical="center"/>
    </xf>
    <xf numFmtId="0" fontId="6" fillId="10" borderId="8" xfId="0" applyFont="1" applyFill="1" applyBorder="1" applyAlignment="1">
      <alignment horizontal="center" vertical="center"/>
    </xf>
    <xf numFmtId="0" fontId="6" fillId="10" borderId="13" xfId="0" applyFont="1" applyFill="1" applyBorder="1" applyAlignment="1">
      <alignment horizontal="center" vertical="center"/>
    </xf>
    <xf numFmtId="4" fontId="5" fillId="6" borderId="5" xfId="0" applyNumberFormat="1" applyFont="1" applyFill="1" applyBorder="1" applyAlignment="1">
      <alignment horizontal="center" vertical="center"/>
    </xf>
    <xf numFmtId="4" fontId="5" fillId="6" borderId="7" xfId="0" applyNumberFormat="1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10" fontId="5" fillId="3" borderId="2" xfId="0" applyNumberFormat="1" applyFont="1" applyFill="1" applyBorder="1" applyAlignment="1">
      <alignment horizontal="center" vertical="center"/>
    </xf>
    <xf numFmtId="10" fontId="5" fillId="3" borderId="19" xfId="0" applyNumberFormat="1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/>
    </xf>
    <xf numFmtId="10" fontId="5" fillId="3" borderId="37" xfId="0" applyNumberFormat="1" applyFont="1" applyFill="1" applyBorder="1" applyAlignment="1">
      <alignment horizontal="center" vertical="center"/>
    </xf>
    <xf numFmtId="10" fontId="5" fillId="3" borderId="22" xfId="0" applyNumberFormat="1" applyFont="1" applyFill="1" applyBorder="1" applyAlignment="1">
      <alignment horizontal="center" vertical="center"/>
    </xf>
    <xf numFmtId="0" fontId="4" fillId="3" borderId="5" xfId="531" applyFont="1" applyFill="1" applyBorder="1" applyAlignment="1" applyProtection="1">
      <alignment horizontal="center" vertical="center"/>
    </xf>
    <xf numFmtId="0" fontId="4" fillId="3" borderId="6" xfId="531" applyFont="1" applyFill="1" applyBorder="1" applyAlignment="1" applyProtection="1">
      <alignment horizontal="center" vertical="center"/>
    </xf>
    <xf numFmtId="0" fontId="3" fillId="9" borderId="10" xfId="531" applyFont="1" applyFill="1" applyBorder="1" applyAlignment="1">
      <alignment horizontal="center" vertical="center"/>
    </xf>
    <xf numFmtId="0" fontId="3" fillId="9" borderId="12" xfId="53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vertical="center"/>
    </xf>
    <xf numFmtId="0" fontId="5" fillId="3" borderId="25" xfId="0" applyFont="1" applyFill="1" applyBorder="1" applyAlignment="1">
      <alignment vertical="center"/>
    </xf>
    <xf numFmtId="0" fontId="5" fillId="3" borderId="21" xfId="0" applyFont="1" applyFill="1" applyBorder="1" applyAlignment="1">
      <alignment vertical="center"/>
    </xf>
    <xf numFmtId="0" fontId="6" fillId="5" borderId="30" xfId="531" applyFont="1" applyFill="1" applyBorder="1" applyAlignment="1">
      <alignment horizontal="center" vertical="center"/>
    </xf>
    <xf numFmtId="0" fontId="6" fillId="5" borderId="99" xfId="531" applyFont="1" applyFill="1" applyBorder="1" applyAlignment="1">
      <alignment horizontal="center" vertical="center"/>
    </xf>
    <xf numFmtId="0" fontId="6" fillId="5" borderId="17" xfId="531" applyFont="1" applyFill="1" applyBorder="1" applyAlignment="1">
      <alignment horizontal="center" vertical="center"/>
    </xf>
    <xf numFmtId="0" fontId="6" fillId="6" borderId="30" xfId="531" applyFont="1" applyFill="1" applyBorder="1" applyAlignment="1">
      <alignment horizontal="center" vertical="center"/>
    </xf>
    <xf numFmtId="0" fontId="6" fillId="6" borderId="17" xfId="531" applyFont="1" applyFill="1" applyBorder="1" applyAlignment="1">
      <alignment horizontal="center" vertical="center"/>
    </xf>
    <xf numFmtId="4" fontId="6" fillId="2" borderId="22" xfId="531" applyNumberFormat="1" applyFont="1" applyFill="1" applyBorder="1" applyAlignment="1">
      <alignment horizontal="center" vertical="center" wrapText="1"/>
    </xf>
    <xf numFmtId="4" fontId="6" fillId="2" borderId="35" xfId="531" applyNumberFormat="1" applyFont="1" applyFill="1" applyBorder="1" applyAlignment="1">
      <alignment horizontal="center" vertical="center" wrapText="1"/>
    </xf>
    <xf numFmtId="0" fontId="7" fillId="0" borderId="10" xfId="531" applyFont="1" applyBorder="1" applyAlignment="1">
      <alignment horizontal="center" vertical="center"/>
    </xf>
    <xf numFmtId="0" fontId="7" fillId="0" borderId="13" xfId="531" applyFont="1" applyBorder="1" applyAlignment="1">
      <alignment horizontal="center" vertical="center"/>
    </xf>
    <xf numFmtId="0" fontId="7" fillId="0" borderId="8" xfId="531" applyFont="1" applyBorder="1" applyAlignment="1">
      <alignment horizontal="center" vertical="center"/>
    </xf>
    <xf numFmtId="0" fontId="130" fillId="96" borderId="14" xfId="531" applyFont="1" applyFill="1" applyBorder="1" applyAlignment="1">
      <alignment horizontal="center" vertical="center"/>
    </xf>
    <xf numFmtId="0" fontId="130" fillId="96" borderId="26" xfId="531" applyFont="1" applyFill="1" applyBorder="1" applyAlignment="1">
      <alignment horizontal="center" vertical="center"/>
    </xf>
    <xf numFmtId="0" fontId="3" fillId="2" borderId="21" xfId="531" applyFont="1" applyFill="1" applyBorder="1" applyAlignment="1">
      <alignment horizontal="center" vertical="center" wrapText="1"/>
    </xf>
    <xf numFmtId="0" fontId="3" fillId="2" borderId="102" xfId="531" applyFont="1" applyFill="1" applyBorder="1" applyAlignment="1">
      <alignment horizontal="center" vertical="center" wrapText="1"/>
    </xf>
    <xf numFmtId="4" fontId="6" fillId="2" borderId="14" xfId="531" applyNumberFormat="1" applyFont="1" applyFill="1" applyBorder="1" applyAlignment="1">
      <alignment horizontal="center" vertical="center" wrapText="1"/>
    </xf>
    <xf numFmtId="4" fontId="6" fillId="2" borderId="25" xfId="531" applyNumberFormat="1" applyFont="1" applyFill="1" applyBorder="1" applyAlignment="1">
      <alignment horizontal="center" vertical="center" wrapText="1"/>
    </xf>
    <xf numFmtId="4" fontId="6" fillId="2" borderId="28" xfId="531" applyNumberFormat="1" applyFont="1" applyFill="1" applyBorder="1" applyAlignment="1">
      <alignment horizontal="center" vertical="center" wrapText="1"/>
    </xf>
    <xf numFmtId="4" fontId="6" fillId="2" borderId="29" xfId="531" applyNumberFormat="1" applyFont="1" applyFill="1" applyBorder="1" applyAlignment="1">
      <alignment horizontal="center" vertical="center" wrapText="1"/>
    </xf>
    <xf numFmtId="0" fontId="6" fillId="2" borderId="14" xfId="531" applyFont="1" applyFill="1" applyBorder="1" applyAlignment="1">
      <alignment horizontal="center" vertical="center" wrapText="1"/>
    </xf>
    <xf numFmtId="0" fontId="6" fillId="2" borderId="25" xfId="531" applyFont="1" applyFill="1" applyBorder="1" applyAlignment="1">
      <alignment horizontal="center" vertical="center" wrapText="1"/>
    </xf>
    <xf numFmtId="0" fontId="6" fillId="2" borderId="21" xfId="531" applyFont="1" applyFill="1" applyBorder="1" applyAlignment="1">
      <alignment horizontal="center" vertical="center" wrapText="1"/>
    </xf>
    <xf numFmtId="0" fontId="6" fillId="2" borderId="36" xfId="531" applyFont="1" applyFill="1" applyBorder="1" applyAlignment="1">
      <alignment horizontal="center" vertical="center" wrapText="1"/>
    </xf>
    <xf numFmtId="0" fontId="129" fillId="0" borderId="91" xfId="531" applyFont="1" applyBorder="1" applyAlignment="1">
      <alignment horizontal="center" vertical="center"/>
    </xf>
    <xf numFmtId="0" fontId="6" fillId="5" borderId="104" xfId="531" applyFont="1" applyFill="1" applyBorder="1" applyAlignment="1">
      <alignment horizontal="center" vertical="center"/>
    </xf>
    <xf numFmtId="0" fontId="130" fillId="97" borderId="31" xfId="531" applyFont="1" applyFill="1" applyBorder="1" applyAlignment="1">
      <alignment horizontal="center" vertical="center"/>
    </xf>
    <xf numFmtId="0" fontId="130" fillId="97" borderId="32" xfId="531" applyFont="1" applyFill="1" applyBorder="1" applyAlignment="1">
      <alignment horizontal="center" vertical="center"/>
    </xf>
    <xf numFmtId="0" fontId="128" fillId="90" borderId="0" xfId="0" applyFont="1" applyFill="1" applyAlignment="1">
      <alignment horizontal="center" vertical="center"/>
    </xf>
    <xf numFmtId="0" fontId="123" fillId="90" borderId="0" xfId="0" applyFont="1" applyFill="1" applyAlignment="1">
      <alignment horizontal="center"/>
    </xf>
    <xf numFmtId="0" fontId="123" fillId="94" borderId="0" xfId="0" applyFont="1" applyFill="1" applyAlignment="1">
      <alignment horizontal="center"/>
    </xf>
    <xf numFmtId="0" fontId="123" fillId="98" borderId="0" xfId="0" applyFont="1" applyFill="1" applyAlignment="1">
      <alignment horizontal="center"/>
    </xf>
    <xf numFmtId="0" fontId="125" fillId="92" borderId="1" xfId="0" applyFont="1" applyFill="1" applyBorder="1" applyAlignment="1">
      <alignment horizontal="center"/>
    </xf>
  </cellXfs>
  <cellStyles count="784">
    <cellStyle name="_x000d__x000a_JournalTemplate=C:\COMFO\CTALK\JOURSTD.TPL_x000d__x000a_LbStateAddress=3 3 0 251 1 89 2 311_x000d__x000a_LbStateJou" xfId="153" xr:uid="{00000000-0005-0000-0000-000000000000}"/>
    <cellStyle name="_05_Sch_C_Summary_of_Tender_Rev B" xfId="134" xr:uid="{00000000-0005-0000-0000-000001000000}"/>
    <cellStyle name="_06_Sch_D_Schedule_of_Prices_Rev B" xfId="244" xr:uid="{00000000-0005-0000-0000-000002000000}"/>
    <cellStyle name="_09-2195 Costes H. San Agustín - v2_FP" xfId="151" xr:uid="{00000000-0005-0000-0000-000003000000}"/>
    <cellStyle name="_1, Malaga" xfId="241" xr:uid="{00000000-0005-0000-0000-000004000000}"/>
    <cellStyle name="_10_0433_Hoja Costes_V1" xfId="195" xr:uid="{00000000-0005-0000-0000-000005000000}"/>
    <cellStyle name="_1000KWe con ABS con DH+BIOMASA" xfId="176" xr:uid="{00000000-0005-0000-0000-000006000000}"/>
    <cellStyle name="_1000KWe con ABS sin DH" xfId="121" xr:uid="{00000000-0005-0000-0000-000007000000}"/>
    <cellStyle name="_1000KWe con ABS sin DH+BIOMASA" xfId="212" xr:uid="{00000000-0005-0000-0000-000008000000}"/>
    <cellStyle name="_2000KWe con ABS con DH" xfId="223" xr:uid="{00000000-0005-0000-0000-000009000000}"/>
    <cellStyle name="_90KWe no ABS con DH" xfId="168" xr:uid="{00000000-0005-0000-0000-00000A000000}"/>
    <cellStyle name="_ACS" xfId="135" xr:uid="{00000000-0005-0000-0000-00000B000000}"/>
    <cellStyle name="_AHORRO RECUPERADOR" xfId="174" xr:uid="{00000000-0005-0000-0000-00000C000000}"/>
    <cellStyle name="_Ahorros manta térmica" xfId="161" xr:uid="{00000000-0005-0000-0000-00000D000000}"/>
    <cellStyle name="_Ahorros Recuperadores" xfId="132" xr:uid="{00000000-0005-0000-0000-00000E000000}"/>
    <cellStyle name="_Analisis contrato de SoriaV2" xfId="160" xr:uid="{00000000-0005-0000-0000-00000F000000}"/>
    <cellStyle name="_ANALISIS ENERGETICO" xfId="179" xr:uid="{00000000-0005-0000-0000-000010000000}"/>
    <cellStyle name="_ANALISIS ENERGÉTICO" xfId="224" xr:uid="{00000000-0005-0000-0000-000011000000}"/>
    <cellStyle name="_ANALISIS ENERGÉTICO-CHOU" xfId="173" xr:uid="{00000000-0005-0000-0000-000012000000}"/>
    <cellStyle name="_ANALISIS ENERGÉTICO-CHOU.V2" xfId="158" xr:uid="{00000000-0005-0000-0000-000013000000}"/>
    <cellStyle name="_ANALISIS ENERGÉTICO-CHOU.V3" xfId="128" xr:uid="{00000000-0005-0000-0000-000014000000}"/>
    <cellStyle name="_ANALISIS ENERGÉTICO-TRIAS Y PUJOL" xfId="227" xr:uid="{00000000-0005-0000-0000-000015000000}"/>
    <cellStyle name="_ARTXANDA solar" xfId="233" xr:uid="{00000000-0005-0000-0000-000016000000}"/>
    <cellStyle name="_BB" xfId="200" xr:uid="{00000000-0005-0000-0000-000017000000}"/>
    <cellStyle name="_BT_T2_BCNA" xfId="183" xr:uid="{00000000-0005-0000-0000-000018000000}"/>
    <cellStyle name="_CALCULO DEMANDA" xfId="143" xr:uid="{00000000-0005-0000-0000-000019000000}"/>
    <cellStyle name="_Calculo ITP" xfId="245" xr:uid="{00000000-0005-0000-0000-00001A000000}"/>
    <cellStyle name="_CdC" xfId="123" xr:uid="{00000000-0005-0000-0000-00001B000000}"/>
    <cellStyle name="_CdC+CPD+O.tecnica" xfId="172" xr:uid="{00000000-0005-0000-0000-00001C000000}"/>
    <cellStyle name="_CdC+O.tecnica" xfId="150" xr:uid="{00000000-0005-0000-0000-00001D000000}"/>
    <cellStyle name="_Certificación Tipo" xfId="171" xr:uid="{00000000-0005-0000-0000-00001E000000}"/>
    <cellStyle name="_CHP-CIDADE_DEF" xfId="138" xr:uid="{00000000-0005-0000-0000-00001F000000}"/>
    <cellStyle name="_Climatización" xfId="136" xr:uid="{00000000-0005-0000-0000-000020000000}"/>
    <cellStyle name="_CONSUMO ANUAL" xfId="188" xr:uid="{00000000-0005-0000-0000-000021000000}"/>
    <cellStyle name="_Convenio" xfId="7" xr:uid="{00000000-0005-0000-0000-000022000000}"/>
    <cellStyle name="_Copia de COSTES BASE_ALCORCON_v2-CON HOJA RESUMEN" xfId="229" xr:uid="{00000000-0005-0000-0000-000023000000}"/>
    <cellStyle name="_Copia de Resumen P1-P4_Opciones Inicial y SIN Fuentes" xfId="178" xr:uid="{00000000-0005-0000-0000-000024000000}"/>
    <cellStyle name="_Coste_Energía" xfId="219" xr:uid="{00000000-0005-0000-0000-000025000000}"/>
    <cellStyle name="_Costes" xfId="177" xr:uid="{00000000-0005-0000-0000-000026000000}"/>
    <cellStyle name="_Costes AL 2009" xfId="201" xr:uid="{00000000-0005-0000-0000-000027000000}"/>
    <cellStyle name="_Costes AL 2009 - vLPALMAS" xfId="197" xr:uid="{00000000-0005-0000-0000-000028000000}"/>
    <cellStyle name="_Costes AL 2009_CONVENIO Baleares" xfId="191" xr:uid="{00000000-0005-0000-0000-000029000000}"/>
    <cellStyle name="_COSTES BASE P2_SEVILLA LA NUEVA_v0" xfId="144" xr:uid="{00000000-0005-0000-0000-00002A000000}"/>
    <cellStyle name="_COSTES BASE_ALCORCON_v3-CON HOJA RESUMEN" xfId="220" xr:uid="{00000000-0005-0000-0000-00002B000000}"/>
    <cellStyle name="_Costes Calefaccion USAL" xfId="156" xr:uid="{00000000-0005-0000-0000-00002C000000}"/>
    <cellStyle name="_Costes Conservacion Alegria v2" xfId="225" xr:uid="{00000000-0005-0000-0000-00002D000000}"/>
    <cellStyle name="_COSTES FRR" xfId="235" xr:uid="{00000000-0005-0000-0000-00002E000000}"/>
    <cellStyle name="_Costes Mtto CUZCO 01072010" xfId="190" xr:uid="{00000000-0005-0000-0000-00002F000000}"/>
    <cellStyle name="_Cuadrante" xfId="175" xr:uid="{00000000-0005-0000-0000-000030000000}"/>
    <cellStyle name="_DATOS MARCIDE OPCION 1_Inicio Estado Reformado" xfId="154" xr:uid="{00000000-0005-0000-0000-000031000000}"/>
    <cellStyle name="_DATOS SUBROGACION" xfId="142" xr:uid="{00000000-0005-0000-0000-000032000000}"/>
    <cellStyle name="_DEMANDA CALOR" xfId="181" xr:uid="{00000000-0005-0000-0000-000033000000}"/>
    <cellStyle name="_DEMANDA TÉRMICA" xfId="163" xr:uid="{00000000-0005-0000-0000-000034000000}"/>
    <cellStyle name="_ECONMICO cogeneración hospital de Navarra P2 y P3" xfId="137" xr:uid="{00000000-0005-0000-0000-000035000000}"/>
    <cellStyle name="_ECONOMICO" xfId="130" xr:uid="{00000000-0005-0000-0000-000036000000}"/>
    <cellStyle name="_ECONOMICO edificios administrativos C.A. Gran Canaria V5" xfId="222" xr:uid="{00000000-0005-0000-0000-000037000000}"/>
    <cellStyle name="_ECONOMICO Hospital Cazorla" xfId="194" xr:uid="{00000000-0005-0000-0000-000038000000}"/>
    <cellStyle name="_ECONOMICO Kirolak P2 y P3 V2" xfId="169" xr:uid="{00000000-0005-0000-0000-000039000000}"/>
    <cellStyle name="_ECONOMICO Kirolak P2 y P3 V3" xfId="184" xr:uid="{00000000-0005-0000-0000-00003A000000}"/>
    <cellStyle name="_Edificio i" xfId="148" xr:uid="{00000000-0005-0000-0000-00003B000000}"/>
    <cellStyle name="_Electricidad AT" xfId="242" xr:uid="{00000000-0005-0000-0000-00003C000000}"/>
    <cellStyle name="_Energia" xfId="203" xr:uid="{00000000-0005-0000-0000-00003D000000}"/>
    <cellStyle name="_Energía" xfId="141" xr:uid="{00000000-0005-0000-0000-00003E000000}"/>
    <cellStyle name="_ENERGÍA ALEGRIA" xfId="231" xr:uid="{00000000-0005-0000-0000-00003F000000}"/>
    <cellStyle name="_ENERGIA SAN RAFAEL v3" xfId="120" xr:uid="{00000000-0005-0000-0000-000040000000}"/>
    <cellStyle name="_Estudio Economico Hosp S.Rafael" xfId="166" xr:uid="{00000000-0005-0000-0000-000041000000}"/>
    <cellStyle name="_EstudioCHP_NAVARRA" xfId="207" xr:uid="{00000000-0005-0000-0000-000042000000}"/>
    <cellStyle name="_EstudioCHP_NAVARRA_GN" xfId="236" xr:uid="{00000000-0005-0000-0000-000043000000}"/>
    <cellStyle name="_Franquicias" xfId="214" xr:uid="{00000000-0005-0000-0000-000044000000}"/>
    <cellStyle name="_GAS_NAVARRA" xfId="234" xr:uid="{00000000-0005-0000-0000-000045000000}"/>
    <cellStyle name="_Grados día" xfId="199" xr:uid="{00000000-0005-0000-0000-000046000000}"/>
    <cellStyle name="_Grados día_Ferrol'05" xfId="167" xr:uid="{00000000-0005-0000-0000-000047000000}"/>
    <cellStyle name="_Grados día_Ferrol'06" xfId="152" xr:uid="{00000000-0005-0000-0000-000048000000}"/>
    <cellStyle name="_Grados día_Ferrol'07" xfId="209" xr:uid="{00000000-0005-0000-0000-000049000000}"/>
    <cellStyle name="_Grados día_Ferrol'08" xfId="217" xr:uid="{00000000-0005-0000-0000-00004A000000}"/>
    <cellStyle name="_Grados día_Ferrol'09" xfId="140" xr:uid="{00000000-0005-0000-0000-00004B000000}"/>
    <cellStyle name="_Grados día_Ferrol'10" xfId="189" xr:uid="{00000000-0005-0000-0000-00004C000000}"/>
    <cellStyle name="_Hoja Costes Mtto vAbril2010" xfId="230" xr:uid="{00000000-0005-0000-0000-00004D000000}"/>
    <cellStyle name="_Hoja de Cierre" xfId="159" xr:uid="{00000000-0005-0000-0000-00004E000000}"/>
    <cellStyle name="_Hoja3" xfId="213" xr:uid="{00000000-0005-0000-0000-00004F000000}"/>
    <cellStyle name="_Hosp.Man_LT1_10_0026_V6" xfId="237" xr:uid="{00000000-0005-0000-0000-000050000000}"/>
    <cellStyle name="_Iluminación NHV" xfId="238" xr:uid="{00000000-0005-0000-0000-000051000000}"/>
    <cellStyle name="_Info sobre BB" xfId="182" xr:uid="{00000000-0005-0000-0000-000052000000}"/>
    <cellStyle name="_Info sobre franquicias" xfId="239" xr:uid="{00000000-0005-0000-0000-000053000000}"/>
    <cellStyle name="_Info sobre tiendas propias" xfId="240" xr:uid="{00000000-0005-0000-0000-000054000000}"/>
    <cellStyle name="_Ingresos" xfId="125" xr:uid="{00000000-0005-0000-0000-000055000000}"/>
    <cellStyle name="_INVER 4 años (Reales)" xfId="208" xr:uid="{00000000-0005-0000-0000-000056000000}"/>
    <cellStyle name="_Inversión 10 años (version 1)" xfId="243" xr:uid="{00000000-0005-0000-0000-000057000000}"/>
    <cellStyle name="_INVERSIONES_VOLUNTARIAS_P6" xfId="187" xr:uid="{00000000-0005-0000-0000-000058000000}"/>
    <cellStyle name="_Manacor-Estudio CHP" xfId="247" xr:uid="{00000000-0005-0000-0000-000059000000}"/>
    <cellStyle name="_Mantenimiento VIALES Aeropuerto DOHA v22" xfId="248" xr:uid="{00000000-0005-0000-0000-00005A000000}"/>
    <cellStyle name="_MAQ&amp;H" xfId="249" xr:uid="{00000000-0005-0000-0000-00005B000000}"/>
    <cellStyle name="_Materiales" xfId="250" xr:uid="{00000000-0005-0000-0000-00005C000000}"/>
    <cellStyle name="_Modelo Cogeneración Hospital San Rafael (2 PMC) v6" xfId="251" xr:uid="{00000000-0005-0000-0000-00005D000000}"/>
    <cellStyle name="_MODELO DE Gestion Energetica Ayto Alegria (2 PMC)V8OFERTA V2" xfId="252" xr:uid="{00000000-0005-0000-0000-00005E000000}"/>
    <cellStyle name="_MODELO_CRITERIOS_AUTOMATICOS" xfId="253" xr:uid="{00000000-0005-0000-0000-00005F000000}"/>
    <cellStyle name="_MODELO_OFERTA_ECONOMICA" xfId="254" xr:uid="{00000000-0005-0000-0000-000060000000}"/>
    <cellStyle name="_Mto Calef-climat Ayto Oviedo 2010 v3" xfId="255" xr:uid="{00000000-0005-0000-0000-000061000000}"/>
    <cellStyle name="_Mtto VIALES NDIA Air Traffic Control Complex v0" xfId="256" xr:uid="{00000000-0005-0000-0000-000062000000}"/>
    <cellStyle name="_Obras" xfId="257" xr:uid="{00000000-0005-0000-0000-000063000000}"/>
    <cellStyle name="_OFERTA" xfId="258" xr:uid="{00000000-0005-0000-0000-000064000000}"/>
    <cellStyle name="_Oferta econ 2009_2011 V8.2 enero 09" xfId="259" xr:uid="{00000000-0005-0000-0000-000065000000}"/>
    <cellStyle name="_Oferta econ 2009_2011 V8.2 enero 09_CONVENIO Baleares" xfId="260" xr:uid="{00000000-0005-0000-0000-000066000000}"/>
    <cellStyle name="_OFERTA_CONVENIO Baleares" xfId="261" xr:uid="{00000000-0005-0000-0000-000067000000}"/>
    <cellStyle name="_Oficina tecnica" xfId="262" xr:uid="{00000000-0005-0000-0000-000068000000}"/>
    <cellStyle name="_Oficina Tecnica+BB" xfId="263" xr:uid="{00000000-0005-0000-0000-000069000000}"/>
    <cellStyle name="_PICI" xfId="264" xr:uid="{00000000-0005-0000-0000-00006A000000}"/>
    <cellStyle name="_PICI+Oficina Tecnica" xfId="265" xr:uid="{00000000-0005-0000-0000-00006B000000}"/>
    <cellStyle name="_POP" xfId="266" xr:uid="{00000000-0005-0000-0000-00006C000000}"/>
    <cellStyle name="_Precio GN" xfId="267" xr:uid="{00000000-0005-0000-0000-00006D000000}"/>
    <cellStyle name="_Precio inversion MOTOR 500KW" xfId="268" xr:uid="{00000000-0005-0000-0000-00006E000000}"/>
    <cellStyle name="_RECUPERADORES DE CALOR" xfId="269" xr:uid="{00000000-0005-0000-0000-00006F000000}"/>
    <cellStyle name="_RENFE" xfId="270" xr:uid="{00000000-0005-0000-0000-000070000000}"/>
    <cellStyle name="_reparto consumos " xfId="271" xr:uid="{00000000-0005-0000-0000-000071000000}"/>
    <cellStyle name="_reparto instalaciones" xfId="272" xr:uid="{00000000-0005-0000-0000-000072000000}"/>
    <cellStyle name="_RESIDUOS" xfId="273" xr:uid="{00000000-0005-0000-0000-000073000000}"/>
    <cellStyle name="_RESUMEN" xfId="274" xr:uid="{00000000-0005-0000-0000-000074000000}"/>
    <cellStyle name="_Resumen edificios" xfId="275" xr:uid="{00000000-0005-0000-0000-000075000000}"/>
    <cellStyle name="_Resumen P1-P4_def" xfId="276" xr:uid="{00000000-0005-0000-0000-000076000000}"/>
    <cellStyle name="_Resumen Prestaciones" xfId="277" xr:uid="{00000000-0005-0000-0000-000077000000}"/>
    <cellStyle name="_Resumen Prestaciones v6" xfId="278" xr:uid="{00000000-0005-0000-0000-000078000000}"/>
    <cellStyle name="_Resumen Prestaciones v7" xfId="279" xr:uid="{00000000-0005-0000-0000-000079000000}"/>
    <cellStyle name="_Resumen_Mantenimiento" xfId="280" xr:uid="{00000000-0005-0000-0000-00007A000000}"/>
    <cellStyle name="_REVISION DE PRECIOS ELECTRICIDAD" xfId="281" xr:uid="{00000000-0005-0000-0000-00007B000000}"/>
    <cellStyle name="_REVISIÓN DE PRECIOS TÉRMICA" xfId="282" xr:uid="{00000000-0005-0000-0000-00007C000000}"/>
    <cellStyle name="_Sch_C_Summary_of_Tender_Rev A" xfId="283" xr:uid="{00000000-0005-0000-0000-00007D000000}"/>
    <cellStyle name="_Sch_D_Schedule_of_Prices_Rev A" xfId="284" xr:uid="{00000000-0005-0000-0000-00007E000000}"/>
    <cellStyle name="_Sch_F_Schedule_of_Rates_Rev A" xfId="285" xr:uid="{00000000-0005-0000-0000-00007F000000}"/>
    <cellStyle name="_SOLAR TÉRMICA" xfId="286" xr:uid="{00000000-0005-0000-0000-000080000000}"/>
    <cellStyle name="_SolarTermicaBilbao" xfId="287" xr:uid="{00000000-0005-0000-0000-000081000000}"/>
    <cellStyle name="_Tabla resumen 6MW AMB" xfId="288" xr:uid="{00000000-0005-0000-0000-000082000000}"/>
    <cellStyle name="_Tiendas Propias" xfId="289" xr:uid="{00000000-0005-0000-0000-000083000000}"/>
    <cellStyle name="_Universidad_Salamanca inversiones" xfId="290" xr:uid="{00000000-0005-0000-0000-000084000000}"/>
    <cellStyle name="_waste history" xfId="291" xr:uid="{00000000-0005-0000-0000-000085000000}"/>
    <cellStyle name="_ZORROZA solar" xfId="292" xr:uid="{00000000-0005-0000-0000-000086000000}"/>
    <cellStyle name="0R Thous" xfId="293" xr:uid="{00000000-0005-0000-0000-000087000000}"/>
    <cellStyle name="20 % – Zvýraznění1" xfId="294" xr:uid="{00000000-0005-0000-0000-000088000000}"/>
    <cellStyle name="20 % – Zvýraznění2" xfId="295" xr:uid="{00000000-0005-0000-0000-000089000000}"/>
    <cellStyle name="20 % – Zvýraznění3" xfId="296" xr:uid="{00000000-0005-0000-0000-00008A000000}"/>
    <cellStyle name="20 % – Zvýraznění4" xfId="297" xr:uid="{00000000-0005-0000-0000-00008B000000}"/>
    <cellStyle name="20 % – Zvýraznění5" xfId="298" xr:uid="{00000000-0005-0000-0000-00008C000000}"/>
    <cellStyle name="20 % – Zvýraznění6" xfId="299" xr:uid="{00000000-0005-0000-0000-00008D000000}"/>
    <cellStyle name="20% - Accent1" xfId="300" xr:uid="{00000000-0005-0000-0000-00008E000000}"/>
    <cellStyle name="20% - Accent2" xfId="301" xr:uid="{00000000-0005-0000-0000-00008F000000}"/>
    <cellStyle name="20% - Accent3" xfId="302" xr:uid="{00000000-0005-0000-0000-000090000000}"/>
    <cellStyle name="20% - Accent4" xfId="303" xr:uid="{00000000-0005-0000-0000-000091000000}"/>
    <cellStyle name="20% - Accent5" xfId="304" xr:uid="{00000000-0005-0000-0000-000092000000}"/>
    <cellStyle name="20% - Accent6" xfId="305" xr:uid="{00000000-0005-0000-0000-000093000000}"/>
    <cellStyle name="20% - Énfasis1 2" xfId="25" xr:uid="{00000000-0005-0000-0000-000094000000}"/>
    <cellStyle name="20% - Énfasis2 2" xfId="26" xr:uid="{00000000-0005-0000-0000-000095000000}"/>
    <cellStyle name="20% - Énfasis3 2" xfId="27" xr:uid="{00000000-0005-0000-0000-000096000000}"/>
    <cellStyle name="20% - Énfasis4 2" xfId="28" xr:uid="{00000000-0005-0000-0000-000097000000}"/>
    <cellStyle name="20% - Énfasis5 2" xfId="29" xr:uid="{00000000-0005-0000-0000-000098000000}"/>
    <cellStyle name="20% - Énfasis6 2" xfId="30" xr:uid="{00000000-0005-0000-0000-000099000000}"/>
    <cellStyle name="40 % – Zvýraznění1" xfId="306" xr:uid="{00000000-0005-0000-0000-00009A000000}"/>
    <cellStyle name="40 % – Zvýraznění2" xfId="307" xr:uid="{00000000-0005-0000-0000-00009B000000}"/>
    <cellStyle name="40 % – Zvýraznění3" xfId="308" xr:uid="{00000000-0005-0000-0000-00009C000000}"/>
    <cellStyle name="40 % – Zvýraznění4" xfId="309" xr:uid="{00000000-0005-0000-0000-00009D000000}"/>
    <cellStyle name="40 % – Zvýraznění5" xfId="310" xr:uid="{00000000-0005-0000-0000-00009E000000}"/>
    <cellStyle name="40 % – Zvýraznění6" xfId="311" xr:uid="{00000000-0005-0000-0000-00009F000000}"/>
    <cellStyle name="40% - Accent1" xfId="312" xr:uid="{00000000-0005-0000-0000-0000A0000000}"/>
    <cellStyle name="40% - Accent2" xfId="313" xr:uid="{00000000-0005-0000-0000-0000A1000000}"/>
    <cellStyle name="40% - Accent3" xfId="314" xr:uid="{00000000-0005-0000-0000-0000A2000000}"/>
    <cellStyle name="40% - Accent4" xfId="315" xr:uid="{00000000-0005-0000-0000-0000A3000000}"/>
    <cellStyle name="40% - Accent5" xfId="316" xr:uid="{00000000-0005-0000-0000-0000A4000000}"/>
    <cellStyle name="40% - Accent6" xfId="317" xr:uid="{00000000-0005-0000-0000-0000A5000000}"/>
    <cellStyle name="40% - Énfasis1 2" xfId="31" xr:uid="{00000000-0005-0000-0000-0000A6000000}"/>
    <cellStyle name="40% - Énfasis2 2" xfId="32" xr:uid="{00000000-0005-0000-0000-0000A7000000}"/>
    <cellStyle name="40% - Énfasis3 2" xfId="33" xr:uid="{00000000-0005-0000-0000-0000A8000000}"/>
    <cellStyle name="40% - Énfasis4 2" xfId="34" xr:uid="{00000000-0005-0000-0000-0000A9000000}"/>
    <cellStyle name="40% - Énfasis5 2" xfId="35" xr:uid="{00000000-0005-0000-0000-0000AA000000}"/>
    <cellStyle name="40% - Énfasis6 2" xfId="36" xr:uid="{00000000-0005-0000-0000-0000AB000000}"/>
    <cellStyle name="60 % – Zvýraznění1" xfId="318" xr:uid="{00000000-0005-0000-0000-0000AC000000}"/>
    <cellStyle name="60 % – Zvýraznění2" xfId="319" xr:uid="{00000000-0005-0000-0000-0000AD000000}"/>
    <cellStyle name="60 % – Zvýraznění3" xfId="320" xr:uid="{00000000-0005-0000-0000-0000AE000000}"/>
    <cellStyle name="60 % – Zvýraznění4" xfId="321" xr:uid="{00000000-0005-0000-0000-0000AF000000}"/>
    <cellStyle name="60 % – Zvýraznění5" xfId="322" xr:uid="{00000000-0005-0000-0000-0000B0000000}"/>
    <cellStyle name="60 % – Zvýraznění6" xfId="323" xr:uid="{00000000-0005-0000-0000-0000B1000000}"/>
    <cellStyle name="60% - Accent1" xfId="324" xr:uid="{00000000-0005-0000-0000-0000B2000000}"/>
    <cellStyle name="60% - Accent2" xfId="325" xr:uid="{00000000-0005-0000-0000-0000B3000000}"/>
    <cellStyle name="60% - Accent3" xfId="326" xr:uid="{00000000-0005-0000-0000-0000B4000000}"/>
    <cellStyle name="60% - Accent4" xfId="327" xr:uid="{00000000-0005-0000-0000-0000B5000000}"/>
    <cellStyle name="60% - Accent5" xfId="328" xr:uid="{00000000-0005-0000-0000-0000B6000000}"/>
    <cellStyle name="60% - Accent6" xfId="329" xr:uid="{00000000-0005-0000-0000-0000B7000000}"/>
    <cellStyle name="60% - Énfasis1 2" xfId="37" xr:uid="{00000000-0005-0000-0000-0000B8000000}"/>
    <cellStyle name="60% - Énfasis2 2" xfId="38" xr:uid="{00000000-0005-0000-0000-0000B9000000}"/>
    <cellStyle name="60% - Énfasis3 2" xfId="39" xr:uid="{00000000-0005-0000-0000-0000BA000000}"/>
    <cellStyle name="60% - Énfasis4 2" xfId="40" xr:uid="{00000000-0005-0000-0000-0000BB000000}"/>
    <cellStyle name="60% - Énfasis5 2" xfId="41" xr:uid="{00000000-0005-0000-0000-0000BC000000}"/>
    <cellStyle name="60% - Énfasis6 2" xfId="42" xr:uid="{00000000-0005-0000-0000-0000BD000000}"/>
    <cellStyle name="9" xfId="330" xr:uid="{00000000-0005-0000-0000-0000BE000000}"/>
    <cellStyle name="9_2009 site impact tracker - rev031109" xfId="331" xr:uid="{00000000-0005-0000-0000-0000BF000000}"/>
    <cellStyle name="9_EMEA JLL SMI  Master Plan Dec09" xfId="332" xr:uid="{00000000-0005-0000-0000-0000C0000000}"/>
    <cellStyle name="9_JLL EMEA Cost Scenarios  Final 02 oct 09 EMEA V3" xfId="333" xr:uid="{00000000-0005-0000-0000-0000C1000000}"/>
    <cellStyle name="Accent1" xfId="334" xr:uid="{00000000-0005-0000-0000-0000C2000000}"/>
    <cellStyle name="Accent1 - 20%" xfId="335" xr:uid="{00000000-0005-0000-0000-0000C3000000}"/>
    <cellStyle name="Accent1 - 40%" xfId="336" xr:uid="{00000000-0005-0000-0000-0000C4000000}"/>
    <cellStyle name="Accent1 - 60%" xfId="337" xr:uid="{00000000-0005-0000-0000-0000C5000000}"/>
    <cellStyle name="Accent1_Resumen Bilbao" xfId="338" xr:uid="{00000000-0005-0000-0000-0000C6000000}"/>
    <cellStyle name="Accent2" xfId="339" xr:uid="{00000000-0005-0000-0000-0000C7000000}"/>
    <cellStyle name="Accent2 - 20%" xfId="340" xr:uid="{00000000-0005-0000-0000-0000C8000000}"/>
    <cellStyle name="Accent2 - 40%" xfId="341" xr:uid="{00000000-0005-0000-0000-0000C9000000}"/>
    <cellStyle name="Accent2 - 60%" xfId="342" xr:uid="{00000000-0005-0000-0000-0000CA000000}"/>
    <cellStyle name="Accent2_Resumen Bilbao" xfId="343" xr:uid="{00000000-0005-0000-0000-0000CB000000}"/>
    <cellStyle name="Accent3" xfId="344" xr:uid="{00000000-0005-0000-0000-0000CC000000}"/>
    <cellStyle name="Accent3 - 20%" xfId="345" xr:uid="{00000000-0005-0000-0000-0000CD000000}"/>
    <cellStyle name="Accent3 - 40%" xfId="346" xr:uid="{00000000-0005-0000-0000-0000CE000000}"/>
    <cellStyle name="Accent3 - 60%" xfId="347" xr:uid="{00000000-0005-0000-0000-0000CF000000}"/>
    <cellStyle name="Accent3_Resumen Bilbao" xfId="348" xr:uid="{00000000-0005-0000-0000-0000D0000000}"/>
    <cellStyle name="Accent4" xfId="349" xr:uid="{00000000-0005-0000-0000-0000D1000000}"/>
    <cellStyle name="Accent4 - 20%" xfId="350" xr:uid="{00000000-0005-0000-0000-0000D2000000}"/>
    <cellStyle name="Accent4 - 40%" xfId="351" xr:uid="{00000000-0005-0000-0000-0000D3000000}"/>
    <cellStyle name="Accent4 - 60%" xfId="352" xr:uid="{00000000-0005-0000-0000-0000D4000000}"/>
    <cellStyle name="Accent4_Resumen Bilbao" xfId="353" xr:uid="{00000000-0005-0000-0000-0000D5000000}"/>
    <cellStyle name="Accent5" xfId="354" xr:uid="{00000000-0005-0000-0000-0000D6000000}"/>
    <cellStyle name="Accent5 - 20%" xfId="355" xr:uid="{00000000-0005-0000-0000-0000D7000000}"/>
    <cellStyle name="Accent5 - 40%" xfId="356" xr:uid="{00000000-0005-0000-0000-0000D8000000}"/>
    <cellStyle name="Accent5 - 60%" xfId="357" xr:uid="{00000000-0005-0000-0000-0000D9000000}"/>
    <cellStyle name="Accent5_Resumen Bilbao" xfId="358" xr:uid="{00000000-0005-0000-0000-0000DA000000}"/>
    <cellStyle name="Accent6" xfId="359" xr:uid="{00000000-0005-0000-0000-0000DB000000}"/>
    <cellStyle name="Accent6 - 20%" xfId="360" xr:uid="{00000000-0005-0000-0000-0000DC000000}"/>
    <cellStyle name="Accent6 - 40%" xfId="361" xr:uid="{00000000-0005-0000-0000-0000DD000000}"/>
    <cellStyle name="Accent6 - 60%" xfId="362" xr:uid="{00000000-0005-0000-0000-0000DE000000}"/>
    <cellStyle name="Accent6_Resumen Bilbao" xfId="363" xr:uid="{00000000-0005-0000-0000-0000DF000000}"/>
    <cellStyle name="Advertencia" xfId="364" xr:uid="{00000000-0005-0000-0000-0000E0000000}"/>
    <cellStyle name="AFE" xfId="365" xr:uid="{00000000-0005-0000-0000-0000E1000000}"/>
    <cellStyle name="Bad" xfId="366" xr:uid="{00000000-0005-0000-0000-0000E2000000}"/>
    <cellStyle name="Berekening" xfId="367" xr:uid="{00000000-0005-0000-0000-0000E3000000}"/>
    <cellStyle name="Besuchter Hyperlink" xfId="368" xr:uid="{00000000-0005-0000-0000-0000E4000000}"/>
    <cellStyle name="blue" xfId="369" xr:uid="{00000000-0005-0000-0000-0000E5000000}"/>
    <cellStyle name="Body" xfId="370" xr:uid="{00000000-0005-0000-0000-0000E6000000}"/>
    <cellStyle name="Brackets T's 1" xfId="371" xr:uid="{00000000-0005-0000-0000-0000E7000000}"/>
    <cellStyle name="Buena 2" xfId="43" xr:uid="{00000000-0005-0000-0000-0000E8000000}"/>
    <cellStyle name="Cabecera 1" xfId="372" xr:uid="{00000000-0005-0000-0000-0000E9000000}"/>
    <cellStyle name="Cabecera 2" xfId="373" xr:uid="{00000000-0005-0000-0000-0000EA000000}"/>
    <cellStyle name="Calc Currency (0)" xfId="374" xr:uid="{00000000-0005-0000-0000-0000EB000000}"/>
    <cellStyle name="Calcular" xfId="375" xr:uid="{00000000-0005-0000-0000-0000EC000000}"/>
    <cellStyle name="Calculation" xfId="376" xr:uid="{00000000-0005-0000-0000-0000ED000000}"/>
    <cellStyle name="Cálculo 2" xfId="44" xr:uid="{00000000-0005-0000-0000-0000EE000000}"/>
    <cellStyle name="Cálculo 2 2" xfId="45" xr:uid="{00000000-0005-0000-0000-0000EF000000}"/>
    <cellStyle name="Cálculo 2 3" xfId="46" xr:uid="{00000000-0005-0000-0000-0000F0000000}"/>
    <cellStyle name="Cálculo 3" xfId="47" xr:uid="{00000000-0005-0000-0000-0000F1000000}"/>
    <cellStyle name="Cálculo 4" xfId="48" xr:uid="{00000000-0005-0000-0000-0000F2000000}"/>
    <cellStyle name="Celda comprob." xfId="377" xr:uid="{00000000-0005-0000-0000-0000F3000000}"/>
    <cellStyle name="Celda de comprobación 2" xfId="49" xr:uid="{00000000-0005-0000-0000-0000F4000000}"/>
    <cellStyle name="Celda vinculada 2" xfId="50" xr:uid="{00000000-0005-0000-0000-0000F5000000}"/>
    <cellStyle name="Celkem" xfId="378" xr:uid="{00000000-0005-0000-0000-0000F6000000}"/>
    <cellStyle name="Check" xfId="379" xr:uid="{00000000-0005-0000-0000-0000F7000000}"/>
    <cellStyle name="Check Cell" xfId="380" xr:uid="{00000000-0005-0000-0000-0000F8000000}"/>
    <cellStyle name="Chybně" xfId="381" xr:uid="{00000000-0005-0000-0000-0000F9000000}"/>
    <cellStyle name="Comma [0]" xfId="382" xr:uid="{00000000-0005-0000-0000-0000FA000000}"/>
    <cellStyle name="Comma 2" xfId="383" xr:uid="{00000000-0005-0000-0000-0000FB000000}"/>
    <cellStyle name="Comma_H3G integrated services submission 2" xfId="384" xr:uid="{00000000-0005-0000-0000-0000FC000000}"/>
    <cellStyle name="Comma0" xfId="385" xr:uid="{00000000-0005-0000-0000-0000FD000000}"/>
    <cellStyle name="Controlecel" xfId="386" xr:uid="{00000000-0005-0000-0000-0000FE000000}"/>
    <cellStyle name="Copied" xfId="387" xr:uid="{00000000-0005-0000-0000-0000FF000000}"/>
    <cellStyle name="Correcto" xfId="388" xr:uid="{00000000-0005-0000-0000-000000010000}"/>
    <cellStyle name="CUPERACIÓN MATERIALES" xfId="389" xr:uid="{00000000-0005-0000-0000-000001010000}"/>
    <cellStyle name="Currency [0]" xfId="390" xr:uid="{00000000-0005-0000-0000-000002010000}"/>
    <cellStyle name="Currency [0] gray" xfId="391" xr:uid="{00000000-0005-0000-0000-000003010000}"/>
    <cellStyle name="Currency 2" xfId="392" xr:uid="{00000000-0005-0000-0000-000004010000}"/>
    <cellStyle name="Currency0" xfId="393" xr:uid="{00000000-0005-0000-0000-000005010000}"/>
    <cellStyle name="darkgray" xfId="394" xr:uid="{00000000-0005-0000-0000-000006010000}"/>
    <cellStyle name="Date" xfId="395" xr:uid="{00000000-0005-0000-0000-000007010000}"/>
    <cellStyle name="DateLong" xfId="396" xr:uid="{00000000-0005-0000-0000-000008010000}"/>
    <cellStyle name="DateShort" xfId="397" xr:uid="{00000000-0005-0000-0000-000009010000}"/>
    <cellStyle name="Deviant" xfId="398" xr:uid="{00000000-0005-0000-0000-00000A010000}"/>
    <cellStyle name="Dezimal_Tabelle1" xfId="399" xr:uid="{00000000-0005-0000-0000-00000B010000}"/>
    <cellStyle name="DIA" xfId="400" xr:uid="{00000000-0005-0000-0000-00000C010000}"/>
    <cellStyle name="Diseño" xfId="401" xr:uid="{00000000-0005-0000-0000-00000D010000}"/>
    <cellStyle name="DividerBlue" xfId="402" xr:uid="{00000000-0005-0000-0000-00000E010000}"/>
    <cellStyle name="DividerGreen" xfId="403" xr:uid="{00000000-0005-0000-0000-00000F010000}"/>
    <cellStyle name="DividerGrey" xfId="404" xr:uid="{00000000-0005-0000-0000-000010010000}"/>
    <cellStyle name="DividerLilac" xfId="405" xr:uid="{00000000-0005-0000-0000-000011010000}"/>
    <cellStyle name="DividerPink" xfId="406" xr:uid="{00000000-0005-0000-0000-000012010000}"/>
    <cellStyle name="DividerYellow" xfId="407" xr:uid="{00000000-0005-0000-0000-000013010000}"/>
    <cellStyle name="Emphasis 1" xfId="408" xr:uid="{00000000-0005-0000-0000-000014010000}"/>
    <cellStyle name="Emphasis 2" xfId="409" xr:uid="{00000000-0005-0000-0000-000015010000}"/>
    <cellStyle name="Emphasis 3" xfId="410" xr:uid="{00000000-0005-0000-0000-000016010000}"/>
    <cellStyle name="Encabe" xfId="411" xr:uid="{00000000-0005-0000-0000-000017010000}"/>
    <cellStyle name="Encabez. 1" xfId="412" xr:uid="{00000000-0005-0000-0000-000018010000}"/>
    <cellStyle name="Encabez. 2" xfId="413" xr:uid="{00000000-0005-0000-0000-000019010000}"/>
    <cellStyle name="ENCABEZ1" xfId="414" xr:uid="{00000000-0005-0000-0000-00001A010000}"/>
    <cellStyle name="ENCABEZ2" xfId="415" xr:uid="{00000000-0005-0000-0000-00001B010000}"/>
    <cellStyle name="Encabezado 3" xfId="416" xr:uid="{00000000-0005-0000-0000-00001C010000}"/>
    <cellStyle name="Encabezado 3 2" xfId="767" xr:uid="{00000000-0005-0000-0000-00001D010000}"/>
    <cellStyle name="Encabezado 3 3" xfId="770" xr:uid="{00000000-0005-0000-0000-00001E010000}"/>
    <cellStyle name="Encabezado 3 4" xfId="734" xr:uid="{00000000-0005-0000-0000-00001F010000}"/>
    <cellStyle name="Encabezado 3 5" xfId="724" xr:uid="{00000000-0005-0000-0000-000020010000}"/>
    <cellStyle name="Encabezado 3 6" xfId="773" xr:uid="{00000000-0005-0000-0000-000021010000}"/>
    <cellStyle name="Encabezado 4 2" xfId="51" xr:uid="{00000000-0005-0000-0000-000022010000}"/>
    <cellStyle name="Énfasis1 2" xfId="52" xr:uid="{00000000-0005-0000-0000-000023010000}"/>
    <cellStyle name="Énfasis2 2" xfId="53" xr:uid="{00000000-0005-0000-0000-000024010000}"/>
    <cellStyle name="Énfasis3 2" xfId="54" xr:uid="{00000000-0005-0000-0000-000025010000}"/>
    <cellStyle name="Énfasis4 2" xfId="55" xr:uid="{00000000-0005-0000-0000-000026010000}"/>
    <cellStyle name="Énfasis5 2" xfId="56" xr:uid="{00000000-0005-0000-0000-000027010000}"/>
    <cellStyle name="Énfasis6 2" xfId="57" xr:uid="{00000000-0005-0000-0000-000028010000}"/>
    <cellStyle name="Entered" xfId="417" xr:uid="{00000000-0005-0000-0000-000029010000}"/>
    <cellStyle name="Entrada 2" xfId="58" xr:uid="{00000000-0005-0000-0000-00002A010000}"/>
    <cellStyle name="Entrada 2 2" xfId="59" xr:uid="{00000000-0005-0000-0000-00002B010000}"/>
    <cellStyle name="Entrada 2 3" xfId="60" xr:uid="{00000000-0005-0000-0000-00002C010000}"/>
    <cellStyle name="Entrada 3" xfId="61" xr:uid="{00000000-0005-0000-0000-00002D010000}"/>
    <cellStyle name="Entrada 4" xfId="62" xr:uid="{00000000-0005-0000-0000-00002E010000}"/>
    <cellStyle name="Estilo 1" xfId="418" xr:uid="{00000000-0005-0000-0000-00002F010000}"/>
    <cellStyle name="Euro" xfId="3" xr:uid="{00000000-0005-0000-0000-000030010000}"/>
    <cellStyle name="Euro 2" xfId="63" xr:uid="{00000000-0005-0000-0000-000031010000}"/>
    <cellStyle name="Euro 2 2" xfId="419" xr:uid="{00000000-0005-0000-0000-000032010000}"/>
    <cellStyle name="Euro 3" xfId="64" xr:uid="{00000000-0005-0000-0000-000033010000}"/>
    <cellStyle name="Euro 3 2" xfId="421" xr:uid="{00000000-0005-0000-0000-000034010000}"/>
    <cellStyle name="Euro 3 2 2" xfId="422" xr:uid="{00000000-0005-0000-0000-000035010000}"/>
    <cellStyle name="Euro 3 3" xfId="420" xr:uid="{00000000-0005-0000-0000-000036010000}"/>
    <cellStyle name="Euro 4" xfId="423" xr:uid="{00000000-0005-0000-0000-000037010000}"/>
    <cellStyle name="Euro 4 2" xfId="424" xr:uid="{00000000-0005-0000-0000-000038010000}"/>
    <cellStyle name="Euro 4 3" xfId="425" xr:uid="{00000000-0005-0000-0000-000039010000}"/>
    <cellStyle name="Euro 5" xfId="426" xr:uid="{00000000-0005-0000-0000-00003A010000}"/>
    <cellStyle name="Euro 6" xfId="427" xr:uid="{00000000-0005-0000-0000-00003B010000}"/>
    <cellStyle name="Euro 7" xfId="428" xr:uid="{00000000-0005-0000-0000-00003C010000}"/>
    <cellStyle name="Euro 8" xfId="429" xr:uid="{00000000-0005-0000-0000-00003D010000}"/>
    <cellStyle name="Euro_09_2102_SESCAM_Toledo" xfId="430" xr:uid="{00000000-0005-0000-0000-00003E010000}"/>
    <cellStyle name="Excel Built-in Normal" xfId="431" xr:uid="{00000000-0005-0000-0000-00003F010000}"/>
    <cellStyle name="Explanatory Text" xfId="432" xr:uid="{00000000-0005-0000-0000-000040010000}"/>
    <cellStyle name="Explicación" xfId="433" xr:uid="{00000000-0005-0000-0000-000041010000}"/>
    <cellStyle name="F2" xfId="434" xr:uid="{00000000-0005-0000-0000-000042010000}"/>
    <cellStyle name="F3" xfId="435" xr:uid="{00000000-0005-0000-0000-000043010000}"/>
    <cellStyle name="F4" xfId="436" xr:uid="{00000000-0005-0000-0000-000044010000}"/>
    <cellStyle name="F5" xfId="437" xr:uid="{00000000-0005-0000-0000-000045010000}"/>
    <cellStyle name="F6" xfId="438" xr:uid="{00000000-0005-0000-0000-000046010000}"/>
    <cellStyle name="F7" xfId="439" xr:uid="{00000000-0005-0000-0000-000047010000}"/>
    <cellStyle name="F8" xfId="440" xr:uid="{00000000-0005-0000-0000-000048010000}"/>
    <cellStyle name="Factor" xfId="441" xr:uid="{00000000-0005-0000-0000-000049010000}"/>
    <cellStyle name="Fecha" xfId="442" xr:uid="{00000000-0005-0000-0000-00004A010000}"/>
    <cellStyle name="Fijo" xfId="443" xr:uid="{00000000-0005-0000-0000-00004B010000}"/>
    <cellStyle name="FINANCIERO" xfId="444" xr:uid="{00000000-0005-0000-0000-00004C010000}"/>
    <cellStyle name="Fixed" xfId="445" xr:uid="{00000000-0005-0000-0000-00004D010000}"/>
    <cellStyle name="formula" xfId="65" xr:uid="{00000000-0005-0000-0000-00004E010000}"/>
    <cellStyle name="From" xfId="446" xr:uid="{00000000-0005-0000-0000-00004F010000}"/>
    <cellStyle name="ge" xfId="447" xr:uid="{00000000-0005-0000-0000-000050010000}"/>
    <cellStyle name="Gekoppelde cel" xfId="448" xr:uid="{00000000-0005-0000-0000-000051010000}"/>
    <cellStyle name="Goed" xfId="449" xr:uid="{00000000-0005-0000-0000-000052010000}"/>
    <cellStyle name="Good" xfId="450" xr:uid="{00000000-0005-0000-0000-000053010000}"/>
    <cellStyle name="Good 2" xfId="451" xr:uid="{00000000-0005-0000-0000-000054010000}"/>
    <cellStyle name="gray" xfId="452" xr:uid="{00000000-0005-0000-0000-000055010000}"/>
    <cellStyle name="green" xfId="453" xr:uid="{00000000-0005-0000-0000-000056010000}"/>
    <cellStyle name="Grey" xfId="454" xr:uid="{00000000-0005-0000-0000-000057010000}"/>
    <cellStyle name="Header1" xfId="455" xr:uid="{00000000-0005-0000-0000-000058010000}"/>
    <cellStyle name="Header2" xfId="456" xr:uid="{00000000-0005-0000-0000-000059010000}"/>
    <cellStyle name="Heading 1" xfId="457" xr:uid="{00000000-0005-0000-0000-00005A010000}"/>
    <cellStyle name="Heading 2" xfId="458" xr:uid="{00000000-0005-0000-0000-00005B010000}"/>
    <cellStyle name="Heading 3" xfId="459" xr:uid="{00000000-0005-0000-0000-00005C010000}"/>
    <cellStyle name="Heading 3 2" xfId="752" xr:uid="{00000000-0005-0000-0000-00005D010000}"/>
    <cellStyle name="Heading 3 3" xfId="751" xr:uid="{00000000-0005-0000-0000-00005E010000}"/>
    <cellStyle name="Heading 3 4" xfId="742" xr:uid="{00000000-0005-0000-0000-00005F010000}"/>
    <cellStyle name="Heading 3 5" xfId="768" xr:uid="{00000000-0005-0000-0000-000060010000}"/>
    <cellStyle name="Heading 3 6" xfId="755" xr:uid="{00000000-0005-0000-0000-000061010000}"/>
    <cellStyle name="Heading 4" xfId="460" xr:uid="{00000000-0005-0000-0000-000062010000}"/>
    <cellStyle name="Heading Side" xfId="461" xr:uid="{00000000-0005-0000-0000-000063010000}"/>
    <cellStyle name="Heading1" xfId="462" xr:uid="{00000000-0005-0000-0000-000064010000}"/>
    <cellStyle name="Hyperlink 2" xfId="463" xr:uid="{00000000-0005-0000-0000-000065010000}"/>
    <cellStyle name="Incorrecto 2" xfId="66" xr:uid="{00000000-0005-0000-0000-000066010000}"/>
    <cellStyle name="Input" xfId="464" xr:uid="{00000000-0005-0000-0000-000067010000}"/>
    <cellStyle name="Input [yellow]" xfId="465" xr:uid="{00000000-0005-0000-0000-000068010000}"/>
    <cellStyle name="Input_Costes" xfId="466" xr:uid="{00000000-0005-0000-0000-000069010000}"/>
    <cellStyle name="Invoer" xfId="467" xr:uid="{00000000-0005-0000-0000-00006A010000}"/>
    <cellStyle name="Komma [0]_Blad1" xfId="468" xr:uid="{00000000-0005-0000-0000-00006B010000}"/>
    <cellStyle name="Komma_Begroting per januari 2004 gecorrigeerd" xfId="469" xr:uid="{00000000-0005-0000-0000-00006C010000}"/>
    <cellStyle name="Kontrolní buňka" xfId="470" xr:uid="{00000000-0005-0000-0000-00006D010000}"/>
    <cellStyle name="Kop 1" xfId="471" xr:uid="{00000000-0005-0000-0000-00006E010000}"/>
    <cellStyle name="Kop 2" xfId="472" xr:uid="{00000000-0005-0000-0000-00006F010000}"/>
    <cellStyle name="Kop 3" xfId="473" xr:uid="{00000000-0005-0000-0000-000070010000}"/>
    <cellStyle name="Kop 3 2" xfId="753" xr:uid="{00000000-0005-0000-0000-000071010000}"/>
    <cellStyle name="Kop 3 3" xfId="774" xr:uid="{00000000-0005-0000-0000-000072010000}"/>
    <cellStyle name="Kop 3 4" xfId="758" xr:uid="{00000000-0005-0000-0000-000073010000}"/>
    <cellStyle name="Kop 3 5" xfId="750" xr:uid="{00000000-0005-0000-0000-000074010000}"/>
    <cellStyle name="Kop 3 6" xfId="743" xr:uid="{00000000-0005-0000-0000-000075010000}"/>
    <cellStyle name="Kop 4" xfId="474" xr:uid="{00000000-0005-0000-0000-000076010000}"/>
    <cellStyle name="KPMG Heading 1" xfId="475" xr:uid="{00000000-0005-0000-0000-000077010000}"/>
    <cellStyle name="KPMG Heading 2" xfId="476" xr:uid="{00000000-0005-0000-0000-000078010000}"/>
    <cellStyle name="KPMG Heading 3" xfId="477" xr:uid="{00000000-0005-0000-0000-000079010000}"/>
    <cellStyle name="KPMG Heading 4" xfId="478" xr:uid="{00000000-0005-0000-0000-00007A010000}"/>
    <cellStyle name="KPMG Normal" xfId="479" xr:uid="{00000000-0005-0000-0000-00007B010000}"/>
    <cellStyle name="KPMG Normal Text" xfId="480" xr:uid="{00000000-0005-0000-0000-00007C010000}"/>
    <cellStyle name="Legal 8½ x 14 in" xfId="481" xr:uid="{00000000-0005-0000-0000-00007D010000}"/>
    <cellStyle name="Linked Cell" xfId="482" xr:uid="{00000000-0005-0000-0000-00007E010000}"/>
    <cellStyle name="Migliaia (0)_BL" xfId="483" xr:uid="{00000000-0005-0000-0000-00007F010000}"/>
    <cellStyle name="Migliaia_BL" xfId="484" xr:uid="{00000000-0005-0000-0000-000080010000}"/>
    <cellStyle name="Millares" xfId="782" builtinId="3"/>
    <cellStyle name="Millares [0] 2" xfId="67" xr:uid="{00000000-0005-0000-0000-000081010000}"/>
    <cellStyle name="Millares [0] 2 2" xfId="246" xr:uid="{00000000-0005-0000-0000-000082010000}"/>
    <cellStyle name="Millares [0] 3" xfId="4" xr:uid="{00000000-0005-0000-0000-000083010000}"/>
    <cellStyle name="Millares [0] 3 2" xfId="486" xr:uid="{00000000-0005-0000-0000-000084010000}"/>
    <cellStyle name="Millares [0] 3 3" xfId="485" xr:uid="{00000000-0005-0000-0000-000085010000}"/>
    <cellStyle name="Millares [0] 4" xfId="487" xr:uid="{00000000-0005-0000-0000-000086010000}"/>
    <cellStyle name="Millares [0] 4 2" xfId="488" xr:uid="{00000000-0005-0000-0000-000087010000}"/>
    <cellStyle name="Millares [0] 5" xfId="489" xr:uid="{00000000-0005-0000-0000-000088010000}"/>
    <cellStyle name="Millares [0] 6" xfId="490" xr:uid="{00000000-0005-0000-0000-000089010000}"/>
    <cellStyle name="Millares [0] 7" xfId="491" xr:uid="{00000000-0005-0000-0000-00008A010000}"/>
    <cellStyle name="Millares [0] 8" xfId="492" xr:uid="{00000000-0005-0000-0000-00008B010000}"/>
    <cellStyle name="Millares 10" xfId="68" xr:uid="{00000000-0005-0000-0000-00008C010000}"/>
    <cellStyle name="Millares 11" xfId="69" xr:uid="{00000000-0005-0000-0000-00008D010000}"/>
    <cellStyle name="Millares 12" xfId="70" xr:uid="{00000000-0005-0000-0000-00008E010000}"/>
    <cellStyle name="Millares 13" xfId="71" xr:uid="{00000000-0005-0000-0000-00008F010000}"/>
    <cellStyle name="Millares 14" xfId="6" xr:uid="{00000000-0005-0000-0000-000090010000}"/>
    <cellStyle name="Millares 15" xfId="122" xr:uid="{00000000-0005-0000-0000-000091010000}"/>
    <cellStyle name="Millares 16" xfId="202" xr:uid="{00000000-0005-0000-0000-000092010000}"/>
    <cellStyle name="Millares 17" xfId="149" xr:uid="{00000000-0005-0000-0000-000093010000}"/>
    <cellStyle name="Millares 18" xfId="210" xr:uid="{00000000-0005-0000-0000-000094010000}"/>
    <cellStyle name="Millares 19" xfId="139" xr:uid="{00000000-0005-0000-0000-000095010000}"/>
    <cellStyle name="Millares 2" xfId="8" xr:uid="{00000000-0005-0000-0000-000096010000}"/>
    <cellStyle name="Millares 2 2" xfId="20" xr:uid="{00000000-0005-0000-0000-000097010000}"/>
    <cellStyle name="Millares 2 2 2" xfId="72" xr:uid="{00000000-0005-0000-0000-000098010000}"/>
    <cellStyle name="Millares 2 2 3" xfId="719" xr:uid="{00000000-0005-0000-0000-000099010000}"/>
    <cellStyle name="Millares 2 2 4" xfId="221" xr:uid="{00000000-0005-0000-0000-00009A010000}"/>
    <cellStyle name="Millares 2 3" xfId="111" xr:uid="{00000000-0005-0000-0000-00009B010000}"/>
    <cellStyle name="Millares 2 3 2" xfId="124" xr:uid="{00000000-0005-0000-0000-00009C010000}"/>
    <cellStyle name="Millares 2 4" xfId="215" xr:uid="{00000000-0005-0000-0000-00009D010000}"/>
    <cellStyle name="Millares 20" xfId="186" xr:uid="{00000000-0005-0000-0000-00009E010000}"/>
    <cellStyle name="Millares 21" xfId="193" xr:uid="{00000000-0005-0000-0000-00009F010000}"/>
    <cellStyle name="Millares 22" xfId="198" xr:uid="{00000000-0005-0000-0000-0000A0010000}"/>
    <cellStyle name="Millares 23" xfId="228" xr:uid="{00000000-0005-0000-0000-0000A1010000}"/>
    <cellStyle name="Millares 24" xfId="226" xr:uid="{00000000-0005-0000-0000-0000A2010000}"/>
    <cellStyle name="Millares 25" xfId="725" xr:uid="{00000000-0005-0000-0000-0000A3010000}"/>
    <cellStyle name="Millares 26" xfId="769" xr:uid="{00000000-0005-0000-0000-0000A4010000}"/>
    <cellStyle name="Millares 27" xfId="733" xr:uid="{00000000-0005-0000-0000-0000A5010000}"/>
    <cellStyle name="Millares 28" xfId="762" xr:uid="{00000000-0005-0000-0000-0000A6010000}"/>
    <cellStyle name="Millares 29" xfId="737" xr:uid="{00000000-0005-0000-0000-0000A7010000}"/>
    <cellStyle name="Millares 3" xfId="9" xr:uid="{00000000-0005-0000-0000-0000A8010000}"/>
    <cellStyle name="Millares 3 2" xfId="73" xr:uid="{00000000-0005-0000-0000-0000A9010000}"/>
    <cellStyle name="Millares 3 2 2" xfId="493" xr:uid="{00000000-0005-0000-0000-0000AA010000}"/>
    <cellStyle name="Millares 3 2 3" xfId="494" xr:uid="{00000000-0005-0000-0000-0000AB010000}"/>
    <cellStyle name="Millares 30" xfId="756" xr:uid="{00000000-0005-0000-0000-0000AC010000}"/>
    <cellStyle name="Millares 31" xfId="745" xr:uid="{00000000-0005-0000-0000-0000AD010000}"/>
    <cellStyle name="Millares 32" xfId="771" xr:uid="{00000000-0005-0000-0000-0000AE010000}"/>
    <cellStyle name="Millares 33" xfId="749" xr:uid="{00000000-0005-0000-0000-0000AF010000}"/>
    <cellStyle name="Millares 34" xfId="763" xr:uid="{00000000-0005-0000-0000-0000B0010000}"/>
    <cellStyle name="Millares 35" xfId="741" xr:uid="{00000000-0005-0000-0000-0000B1010000}"/>
    <cellStyle name="Millares 4" xfId="19" xr:uid="{00000000-0005-0000-0000-0000B2010000}"/>
    <cellStyle name="Millares 4 2" xfId="718" xr:uid="{00000000-0005-0000-0000-0000B3010000}"/>
    <cellStyle name="Millares 4 3" xfId="495" xr:uid="{00000000-0005-0000-0000-0000B4010000}"/>
    <cellStyle name="Millares 5" xfId="74" xr:uid="{00000000-0005-0000-0000-0000B5010000}"/>
    <cellStyle name="Millares 5 2" xfId="496" xr:uid="{00000000-0005-0000-0000-0000B6010000}"/>
    <cellStyle name="Millares 6" xfId="75" xr:uid="{00000000-0005-0000-0000-0000B7010000}"/>
    <cellStyle name="Millares 6 2" xfId="126" xr:uid="{00000000-0005-0000-0000-0000B8010000}"/>
    <cellStyle name="Millares 7" xfId="16" xr:uid="{00000000-0005-0000-0000-0000B9010000}"/>
    <cellStyle name="Millares 8" xfId="76" xr:uid="{00000000-0005-0000-0000-0000BA010000}"/>
    <cellStyle name="Millares 9" xfId="77" xr:uid="{00000000-0005-0000-0000-0000BB010000}"/>
    <cellStyle name="Milliers [0]_Cálculo volumes celulas_alvéolos" xfId="497" xr:uid="{00000000-0005-0000-0000-0000BC010000}"/>
    <cellStyle name="Milliers_Cálculo volumes celulas_alvéolos" xfId="498" xr:uid="{00000000-0005-0000-0000-0000BD010000}"/>
    <cellStyle name="Moeda [0]_dadosABN" xfId="499" xr:uid="{00000000-0005-0000-0000-0000BE010000}"/>
    <cellStyle name="Moeda_dadosABN" xfId="500" xr:uid="{00000000-0005-0000-0000-0000BF010000}"/>
    <cellStyle name="Moneda [0] 2" xfId="501" xr:uid="{00000000-0005-0000-0000-0000C0010000}"/>
    <cellStyle name="Moneda [0] 3" xfId="502" xr:uid="{00000000-0005-0000-0000-0000C1010000}"/>
    <cellStyle name="Moneda 2" xfId="22" xr:uid="{00000000-0005-0000-0000-0000C2010000}"/>
    <cellStyle name="Moneda 2 2" xfId="78" xr:uid="{00000000-0005-0000-0000-0000C3010000}"/>
    <cellStyle name="Moneda 3" xfId="118" xr:uid="{00000000-0005-0000-0000-0000C4010000}"/>
    <cellStyle name="Moneda 3 2" xfId="503" xr:uid="{00000000-0005-0000-0000-0000C5010000}"/>
    <cellStyle name="Moneda 4" xfId="504" xr:uid="{00000000-0005-0000-0000-0000C6010000}"/>
    <cellStyle name="Moneda 5" xfId="505" xr:uid="{00000000-0005-0000-0000-0000C7010000}"/>
    <cellStyle name="Monétaire [0]_Cálculo volumes celulas_alvéolos" xfId="506" xr:uid="{00000000-0005-0000-0000-0000C8010000}"/>
    <cellStyle name="Monétaire_Cálculo volumes celulas_alvéolos" xfId="507" xr:uid="{00000000-0005-0000-0000-0000C9010000}"/>
    <cellStyle name="Monetario" xfId="508" xr:uid="{00000000-0005-0000-0000-0000CA010000}"/>
    <cellStyle name="Monetario0" xfId="509" xr:uid="{00000000-0005-0000-0000-0000CB010000}"/>
    <cellStyle name="Multiple" xfId="510" xr:uid="{00000000-0005-0000-0000-0000CC010000}"/>
    <cellStyle name="Nadpis 1" xfId="511" xr:uid="{00000000-0005-0000-0000-0000CD010000}"/>
    <cellStyle name="Nadpis 2" xfId="512" xr:uid="{00000000-0005-0000-0000-0000CE010000}"/>
    <cellStyle name="Nadpis 3" xfId="513" xr:uid="{00000000-0005-0000-0000-0000CF010000}"/>
    <cellStyle name="Nadpis 3 2" xfId="722" xr:uid="{00000000-0005-0000-0000-0000D0010000}"/>
    <cellStyle name="Nadpis 3 3" xfId="744" xr:uid="{00000000-0005-0000-0000-0000D1010000}"/>
    <cellStyle name="Nadpis 3 4" xfId="765" xr:uid="{00000000-0005-0000-0000-0000D2010000}"/>
    <cellStyle name="Nadpis 3 5" xfId="754" xr:uid="{00000000-0005-0000-0000-0000D3010000}"/>
    <cellStyle name="Nadpis 3 6" xfId="757" xr:uid="{00000000-0005-0000-0000-0000D4010000}"/>
    <cellStyle name="Nadpis 4" xfId="514" xr:uid="{00000000-0005-0000-0000-0000D5010000}"/>
    <cellStyle name="Název" xfId="515" xr:uid="{00000000-0005-0000-0000-0000D6010000}"/>
    <cellStyle name="Neutraal" xfId="516" xr:uid="{00000000-0005-0000-0000-0000D7010000}"/>
    <cellStyle name="Neutral 2" xfId="79" xr:uid="{00000000-0005-0000-0000-0000D8010000}"/>
    <cellStyle name="Neutrální" xfId="517" xr:uid="{00000000-0005-0000-0000-0000D9010000}"/>
    <cellStyle name="Nivel1" xfId="518" xr:uid="{00000000-0005-0000-0000-0000DA010000}"/>
    <cellStyle name="Nivel2" xfId="519" xr:uid="{00000000-0005-0000-0000-0000DB010000}"/>
    <cellStyle name="Nivel5" xfId="520" xr:uid="{00000000-0005-0000-0000-0000DC010000}"/>
    <cellStyle name="No-definido" xfId="521" xr:uid="{00000000-0005-0000-0000-0000DD010000}"/>
    <cellStyle name="Normal" xfId="0" builtinId="0"/>
    <cellStyle name="Normal - Style1" xfId="522" xr:uid="{00000000-0005-0000-0000-0000DF010000}"/>
    <cellStyle name="Normal - Style2" xfId="523" xr:uid="{00000000-0005-0000-0000-0000E0010000}"/>
    <cellStyle name="Normal - Style3" xfId="524" xr:uid="{00000000-0005-0000-0000-0000E1010000}"/>
    <cellStyle name="Normal - Style4" xfId="525" xr:uid="{00000000-0005-0000-0000-0000E2010000}"/>
    <cellStyle name="Normal - Style5" xfId="526" xr:uid="{00000000-0005-0000-0000-0000E3010000}"/>
    <cellStyle name="Normal - Style6" xfId="527" xr:uid="{00000000-0005-0000-0000-0000E4010000}"/>
    <cellStyle name="Normal - Style7" xfId="528" xr:uid="{00000000-0005-0000-0000-0000E5010000}"/>
    <cellStyle name="Normal - Style8" xfId="529" xr:uid="{00000000-0005-0000-0000-0000E6010000}"/>
    <cellStyle name="Normal 10" xfId="530" xr:uid="{00000000-0005-0000-0000-0000E7010000}"/>
    <cellStyle name="Normal 11" xfId="531" xr:uid="{00000000-0005-0000-0000-0000E8010000}"/>
    <cellStyle name="Normal 12" xfId="532" xr:uid="{00000000-0005-0000-0000-0000E9010000}"/>
    <cellStyle name="Normal 13" xfId="533" xr:uid="{00000000-0005-0000-0000-0000EA010000}"/>
    <cellStyle name="Normal 14" xfId="534" xr:uid="{00000000-0005-0000-0000-0000EB010000}"/>
    <cellStyle name="Normal 15" xfId="535" xr:uid="{00000000-0005-0000-0000-0000EC010000}"/>
    <cellStyle name="Normal 16" xfId="536" xr:uid="{00000000-0005-0000-0000-0000ED010000}"/>
    <cellStyle name="Normal 17" xfId="537" xr:uid="{00000000-0005-0000-0000-0000EE010000}"/>
    <cellStyle name="Normal 18" xfId="538" xr:uid="{00000000-0005-0000-0000-0000EF010000}"/>
    <cellStyle name="Normal 19" xfId="539" xr:uid="{00000000-0005-0000-0000-0000F0010000}"/>
    <cellStyle name="Normal 19 2" xfId="540" xr:uid="{00000000-0005-0000-0000-0000F1010000}"/>
    <cellStyle name="Normal 2" xfId="1" xr:uid="{00000000-0005-0000-0000-0000F2010000}"/>
    <cellStyle name="Normal 2 2" xfId="23" xr:uid="{00000000-0005-0000-0000-0000F3010000}"/>
    <cellStyle name="Normal 2 2 2" xfId="80" xr:uid="{00000000-0005-0000-0000-0000F4010000}"/>
    <cellStyle name="Normal 2 2 2 2" xfId="721" xr:uid="{00000000-0005-0000-0000-0000F5010000}"/>
    <cellStyle name="Normal 2 2 3" xfId="81" xr:uid="{00000000-0005-0000-0000-0000F6010000}"/>
    <cellStyle name="Normal 2 2 4" xfId="216" xr:uid="{00000000-0005-0000-0000-0000F7010000}"/>
    <cellStyle name="Normal 2 3" xfId="24" xr:uid="{00000000-0005-0000-0000-0000F8010000}"/>
    <cellStyle name="Normal 2_CASTELLANA NORTE(A Y B)" xfId="541" xr:uid="{00000000-0005-0000-0000-0000F9010000}"/>
    <cellStyle name="Normal 20" xfId="542" xr:uid="{00000000-0005-0000-0000-0000FA010000}"/>
    <cellStyle name="Normal 21" xfId="543" xr:uid="{00000000-0005-0000-0000-0000FB010000}"/>
    <cellStyle name="Normal 22" xfId="544" xr:uid="{00000000-0005-0000-0000-0000FC010000}"/>
    <cellStyle name="Normal 23" xfId="545" xr:uid="{00000000-0005-0000-0000-0000FD010000}"/>
    <cellStyle name="Normal 24" xfId="546" xr:uid="{00000000-0005-0000-0000-0000FE010000}"/>
    <cellStyle name="Normal 25" xfId="714" xr:uid="{00000000-0005-0000-0000-0000FF010000}"/>
    <cellStyle name="Normal 26" xfId="15" xr:uid="{00000000-0005-0000-0000-000000020000}"/>
    <cellStyle name="Normal 27" xfId="729" xr:uid="{00000000-0005-0000-0000-000001020000}"/>
    <cellStyle name="Normal 28" xfId="730" xr:uid="{00000000-0005-0000-0000-000002020000}"/>
    <cellStyle name="Normal 29" xfId="731" xr:uid="{00000000-0005-0000-0000-000003020000}"/>
    <cellStyle name="Normal 3" xfId="11" xr:uid="{00000000-0005-0000-0000-000004020000}"/>
    <cellStyle name="Normal 3 2" xfId="82" xr:uid="{00000000-0005-0000-0000-000005020000}"/>
    <cellStyle name="Normal 3 2 2" xfId="83" xr:uid="{00000000-0005-0000-0000-000006020000}"/>
    <cellStyle name="Normal 3 2 2 2" xfId="14" xr:uid="{00000000-0005-0000-0000-000007020000}"/>
    <cellStyle name="Normal 3 3" xfId="112" xr:uid="{00000000-0005-0000-0000-000008020000}"/>
    <cellStyle name="Normal 3 3 2" xfId="547" xr:uid="{00000000-0005-0000-0000-000009020000}"/>
    <cellStyle name="Normal 30" xfId="732" xr:uid="{00000000-0005-0000-0000-00000A020000}"/>
    <cellStyle name="Normal 4" xfId="12" xr:uid="{00000000-0005-0000-0000-00000B020000}"/>
    <cellStyle name="Normal 4 2" xfId="18" xr:uid="{00000000-0005-0000-0000-00000C020000}"/>
    <cellStyle name="Normal 4 2 2" xfId="84" xr:uid="{00000000-0005-0000-0000-00000D020000}"/>
    <cellStyle name="Normal 4 2 3" xfId="549" xr:uid="{00000000-0005-0000-0000-00000E020000}"/>
    <cellStyle name="Normal 4 2 3 2" xfId="550" xr:uid="{00000000-0005-0000-0000-00000F020000}"/>
    <cellStyle name="Normal 4 2 3 3" xfId="551" xr:uid="{00000000-0005-0000-0000-000010020000}"/>
    <cellStyle name="Normal 4 2 4" xfId="552" xr:uid="{00000000-0005-0000-0000-000011020000}"/>
    <cellStyle name="Normal 4 2 5" xfId="717" xr:uid="{00000000-0005-0000-0000-000012020000}"/>
    <cellStyle name="Normal 4 3" xfId="548" xr:uid="{00000000-0005-0000-0000-000013020000}"/>
    <cellStyle name="Normal 5" xfId="13" xr:uid="{00000000-0005-0000-0000-000014020000}"/>
    <cellStyle name="Normal 5 2" xfId="113" xr:uid="{00000000-0005-0000-0000-000015020000}"/>
    <cellStyle name="Normal 5 2 2" xfId="553" xr:uid="{00000000-0005-0000-0000-000016020000}"/>
    <cellStyle name="Normal 5 3" xfId="114" xr:uid="{00000000-0005-0000-0000-000017020000}"/>
    <cellStyle name="Normal 6" xfId="17" xr:uid="{00000000-0005-0000-0000-000018020000}"/>
    <cellStyle name="Normal 6 2" xfId="115" xr:uid="{00000000-0005-0000-0000-000019020000}"/>
    <cellStyle name="Normal 6 3" xfId="116" xr:uid="{00000000-0005-0000-0000-00001A020000}"/>
    <cellStyle name="Normal 6 4" xfId="554" xr:uid="{00000000-0005-0000-0000-00001B020000}"/>
    <cellStyle name="Normal 7" xfId="85" xr:uid="{00000000-0005-0000-0000-00001C020000}"/>
    <cellStyle name="Normal 8" xfId="21" xr:uid="{00000000-0005-0000-0000-00001D020000}"/>
    <cellStyle name="Normal 8 2" xfId="720" xr:uid="{00000000-0005-0000-0000-00001E020000}"/>
    <cellStyle name="Normal 8 3" xfId="555" xr:uid="{00000000-0005-0000-0000-00001F020000}"/>
    <cellStyle name="Normal 9" xfId="119" xr:uid="{00000000-0005-0000-0000-000020020000}"/>
    <cellStyle name="Normal 9 2" xfId="556" xr:uid="{00000000-0005-0000-0000-000021020000}"/>
    <cellStyle name="Normale_IAEITALY" xfId="557" xr:uid="{00000000-0005-0000-0000-000022020000}"/>
    <cellStyle name="Nos Centre" xfId="558" xr:uid="{00000000-0005-0000-0000-000023020000}"/>
    <cellStyle name="Nos Centre 2 dec" xfId="559" xr:uid="{00000000-0005-0000-0000-000024020000}"/>
    <cellStyle name="Nos Centre_Catering DD Weybridge 2011" xfId="560" xr:uid="{00000000-0005-0000-0000-000025020000}"/>
    <cellStyle name="Nos Comma 0 dec" xfId="561" xr:uid="{00000000-0005-0000-0000-000026020000}"/>
    <cellStyle name="Nota" xfId="562" xr:uid="{00000000-0005-0000-0000-000027020000}"/>
    <cellStyle name="Notas 2" xfId="86" xr:uid="{00000000-0005-0000-0000-000028020000}"/>
    <cellStyle name="Notas 2 2" xfId="87" xr:uid="{00000000-0005-0000-0000-000029020000}"/>
    <cellStyle name="Notas 3" xfId="88" xr:uid="{00000000-0005-0000-0000-00002A020000}"/>
    <cellStyle name="Notas 3 2" xfId="89" xr:uid="{00000000-0005-0000-0000-00002B020000}"/>
    <cellStyle name="Notas 4" xfId="90" xr:uid="{00000000-0005-0000-0000-00002C020000}"/>
    <cellStyle name="Note" xfId="563" xr:uid="{00000000-0005-0000-0000-00002D020000}"/>
    <cellStyle name="Notitie" xfId="564" xr:uid="{00000000-0005-0000-0000-00002E020000}"/>
    <cellStyle name="Ongedefinieerd" xfId="565" xr:uid="{00000000-0005-0000-0000-00002F020000}"/>
    <cellStyle name="Ongeldig" xfId="566" xr:uid="{00000000-0005-0000-0000-000030020000}"/>
    <cellStyle name="Operis comma" xfId="567" xr:uid="{00000000-0005-0000-0000-000031020000}"/>
    <cellStyle name="Operis date" xfId="568" xr:uid="{00000000-0005-0000-0000-000032020000}"/>
    <cellStyle name="Operis documentation item" xfId="569" xr:uid="{00000000-0005-0000-0000-000033020000}"/>
    <cellStyle name="Operis heading 1" xfId="570" xr:uid="{00000000-0005-0000-0000-000034020000}"/>
    <cellStyle name="Operis heading 2" xfId="571" xr:uid="{00000000-0005-0000-0000-000035020000}"/>
    <cellStyle name="Operis million" xfId="572" xr:uid="{00000000-0005-0000-0000-000036020000}"/>
    <cellStyle name="Operis million currency" xfId="573" xr:uid="{00000000-0005-0000-0000-000037020000}"/>
    <cellStyle name="Operis million, 3dp" xfId="574" xr:uid="{00000000-0005-0000-0000-000038020000}"/>
    <cellStyle name="Operis million_MINImodelo210206" xfId="575" xr:uid="{00000000-0005-0000-0000-000039020000}"/>
    <cellStyle name="Operis money" xfId="576" xr:uid="{00000000-0005-0000-0000-00003A020000}"/>
    <cellStyle name="Operis names" xfId="577" xr:uid="{00000000-0005-0000-0000-00003B020000}"/>
    <cellStyle name="Operis output" xfId="578" xr:uid="{00000000-0005-0000-0000-00003C020000}"/>
    <cellStyle name="Operis percentage" xfId="579" xr:uid="{00000000-0005-0000-0000-00003D020000}"/>
    <cellStyle name="Operis thousand" xfId="580" xr:uid="{00000000-0005-0000-0000-00003E020000}"/>
    <cellStyle name="Output" xfId="581" xr:uid="{00000000-0005-0000-0000-00003F020000}"/>
    <cellStyle name="paleblue" xfId="582" xr:uid="{00000000-0005-0000-0000-000040020000}"/>
    <cellStyle name="Percent [2]" xfId="583" xr:uid="{00000000-0005-0000-0000-000041020000}"/>
    <cellStyle name="Percent 2" xfId="584" xr:uid="{00000000-0005-0000-0000-000042020000}"/>
    <cellStyle name="pink" xfId="585" xr:uid="{00000000-0005-0000-0000-000043020000}"/>
    <cellStyle name="Porcentaje" xfId="783" builtinId="5"/>
    <cellStyle name="Porcentaje 2" xfId="10" xr:uid="{00000000-0005-0000-0000-000044020000}"/>
    <cellStyle name="Porcentaje 2 2" xfId="91" xr:uid="{00000000-0005-0000-0000-000045020000}"/>
    <cellStyle name="Porcentaje 2 2 2" xfId="211" xr:uid="{00000000-0005-0000-0000-000046020000}"/>
    <cellStyle name="Porcentaje 2 2 3" xfId="218" xr:uid="{00000000-0005-0000-0000-000047020000}"/>
    <cellStyle name="Porcentaje 2 3" xfId="117" xr:uid="{00000000-0005-0000-0000-000048020000}"/>
    <cellStyle name="Porcentaje 3" xfId="92" xr:uid="{00000000-0005-0000-0000-000049020000}"/>
    <cellStyle name="Porcentaje 3 2" xfId="164" xr:uid="{00000000-0005-0000-0000-00004A020000}"/>
    <cellStyle name="Porcentaje 4" xfId="93" xr:uid="{00000000-0005-0000-0000-00004B020000}"/>
    <cellStyle name="Porcentaje 4 2" xfId="586" xr:uid="{00000000-0005-0000-0000-00004C020000}"/>
    <cellStyle name="Porcentaje 5" xfId="94" xr:uid="{00000000-0005-0000-0000-00004D020000}"/>
    <cellStyle name="Porcentaje 6" xfId="5" xr:uid="{00000000-0005-0000-0000-00004E020000}"/>
    <cellStyle name="Porcentaje 7" xfId="587" xr:uid="{00000000-0005-0000-0000-00004F020000}"/>
    <cellStyle name="Porcentaje 8" xfId="588" xr:uid="{00000000-0005-0000-0000-000050020000}"/>
    <cellStyle name="Porcentaje 9" xfId="589" xr:uid="{00000000-0005-0000-0000-000051020000}"/>
    <cellStyle name="Porcentual 2" xfId="95" xr:uid="{00000000-0005-0000-0000-000052020000}"/>
    <cellStyle name="Porcentual 3" xfId="96" xr:uid="{00000000-0005-0000-0000-000053020000}"/>
    <cellStyle name="Porcentual 3 2" xfId="590" xr:uid="{00000000-0005-0000-0000-000054020000}"/>
    <cellStyle name="Pounds (0)" xfId="591" xr:uid="{00000000-0005-0000-0000-000055020000}"/>
    <cellStyle name="Poznámka" xfId="592" xr:uid="{00000000-0005-0000-0000-000056020000}"/>
    <cellStyle name="Propojená buňka" xfId="593" xr:uid="{00000000-0005-0000-0000-000057020000}"/>
    <cellStyle name="PSChar" xfId="594" xr:uid="{00000000-0005-0000-0000-000058020000}"/>
    <cellStyle name="PSDate" xfId="595" xr:uid="{00000000-0005-0000-0000-000059020000}"/>
    <cellStyle name="PSDec" xfId="596" xr:uid="{00000000-0005-0000-0000-00005A020000}"/>
    <cellStyle name="PSHeading" xfId="597" xr:uid="{00000000-0005-0000-0000-00005B020000}"/>
    <cellStyle name="PSHeading 2" xfId="715" xr:uid="{00000000-0005-0000-0000-00005C020000}"/>
    <cellStyle name="PSHeading 2 2" xfId="736" xr:uid="{00000000-0005-0000-0000-00005D020000}"/>
    <cellStyle name="PSHeading 2 3" xfId="764" xr:uid="{00000000-0005-0000-0000-00005E020000}"/>
    <cellStyle name="PSHeading 2 4" xfId="735" xr:uid="{00000000-0005-0000-0000-00005F020000}"/>
    <cellStyle name="PSHeading 2 5" xfId="766" xr:uid="{00000000-0005-0000-0000-000060020000}"/>
    <cellStyle name="PSHeading 3" xfId="778" xr:uid="{00000000-0005-0000-0000-000061020000}"/>
    <cellStyle name="PSHeading 4" xfId="746" xr:uid="{00000000-0005-0000-0000-000062020000}"/>
    <cellStyle name="PSHeading 5" xfId="779" xr:uid="{00000000-0005-0000-0000-000063020000}"/>
    <cellStyle name="PSHeading 6" xfId="761" xr:uid="{00000000-0005-0000-0000-000064020000}"/>
    <cellStyle name="PSInt" xfId="598" xr:uid="{00000000-0005-0000-0000-000065020000}"/>
    <cellStyle name="PSSpacer" xfId="599" xr:uid="{00000000-0005-0000-0000-000066020000}"/>
    <cellStyle name="Punto" xfId="600" xr:uid="{00000000-0005-0000-0000-000067020000}"/>
    <cellStyle name="Punto0" xfId="601" xr:uid="{00000000-0005-0000-0000-000068020000}"/>
    <cellStyle name="Punto0 - Modelo2" xfId="602" xr:uid="{00000000-0005-0000-0000-000069020000}"/>
    <cellStyle name="Punto1 - Modelo1" xfId="603" xr:uid="{00000000-0005-0000-0000-00006A020000}"/>
    <cellStyle name="Result 4" xfId="604" xr:uid="{00000000-0005-0000-0000-00006B020000}"/>
    <cellStyle name="RevList" xfId="605" xr:uid="{00000000-0005-0000-0000-00006C020000}"/>
    <cellStyle name="Salida 2" xfId="97" xr:uid="{00000000-0005-0000-0000-00006D020000}"/>
    <cellStyle name="Salida 2 2" xfId="98" xr:uid="{00000000-0005-0000-0000-00006E020000}"/>
    <cellStyle name="Salida 3" xfId="99" xr:uid="{00000000-0005-0000-0000-00006F020000}"/>
    <cellStyle name="SAPBEXaggData" xfId="606" xr:uid="{00000000-0005-0000-0000-000070020000}"/>
    <cellStyle name="SAPBEXaggDataEmph" xfId="607" xr:uid="{00000000-0005-0000-0000-000071020000}"/>
    <cellStyle name="SAPBEXaggItem" xfId="608" xr:uid="{00000000-0005-0000-0000-000072020000}"/>
    <cellStyle name="SAPBEXaggItemX" xfId="609" xr:uid="{00000000-0005-0000-0000-000073020000}"/>
    <cellStyle name="SAPBEXchaText" xfId="610" xr:uid="{00000000-0005-0000-0000-000074020000}"/>
    <cellStyle name="SAPBEXexcBad7" xfId="611" xr:uid="{00000000-0005-0000-0000-000075020000}"/>
    <cellStyle name="SAPBEXexcBad8" xfId="612" xr:uid="{00000000-0005-0000-0000-000076020000}"/>
    <cellStyle name="SAPBEXexcBad9" xfId="613" xr:uid="{00000000-0005-0000-0000-000077020000}"/>
    <cellStyle name="SAPBEXexcCritical4" xfId="614" xr:uid="{00000000-0005-0000-0000-000078020000}"/>
    <cellStyle name="SAPBEXexcCritical5" xfId="615" xr:uid="{00000000-0005-0000-0000-000079020000}"/>
    <cellStyle name="SAPBEXexcCritical6" xfId="616" xr:uid="{00000000-0005-0000-0000-00007A020000}"/>
    <cellStyle name="SAPBEXexcGood1" xfId="617" xr:uid="{00000000-0005-0000-0000-00007B020000}"/>
    <cellStyle name="SAPBEXexcGood2" xfId="618" xr:uid="{00000000-0005-0000-0000-00007C020000}"/>
    <cellStyle name="SAPBEXexcGood3" xfId="619" xr:uid="{00000000-0005-0000-0000-00007D020000}"/>
    <cellStyle name="SAPBEXfilterDrill" xfId="620" xr:uid="{00000000-0005-0000-0000-00007E020000}"/>
    <cellStyle name="SAPBEXfilterItem" xfId="621" xr:uid="{00000000-0005-0000-0000-00007F020000}"/>
    <cellStyle name="SAPBEXfilterText" xfId="622" xr:uid="{00000000-0005-0000-0000-000080020000}"/>
    <cellStyle name="SAPBEXformats" xfId="623" xr:uid="{00000000-0005-0000-0000-000081020000}"/>
    <cellStyle name="SAPBEXheaderItem" xfId="624" xr:uid="{00000000-0005-0000-0000-000082020000}"/>
    <cellStyle name="SAPBEXheaderText" xfId="625" xr:uid="{00000000-0005-0000-0000-000083020000}"/>
    <cellStyle name="SAPBEXHLevel0" xfId="626" xr:uid="{00000000-0005-0000-0000-000084020000}"/>
    <cellStyle name="SAPBEXHLevel0X" xfId="627" xr:uid="{00000000-0005-0000-0000-000085020000}"/>
    <cellStyle name="SAPBEXHLevel1" xfId="628" xr:uid="{00000000-0005-0000-0000-000086020000}"/>
    <cellStyle name="SAPBEXHLevel1X" xfId="629" xr:uid="{00000000-0005-0000-0000-000087020000}"/>
    <cellStyle name="SAPBEXHLevel2" xfId="630" xr:uid="{00000000-0005-0000-0000-000088020000}"/>
    <cellStyle name="SAPBEXHLevel2X" xfId="631" xr:uid="{00000000-0005-0000-0000-000089020000}"/>
    <cellStyle name="SAPBEXHLevel3" xfId="632" xr:uid="{00000000-0005-0000-0000-00008A020000}"/>
    <cellStyle name="SAPBEXHLevel3X" xfId="633" xr:uid="{00000000-0005-0000-0000-00008B020000}"/>
    <cellStyle name="SAPBEXinputData" xfId="634" xr:uid="{00000000-0005-0000-0000-00008C020000}"/>
    <cellStyle name="SAPBEXItemHeader" xfId="635" xr:uid="{00000000-0005-0000-0000-00008D020000}"/>
    <cellStyle name="SAPBEXresData" xfId="636" xr:uid="{00000000-0005-0000-0000-00008E020000}"/>
    <cellStyle name="SAPBEXresDataEmph" xfId="637" xr:uid="{00000000-0005-0000-0000-00008F020000}"/>
    <cellStyle name="SAPBEXresItem" xfId="638" xr:uid="{00000000-0005-0000-0000-000090020000}"/>
    <cellStyle name="SAPBEXresItemX" xfId="639" xr:uid="{00000000-0005-0000-0000-000091020000}"/>
    <cellStyle name="SAPBEXstdData" xfId="640" xr:uid="{00000000-0005-0000-0000-000092020000}"/>
    <cellStyle name="SAPBEXstdDataEmph" xfId="641" xr:uid="{00000000-0005-0000-0000-000093020000}"/>
    <cellStyle name="SAPBEXstdItem" xfId="642" xr:uid="{00000000-0005-0000-0000-000094020000}"/>
    <cellStyle name="SAPBEXstdItemX" xfId="643" xr:uid="{00000000-0005-0000-0000-000095020000}"/>
    <cellStyle name="SAPBEXtitle" xfId="644" xr:uid="{00000000-0005-0000-0000-000096020000}"/>
    <cellStyle name="SAPBEXunassignedItem" xfId="645" xr:uid="{00000000-0005-0000-0000-000097020000}"/>
    <cellStyle name="SAPBEXundefined" xfId="646" xr:uid="{00000000-0005-0000-0000-000098020000}"/>
    <cellStyle name="Sheet Title" xfId="647" xr:uid="{00000000-0005-0000-0000-000099020000}"/>
    <cellStyle name="SheetTitle" xfId="648" xr:uid="{00000000-0005-0000-0000-00009A020000}"/>
    <cellStyle name="Side titles" xfId="649" xr:uid="{00000000-0005-0000-0000-00009B020000}"/>
    <cellStyle name="Správně" xfId="650" xr:uid="{00000000-0005-0000-0000-00009C020000}"/>
    <cellStyle name="Standaard_Begroting per januari 2004 gecorrigeerd" xfId="651" xr:uid="{00000000-0005-0000-0000-00009D020000}"/>
    <cellStyle name="Standard_Contents" xfId="652" xr:uid="{00000000-0005-0000-0000-00009E020000}"/>
    <cellStyle name="Style 1" xfId="653" xr:uid="{00000000-0005-0000-0000-00009F020000}"/>
    <cellStyle name="Style1" xfId="654" xr:uid="{00000000-0005-0000-0000-0000A0020000}"/>
    <cellStyle name="Style2" xfId="655" xr:uid="{00000000-0005-0000-0000-0000A1020000}"/>
    <cellStyle name="Sub-Title Black" xfId="656" xr:uid="{00000000-0005-0000-0000-0000A2020000}"/>
    <cellStyle name="Subtotal" xfId="657" xr:uid="{00000000-0005-0000-0000-0000A3020000}"/>
    <cellStyle name="TableBlueBody" xfId="658" xr:uid="{00000000-0005-0000-0000-0000A4020000}"/>
    <cellStyle name="TableBlueHeader" xfId="659" xr:uid="{00000000-0005-0000-0000-0000A5020000}"/>
    <cellStyle name="TableGreenBody" xfId="660" xr:uid="{00000000-0005-0000-0000-0000A6020000}"/>
    <cellStyle name="TableGreenHeader" xfId="661" xr:uid="{00000000-0005-0000-0000-0000A7020000}"/>
    <cellStyle name="TableGreyBody" xfId="662" xr:uid="{00000000-0005-0000-0000-0000A8020000}"/>
    <cellStyle name="TableGreyHeader" xfId="663" xr:uid="{00000000-0005-0000-0000-0000A9020000}"/>
    <cellStyle name="TableHeading" xfId="664" xr:uid="{00000000-0005-0000-0000-0000AA020000}"/>
    <cellStyle name="TableLilacBody" xfId="665" xr:uid="{00000000-0005-0000-0000-0000AB020000}"/>
    <cellStyle name="TableLilacHeader" xfId="666" xr:uid="{00000000-0005-0000-0000-0000AC020000}"/>
    <cellStyle name="TablePinkBody" xfId="667" xr:uid="{00000000-0005-0000-0000-0000AD020000}"/>
    <cellStyle name="TablePinkHeader" xfId="668" xr:uid="{00000000-0005-0000-0000-0000AE020000}"/>
    <cellStyle name="TableWhiteBody" xfId="669" xr:uid="{00000000-0005-0000-0000-0000AF020000}"/>
    <cellStyle name="TableWhiteHeader" xfId="670" xr:uid="{00000000-0005-0000-0000-0000B0020000}"/>
    <cellStyle name="TableYellowBody" xfId="671" xr:uid="{00000000-0005-0000-0000-0000B1020000}"/>
    <cellStyle name="TableYellowHeader" xfId="672" xr:uid="{00000000-0005-0000-0000-0000B2020000}"/>
    <cellStyle name="tan" xfId="673" xr:uid="{00000000-0005-0000-0000-0000B3020000}"/>
    <cellStyle name="Text upozornění" xfId="674" xr:uid="{00000000-0005-0000-0000-0000B4020000}"/>
    <cellStyle name="Texto de advertencia 2" xfId="100" xr:uid="{00000000-0005-0000-0000-0000B5020000}"/>
    <cellStyle name="Texto explicativo 2" xfId="101" xr:uid="{00000000-0005-0000-0000-0000B6020000}"/>
    <cellStyle name="Titel" xfId="675" xr:uid="{00000000-0005-0000-0000-0000B7020000}"/>
    <cellStyle name="Title" xfId="676" xr:uid="{00000000-0005-0000-0000-0000B8020000}"/>
    <cellStyle name="Title Black" xfId="677" xr:uid="{00000000-0005-0000-0000-0000B9020000}"/>
    <cellStyle name="Title Red" xfId="678" xr:uid="{00000000-0005-0000-0000-0000BA020000}"/>
    <cellStyle name="Título 1 2" xfId="102" xr:uid="{00000000-0005-0000-0000-0000BB020000}"/>
    <cellStyle name="Título 2 2" xfId="103" xr:uid="{00000000-0005-0000-0000-0000BC020000}"/>
    <cellStyle name="Título 3 2" xfId="104" xr:uid="{00000000-0005-0000-0000-0000BD020000}"/>
    <cellStyle name="Título 3 2 10" xfId="726" xr:uid="{00000000-0005-0000-0000-0000BE020000}"/>
    <cellStyle name="Título 3 2 11" xfId="775" xr:uid="{00000000-0005-0000-0000-0000BF020000}"/>
    <cellStyle name="Título 3 2 12" xfId="716" xr:uid="{00000000-0005-0000-0000-0000C0020000}"/>
    <cellStyle name="Título 3 2 13" xfId="740" xr:uid="{00000000-0005-0000-0000-0000C1020000}"/>
    <cellStyle name="Título 3 2 14" xfId="748" xr:uid="{00000000-0005-0000-0000-0000C2020000}"/>
    <cellStyle name="Título 3 2 15" xfId="780" xr:uid="{00000000-0005-0000-0000-0000C3020000}"/>
    <cellStyle name="Título 3 2 2" xfId="105" xr:uid="{00000000-0005-0000-0000-0000C4020000}"/>
    <cellStyle name="Título 3 2 2 10" xfId="776" xr:uid="{00000000-0005-0000-0000-0000C5020000}"/>
    <cellStyle name="Título 3 2 2 11" xfId="759" xr:uid="{00000000-0005-0000-0000-0000C6020000}"/>
    <cellStyle name="Título 3 2 2 12" xfId="739" xr:uid="{00000000-0005-0000-0000-0000C7020000}"/>
    <cellStyle name="Título 3 2 2 13" xfId="747" xr:uid="{00000000-0005-0000-0000-0000C8020000}"/>
    <cellStyle name="Título 3 2 2 14" xfId="781" xr:uid="{00000000-0005-0000-0000-0000C9020000}"/>
    <cellStyle name="Título 3 2 2 2" xfId="205" xr:uid="{00000000-0005-0000-0000-0000CA020000}"/>
    <cellStyle name="Título 3 2 2 3" xfId="146" xr:uid="{00000000-0005-0000-0000-0000CB020000}"/>
    <cellStyle name="Título 3 2 2 4" xfId="185" xr:uid="{00000000-0005-0000-0000-0000CC020000}"/>
    <cellStyle name="Título 3 2 2 5" xfId="162" xr:uid="{00000000-0005-0000-0000-0000CD020000}"/>
    <cellStyle name="Título 3 2 2 6" xfId="129" xr:uid="{00000000-0005-0000-0000-0000CE020000}"/>
    <cellStyle name="Título 3 2 2 7" xfId="180" xr:uid="{00000000-0005-0000-0000-0000CF020000}"/>
    <cellStyle name="Título 3 2 2 8" xfId="232" xr:uid="{00000000-0005-0000-0000-0000D0020000}"/>
    <cellStyle name="Título 3 2 2 9" xfId="727" xr:uid="{00000000-0005-0000-0000-0000D1020000}"/>
    <cellStyle name="Título 3 2 3" xfId="204" xr:uid="{00000000-0005-0000-0000-0000D2020000}"/>
    <cellStyle name="Título 3 2 4" xfId="147" xr:uid="{00000000-0005-0000-0000-0000D3020000}"/>
    <cellStyle name="Título 3 2 5" xfId="131" xr:uid="{00000000-0005-0000-0000-0000D4020000}"/>
    <cellStyle name="Título 3 2 6" xfId="192" xr:uid="{00000000-0005-0000-0000-0000D5020000}"/>
    <cellStyle name="Título 3 2 7" xfId="157" xr:uid="{00000000-0005-0000-0000-0000D6020000}"/>
    <cellStyle name="Título 3 2 8" xfId="133" xr:uid="{00000000-0005-0000-0000-0000D7020000}"/>
    <cellStyle name="Título 3 2 9" xfId="2" xr:uid="{00000000-0005-0000-0000-0000D8020000}"/>
    <cellStyle name="Título 3 3" xfId="106" xr:uid="{00000000-0005-0000-0000-0000D9020000}"/>
    <cellStyle name="Título 3 3 10" xfId="777" xr:uid="{00000000-0005-0000-0000-0000DA020000}"/>
    <cellStyle name="Título 3 3 11" xfId="760" xr:uid="{00000000-0005-0000-0000-0000DB020000}"/>
    <cellStyle name="Título 3 3 12" xfId="738" xr:uid="{00000000-0005-0000-0000-0000DC020000}"/>
    <cellStyle name="Título 3 3 13" xfId="772" xr:uid="{00000000-0005-0000-0000-0000DD020000}"/>
    <cellStyle name="Título 3 3 14" xfId="723" xr:uid="{00000000-0005-0000-0000-0000DE020000}"/>
    <cellStyle name="Título 3 3 2" xfId="206" xr:uid="{00000000-0005-0000-0000-0000DF020000}"/>
    <cellStyle name="Título 3 3 3" xfId="145" xr:uid="{00000000-0005-0000-0000-0000E0020000}"/>
    <cellStyle name="Título 3 3 4" xfId="127" xr:uid="{00000000-0005-0000-0000-0000E1020000}"/>
    <cellStyle name="Título 3 3 5" xfId="196" xr:uid="{00000000-0005-0000-0000-0000E2020000}"/>
    <cellStyle name="Título 3 3 6" xfId="155" xr:uid="{00000000-0005-0000-0000-0000E3020000}"/>
    <cellStyle name="Título 3 3 7" xfId="165" xr:uid="{00000000-0005-0000-0000-0000E4020000}"/>
    <cellStyle name="Título 3 3 8" xfId="170" xr:uid="{00000000-0005-0000-0000-0000E5020000}"/>
    <cellStyle name="Título 3 3 9" xfId="728" xr:uid="{00000000-0005-0000-0000-0000E6020000}"/>
    <cellStyle name="Título 4" xfId="107" xr:uid="{00000000-0005-0000-0000-0000E7020000}"/>
    <cellStyle name="To" xfId="679" xr:uid="{00000000-0005-0000-0000-0000E8020000}"/>
    <cellStyle name="Tot No Comma 0" xfId="680" xr:uid="{00000000-0005-0000-0000-0000E9020000}"/>
    <cellStyle name="Tot Nos Centre 0 dec" xfId="681" xr:uid="{00000000-0005-0000-0000-0000EA020000}"/>
    <cellStyle name="Totaal" xfId="682" xr:uid="{00000000-0005-0000-0000-0000EB020000}"/>
    <cellStyle name="Total 2" xfId="108" xr:uid="{00000000-0005-0000-0000-0000EC020000}"/>
    <cellStyle name="Total 2 2" xfId="109" xr:uid="{00000000-0005-0000-0000-0000ED020000}"/>
    <cellStyle name="Total 3" xfId="110" xr:uid="{00000000-0005-0000-0000-0000EE020000}"/>
    <cellStyle name="total gray" xfId="683" xr:uid="{00000000-0005-0000-0000-0000EF020000}"/>
    <cellStyle name="Total title" xfId="684" xr:uid="{00000000-0005-0000-0000-0000F0020000}"/>
    <cellStyle name="Uitvoer" xfId="685" xr:uid="{00000000-0005-0000-0000-0000F1020000}"/>
    <cellStyle name="User_Defined_C" xfId="686" xr:uid="{00000000-0005-0000-0000-0000F2020000}"/>
    <cellStyle name="Valuta (0)_BL" xfId="687" xr:uid="{00000000-0005-0000-0000-0000F3020000}"/>
    <cellStyle name="Valuta [0]_Blad1" xfId="688" xr:uid="{00000000-0005-0000-0000-0000F4020000}"/>
    <cellStyle name="Valuta_BL" xfId="689" xr:uid="{00000000-0005-0000-0000-0000F5020000}"/>
    <cellStyle name="Verklarende tekst" xfId="690" xr:uid="{00000000-0005-0000-0000-0000F6020000}"/>
    <cellStyle name="violet" xfId="691" xr:uid="{00000000-0005-0000-0000-0000F7020000}"/>
    <cellStyle name="Vstup" xfId="692" xr:uid="{00000000-0005-0000-0000-0000F8020000}"/>
    <cellStyle name="Výpočet" xfId="693" xr:uid="{00000000-0005-0000-0000-0000F9020000}"/>
    <cellStyle name="Výstup" xfId="694" xr:uid="{00000000-0005-0000-0000-0000FA020000}"/>
    <cellStyle name="Vysvětlující text" xfId="695" xr:uid="{00000000-0005-0000-0000-0000FB020000}"/>
    <cellStyle name="Waarschuwingstekst" xfId="696" xr:uid="{00000000-0005-0000-0000-0000FC020000}"/>
    <cellStyle name="Währung" xfId="697" xr:uid="{00000000-0005-0000-0000-0000FD020000}"/>
    <cellStyle name="Währung [0]_Contents" xfId="698" xr:uid="{00000000-0005-0000-0000-0000FE020000}"/>
    <cellStyle name="Währung_Contents" xfId="699" xr:uid="{00000000-0005-0000-0000-0000FF020000}"/>
    <cellStyle name="Warning Text" xfId="700" xr:uid="{00000000-0005-0000-0000-000000030000}"/>
    <cellStyle name="WIP" xfId="701" xr:uid="{00000000-0005-0000-0000-000001030000}"/>
    <cellStyle name="yellow" xfId="702" xr:uid="{00000000-0005-0000-0000-000002030000}"/>
    <cellStyle name="Zero" xfId="703" xr:uid="{00000000-0005-0000-0000-000003030000}"/>
    <cellStyle name="Zvýraznění 1" xfId="704" xr:uid="{00000000-0005-0000-0000-000004030000}"/>
    <cellStyle name="Zvýraznění 2" xfId="705" xr:uid="{00000000-0005-0000-0000-000005030000}"/>
    <cellStyle name="Zvýraznění 3" xfId="706" xr:uid="{00000000-0005-0000-0000-000006030000}"/>
    <cellStyle name="Zvýraznění 4" xfId="707" xr:uid="{00000000-0005-0000-0000-000007030000}"/>
    <cellStyle name="Zvýraznění 5" xfId="708" xr:uid="{00000000-0005-0000-0000-000008030000}"/>
    <cellStyle name="Zvýraznění 6" xfId="709" xr:uid="{00000000-0005-0000-0000-000009030000}"/>
    <cellStyle name="뷭?_BOOKSHIP" xfId="710" xr:uid="{00000000-0005-0000-0000-00000A030000}"/>
    <cellStyle name="콤마 [0]_`1공장3분기" xfId="711" xr:uid="{00000000-0005-0000-0000-00000B030000}"/>
    <cellStyle name="콤마_`1공장3분기" xfId="712" xr:uid="{00000000-0005-0000-0000-00000C030000}"/>
    <cellStyle name="표준_Book1" xfId="713" xr:uid="{00000000-0005-0000-0000-00000D030000}"/>
  </cellStyles>
  <dxfs count="29">
    <dxf>
      <font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rgb="FFFF0000"/>
      </font>
    </dxf>
    <dxf>
      <font>
        <color rgb="FFFF0000"/>
      </font>
    </dxf>
    <dxf>
      <font>
        <color auto="1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rgb="FFFF0000"/>
      </font>
    </dxf>
    <dxf>
      <font>
        <color rgb="FFFF0000"/>
      </font>
    </dxf>
    <dxf>
      <font>
        <color auto="1"/>
      </font>
    </dxf>
  </dxfs>
  <tableStyles count="0" defaultTableStyle="TableStyleMedium2" defaultPivotStyle="PivotStyleLight16"/>
  <colors>
    <mruColors>
      <color rgb="FFFFFF99"/>
      <color rgb="FFFFFFCC"/>
      <color rgb="FFBEE395"/>
      <color rgb="FFCAE8AA"/>
      <color rgb="FFE7EFF9"/>
      <color rgb="FF008000"/>
      <color rgb="FFFF66FF"/>
      <color rgb="FFFF9900"/>
      <color rgb="FF808000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E77E3-9024-47D2-A3DC-0F58D74092B4}">
  <sheetPr>
    <pageSetUpPr fitToPage="1"/>
  </sheetPr>
  <dimension ref="A2:N12"/>
  <sheetViews>
    <sheetView tabSelected="1" zoomScaleNormal="100" workbookViewId="0">
      <selection activeCell="B5" sqref="B5:L5"/>
    </sheetView>
  </sheetViews>
  <sheetFormatPr baseColWidth="10" defaultRowHeight="12.75"/>
  <cols>
    <col min="1" max="4" width="11.42578125" style="102"/>
    <col min="5" max="5" width="9" style="102" customWidth="1"/>
    <col min="6" max="11" width="11.42578125" style="102"/>
    <col min="12" max="12" width="26" style="102" customWidth="1"/>
    <col min="13" max="16384" width="11.42578125" style="102"/>
  </cols>
  <sheetData>
    <row r="2" spans="1:14" ht="15.75">
      <c r="A2" s="100"/>
      <c r="B2" s="101" t="s">
        <v>50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</row>
    <row r="3" spans="1:14" ht="15.75">
      <c r="A3" s="100"/>
      <c r="B3" s="101"/>
      <c r="C3" s="100"/>
      <c r="D3" s="100"/>
      <c r="E3" s="100"/>
      <c r="F3" s="100"/>
      <c r="G3" s="100"/>
      <c r="H3" s="100"/>
      <c r="I3" s="100"/>
      <c r="J3" s="100"/>
      <c r="K3" s="100"/>
      <c r="L3" s="100"/>
    </row>
    <row r="4" spans="1:14" ht="15.75">
      <c r="A4" s="100"/>
      <c r="B4" s="100" t="s">
        <v>149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</row>
    <row r="5" spans="1:14" ht="37.5" customHeight="1">
      <c r="A5" s="100"/>
      <c r="B5" s="115" t="s">
        <v>161</v>
      </c>
      <c r="C5" s="115"/>
      <c r="D5" s="115"/>
      <c r="E5" s="115"/>
      <c r="F5" s="115"/>
      <c r="G5" s="115"/>
      <c r="H5" s="115"/>
      <c r="I5" s="115"/>
      <c r="J5" s="115"/>
      <c r="K5" s="115"/>
      <c r="L5" s="115"/>
    </row>
    <row r="6" spans="1:14" ht="24" customHeight="1">
      <c r="A6" s="100"/>
      <c r="B6" s="100" t="s">
        <v>167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N6" s="103"/>
    </row>
    <row r="7" spans="1:14" ht="18" customHeight="1">
      <c r="A7" s="100"/>
      <c r="B7" s="100" t="s">
        <v>168</v>
      </c>
      <c r="C7" s="100"/>
      <c r="D7" s="100"/>
      <c r="E7" s="100"/>
      <c r="F7" s="100"/>
      <c r="G7" s="100"/>
      <c r="H7" s="100"/>
      <c r="I7" s="100"/>
      <c r="J7" s="100"/>
      <c r="K7" s="100"/>
      <c r="L7" s="100"/>
    </row>
    <row r="8" spans="1:14" ht="18" customHeight="1">
      <c r="A8" s="100"/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</row>
    <row r="9" spans="1:14" ht="19.5" customHeight="1">
      <c r="A9" s="100"/>
      <c r="B9" s="100" t="s">
        <v>162</v>
      </c>
      <c r="C9" s="100"/>
      <c r="D9" s="100"/>
      <c r="E9" s="104"/>
      <c r="F9" s="100"/>
      <c r="G9" s="100"/>
      <c r="H9" s="100"/>
      <c r="I9" s="100"/>
      <c r="J9" s="100"/>
      <c r="K9" s="100"/>
      <c r="L9" s="100"/>
    </row>
    <row r="10" spans="1:14" ht="41.25" customHeight="1">
      <c r="A10" s="100"/>
      <c r="B10" s="115" t="s">
        <v>163</v>
      </c>
      <c r="C10" s="115"/>
      <c r="D10" s="115"/>
      <c r="E10" s="115"/>
      <c r="F10" s="115"/>
      <c r="G10" s="115"/>
      <c r="H10" s="115"/>
      <c r="I10" s="115"/>
      <c r="J10" s="115"/>
      <c r="K10" s="115"/>
      <c r="L10" s="115"/>
    </row>
    <row r="11" spans="1:14" ht="18" customHeight="1">
      <c r="A11" s="100"/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</row>
    <row r="12" spans="1:14" ht="32.25" customHeight="1">
      <c r="A12" s="100"/>
      <c r="B12" s="116" t="s">
        <v>52</v>
      </c>
      <c r="C12" s="116"/>
      <c r="D12" s="116"/>
      <c r="E12" s="116"/>
      <c r="F12" s="116"/>
      <c r="G12" s="116"/>
      <c r="H12" s="116"/>
      <c r="I12" s="116"/>
      <c r="J12" s="116"/>
      <c r="K12" s="116"/>
      <c r="L12" s="116"/>
    </row>
  </sheetData>
  <sheetProtection algorithmName="SHA-512" hashValue="0CK+AwCAbue9rdF0SVEjubeZGQP/pKiiN3+2PODHY+JAKeHeOluVKinU0edI6rAtpDNhnp5FzawurR8wW1UrFQ==" saltValue="Ou23ECvgQ/BF7bnpljhXIA==" spinCount="100000" sheet="1" objects="1" scenarios="1"/>
  <mergeCells count="3">
    <mergeCell ref="B5:L5"/>
    <mergeCell ref="B10:L10"/>
    <mergeCell ref="B12:L12"/>
  </mergeCells>
  <pageMargins left="0.7" right="0.7" top="0.75" bottom="0.75" header="0.3" footer="0.3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E64A5-4AD4-4361-B5EF-05FE6AE69190}">
  <sheetPr>
    <tabColor rgb="FF800080"/>
    <pageSetUpPr fitToPage="1"/>
  </sheetPr>
  <dimension ref="A1:P45"/>
  <sheetViews>
    <sheetView zoomScale="75" zoomScaleNormal="75" workbookViewId="0">
      <pane xSplit="2" ySplit="4" topLeftCell="C23" activePane="bottomRight" state="frozen"/>
      <selection activeCell="Q23" sqref="Q23:Q26"/>
      <selection pane="topRight" activeCell="Q23" sqref="Q23:Q26"/>
      <selection pane="bottomLeft" activeCell="Q23" sqref="Q23:Q26"/>
      <selection pane="bottomRight" activeCell="E32" sqref="E32"/>
    </sheetView>
  </sheetViews>
  <sheetFormatPr baseColWidth="10" defaultRowHeight="15.75"/>
  <cols>
    <col min="1" max="1" width="25.42578125" style="44" bestFit="1" customWidth="1"/>
    <col min="2" max="2" width="7.140625" style="44" bestFit="1" customWidth="1"/>
    <col min="3" max="7" width="14.7109375" style="45" customWidth="1"/>
    <col min="8" max="8" width="14.7109375" style="46" customWidth="1"/>
    <col min="9" max="10" width="14.7109375" style="45" customWidth="1"/>
    <col min="11" max="11" width="14.7109375" style="46" customWidth="1"/>
    <col min="12" max="12" width="14.7109375" style="45" customWidth="1"/>
    <col min="13" max="13" width="18.7109375" style="45" customWidth="1"/>
    <col min="14" max="16384" width="11.42578125" style="46"/>
  </cols>
  <sheetData>
    <row r="1" spans="1:13" ht="16.5" thickBot="1"/>
    <row r="2" spans="1:13" s="47" customFormat="1" ht="39.950000000000003" customHeight="1" thickBot="1">
      <c r="A2" s="154" t="s">
        <v>85</v>
      </c>
      <c r="B2" s="155"/>
      <c r="C2" s="154" t="s">
        <v>4</v>
      </c>
      <c r="D2" s="156"/>
      <c r="E2" s="156"/>
      <c r="F2" s="156"/>
      <c r="G2" s="156"/>
      <c r="H2" s="156"/>
      <c r="I2" s="156"/>
      <c r="J2" s="156"/>
      <c r="K2" s="156"/>
      <c r="L2" s="156"/>
      <c r="M2" s="155"/>
    </row>
    <row r="3" spans="1:13" s="44" customFormat="1" ht="60" customHeight="1">
      <c r="A3" s="157" t="s">
        <v>86</v>
      </c>
      <c r="B3" s="159" t="s">
        <v>0</v>
      </c>
      <c r="C3" s="161" t="s">
        <v>12</v>
      </c>
      <c r="D3" s="162"/>
      <c r="E3" s="162"/>
      <c r="F3" s="163" t="s">
        <v>13</v>
      </c>
      <c r="G3" s="165" t="s">
        <v>1</v>
      </c>
      <c r="H3" s="166"/>
      <c r="I3" s="167"/>
      <c r="J3" s="165" t="s">
        <v>2</v>
      </c>
      <c r="K3" s="166"/>
      <c r="L3" s="168"/>
      <c r="M3" s="152" t="s">
        <v>5</v>
      </c>
    </row>
    <row r="4" spans="1:13" s="44" customFormat="1" ht="50.1" customHeight="1" thickBot="1">
      <c r="A4" s="158"/>
      <c r="B4" s="160"/>
      <c r="C4" s="48" t="s">
        <v>14</v>
      </c>
      <c r="D4" s="49" t="s">
        <v>7</v>
      </c>
      <c r="E4" s="49" t="s">
        <v>6</v>
      </c>
      <c r="F4" s="164"/>
      <c r="G4" s="50" t="s">
        <v>11</v>
      </c>
      <c r="H4" s="51" t="s">
        <v>9</v>
      </c>
      <c r="I4" s="52" t="s">
        <v>10</v>
      </c>
      <c r="J4" s="50" t="s">
        <v>11</v>
      </c>
      <c r="K4" s="51" t="s">
        <v>9</v>
      </c>
      <c r="L4" s="53" t="s">
        <v>10</v>
      </c>
      <c r="M4" s="153"/>
    </row>
    <row r="5" spans="1:13" ht="24.95" customHeight="1" thickTop="1">
      <c r="A5" s="54" t="s">
        <v>87</v>
      </c>
      <c r="B5" s="55">
        <v>3</v>
      </c>
      <c r="C5" s="2"/>
      <c r="D5" s="2"/>
      <c r="E5" s="2"/>
      <c r="F5" s="41"/>
      <c r="G5" s="42"/>
      <c r="H5" s="56">
        <v>8</v>
      </c>
      <c r="I5" s="57">
        <f>G5*H5</f>
        <v>0</v>
      </c>
      <c r="J5" s="2"/>
      <c r="K5" s="56">
        <v>4</v>
      </c>
      <c r="L5" s="58">
        <f t="shared" ref="L5:L35" si="0">J5*K5</f>
        <v>0</v>
      </c>
      <c r="M5" s="59">
        <f t="shared" ref="M5:M35" si="1">C5+D5+E5+F5+I5+L5</f>
        <v>0</v>
      </c>
    </row>
    <row r="6" spans="1:13" ht="24.95" customHeight="1">
      <c r="A6" s="60" t="s">
        <v>88</v>
      </c>
      <c r="B6" s="61">
        <v>3</v>
      </c>
      <c r="C6" s="2"/>
      <c r="D6" s="2"/>
      <c r="E6" s="2"/>
      <c r="F6" s="41"/>
      <c r="G6" s="3"/>
      <c r="H6" s="62">
        <v>8</v>
      </c>
      <c r="I6" s="63">
        <f t="shared" ref="I6:I35" si="2">G6*H6</f>
        <v>0</v>
      </c>
      <c r="J6" s="2"/>
      <c r="K6" s="62">
        <v>4</v>
      </c>
      <c r="L6" s="64">
        <f t="shared" si="0"/>
        <v>0</v>
      </c>
      <c r="M6" s="65">
        <f t="shared" si="1"/>
        <v>0</v>
      </c>
    </row>
    <row r="7" spans="1:13" ht="24.95" customHeight="1">
      <c r="A7" s="60" t="s">
        <v>89</v>
      </c>
      <c r="B7" s="61">
        <v>3</v>
      </c>
      <c r="C7" s="2"/>
      <c r="D7" s="2"/>
      <c r="E7" s="2"/>
      <c r="F7" s="41"/>
      <c r="G7" s="3"/>
      <c r="H7" s="62">
        <v>8</v>
      </c>
      <c r="I7" s="63">
        <f t="shared" si="2"/>
        <v>0</v>
      </c>
      <c r="J7" s="2"/>
      <c r="K7" s="62">
        <v>4</v>
      </c>
      <c r="L7" s="64">
        <f t="shared" si="0"/>
        <v>0</v>
      </c>
      <c r="M7" s="65">
        <f t="shared" si="1"/>
        <v>0</v>
      </c>
    </row>
    <row r="8" spans="1:13" ht="24.95" customHeight="1">
      <c r="A8" s="60" t="s">
        <v>90</v>
      </c>
      <c r="B8" s="61">
        <v>3</v>
      </c>
      <c r="C8" s="2"/>
      <c r="D8" s="2"/>
      <c r="E8" s="2"/>
      <c r="F8" s="41"/>
      <c r="G8" s="3"/>
      <c r="H8" s="62">
        <v>8</v>
      </c>
      <c r="I8" s="63">
        <f t="shared" si="2"/>
        <v>0</v>
      </c>
      <c r="J8" s="2"/>
      <c r="K8" s="62">
        <v>4</v>
      </c>
      <c r="L8" s="64">
        <f t="shared" si="0"/>
        <v>0</v>
      </c>
      <c r="M8" s="65">
        <f t="shared" si="1"/>
        <v>0</v>
      </c>
    </row>
    <row r="9" spans="1:13" ht="24.95" customHeight="1">
      <c r="A9" s="60" t="s">
        <v>91</v>
      </c>
      <c r="B9" s="61">
        <v>3</v>
      </c>
      <c r="C9" s="2"/>
      <c r="D9" s="2"/>
      <c r="E9" s="2"/>
      <c r="F9" s="41"/>
      <c r="G9" s="3"/>
      <c r="H9" s="62">
        <v>8</v>
      </c>
      <c r="I9" s="63">
        <f t="shared" si="2"/>
        <v>0</v>
      </c>
      <c r="J9" s="2"/>
      <c r="K9" s="62">
        <v>4</v>
      </c>
      <c r="L9" s="64">
        <f t="shared" si="0"/>
        <v>0</v>
      </c>
      <c r="M9" s="65">
        <f t="shared" si="1"/>
        <v>0</v>
      </c>
    </row>
    <row r="10" spans="1:13" ht="24.95" customHeight="1">
      <c r="A10" s="60" t="s">
        <v>92</v>
      </c>
      <c r="B10" s="66">
        <v>2</v>
      </c>
      <c r="C10" s="2"/>
      <c r="D10" s="2"/>
      <c r="E10" s="67"/>
      <c r="F10" s="41"/>
      <c r="G10" s="3"/>
      <c r="H10" s="62">
        <v>12</v>
      </c>
      <c r="I10" s="63">
        <f t="shared" si="2"/>
        <v>0</v>
      </c>
      <c r="J10" s="2"/>
      <c r="K10" s="62">
        <v>4</v>
      </c>
      <c r="L10" s="64">
        <f t="shared" si="0"/>
        <v>0</v>
      </c>
      <c r="M10" s="65">
        <f t="shared" si="1"/>
        <v>0</v>
      </c>
    </row>
    <row r="11" spans="1:13" ht="24.95" customHeight="1">
      <c r="A11" s="60" t="s">
        <v>93</v>
      </c>
      <c r="B11" s="61">
        <v>3</v>
      </c>
      <c r="C11" s="2"/>
      <c r="D11" s="2"/>
      <c r="E11" s="2"/>
      <c r="F11" s="41"/>
      <c r="G11" s="3"/>
      <c r="H11" s="62">
        <v>8</v>
      </c>
      <c r="I11" s="63">
        <f t="shared" si="2"/>
        <v>0</v>
      </c>
      <c r="J11" s="2"/>
      <c r="K11" s="62">
        <v>4</v>
      </c>
      <c r="L11" s="64">
        <f t="shared" si="0"/>
        <v>0</v>
      </c>
      <c r="M11" s="65">
        <f t="shared" si="1"/>
        <v>0</v>
      </c>
    </row>
    <row r="12" spans="1:13" ht="24.95" customHeight="1">
      <c r="A12" s="60" t="s">
        <v>94</v>
      </c>
      <c r="B12" s="61">
        <v>3</v>
      </c>
      <c r="C12" s="2"/>
      <c r="D12" s="2"/>
      <c r="E12" s="2"/>
      <c r="F12" s="41"/>
      <c r="G12" s="3"/>
      <c r="H12" s="62">
        <v>8</v>
      </c>
      <c r="I12" s="63">
        <f t="shared" si="2"/>
        <v>0</v>
      </c>
      <c r="J12" s="2"/>
      <c r="K12" s="62">
        <v>4</v>
      </c>
      <c r="L12" s="64">
        <f t="shared" si="0"/>
        <v>0</v>
      </c>
      <c r="M12" s="65">
        <f t="shared" si="1"/>
        <v>0</v>
      </c>
    </row>
    <row r="13" spans="1:13" ht="24.95" customHeight="1">
      <c r="A13" s="60" t="s">
        <v>95</v>
      </c>
      <c r="B13" s="61">
        <v>3</v>
      </c>
      <c r="C13" s="2"/>
      <c r="D13" s="2"/>
      <c r="E13" s="2"/>
      <c r="F13" s="41"/>
      <c r="G13" s="3"/>
      <c r="H13" s="62">
        <v>8</v>
      </c>
      <c r="I13" s="63">
        <f t="shared" si="2"/>
        <v>0</v>
      </c>
      <c r="J13" s="2"/>
      <c r="K13" s="62">
        <v>4</v>
      </c>
      <c r="L13" s="64">
        <f t="shared" si="0"/>
        <v>0</v>
      </c>
      <c r="M13" s="65">
        <f t="shared" si="1"/>
        <v>0</v>
      </c>
    </row>
    <row r="14" spans="1:13" ht="24.95" customHeight="1">
      <c r="A14" s="60" t="s">
        <v>96</v>
      </c>
      <c r="B14" s="61">
        <v>3</v>
      </c>
      <c r="C14" s="2"/>
      <c r="D14" s="2"/>
      <c r="E14" s="2"/>
      <c r="F14" s="41"/>
      <c r="G14" s="3"/>
      <c r="H14" s="62">
        <v>8</v>
      </c>
      <c r="I14" s="63">
        <f t="shared" si="2"/>
        <v>0</v>
      </c>
      <c r="J14" s="2"/>
      <c r="K14" s="62">
        <v>4</v>
      </c>
      <c r="L14" s="64">
        <f t="shared" si="0"/>
        <v>0</v>
      </c>
      <c r="M14" s="65">
        <f t="shared" si="1"/>
        <v>0</v>
      </c>
    </row>
    <row r="15" spans="1:13" ht="24.95" customHeight="1">
      <c r="A15" s="60" t="s">
        <v>97</v>
      </c>
      <c r="B15" s="61">
        <v>3</v>
      </c>
      <c r="C15" s="2"/>
      <c r="D15" s="2"/>
      <c r="E15" s="2"/>
      <c r="F15" s="41"/>
      <c r="G15" s="3"/>
      <c r="H15" s="62">
        <v>8</v>
      </c>
      <c r="I15" s="63">
        <f t="shared" si="2"/>
        <v>0</v>
      </c>
      <c r="J15" s="2"/>
      <c r="K15" s="62">
        <v>4</v>
      </c>
      <c r="L15" s="64">
        <f t="shared" si="0"/>
        <v>0</v>
      </c>
      <c r="M15" s="65">
        <f t="shared" si="1"/>
        <v>0</v>
      </c>
    </row>
    <row r="16" spans="1:13" ht="24.95" customHeight="1">
      <c r="A16" s="60" t="s">
        <v>98</v>
      </c>
      <c r="B16" s="61">
        <v>3</v>
      </c>
      <c r="C16" s="2"/>
      <c r="D16" s="2"/>
      <c r="E16" s="2"/>
      <c r="F16" s="41"/>
      <c r="G16" s="3"/>
      <c r="H16" s="62">
        <v>8</v>
      </c>
      <c r="I16" s="63">
        <f t="shared" si="2"/>
        <v>0</v>
      </c>
      <c r="J16" s="2"/>
      <c r="K16" s="62">
        <v>4</v>
      </c>
      <c r="L16" s="64">
        <f t="shared" si="0"/>
        <v>0</v>
      </c>
      <c r="M16" s="65">
        <f t="shared" si="1"/>
        <v>0</v>
      </c>
    </row>
    <row r="17" spans="1:13" ht="24.95" customHeight="1">
      <c r="A17" s="60" t="s">
        <v>99</v>
      </c>
      <c r="B17" s="61">
        <v>3</v>
      </c>
      <c r="C17" s="2"/>
      <c r="D17" s="2"/>
      <c r="E17" s="2"/>
      <c r="F17" s="41"/>
      <c r="G17" s="3"/>
      <c r="H17" s="62">
        <v>8</v>
      </c>
      <c r="I17" s="63">
        <f t="shared" si="2"/>
        <v>0</v>
      </c>
      <c r="J17" s="2"/>
      <c r="K17" s="62">
        <v>4</v>
      </c>
      <c r="L17" s="64">
        <f t="shared" si="0"/>
        <v>0</v>
      </c>
      <c r="M17" s="65">
        <f t="shared" si="1"/>
        <v>0</v>
      </c>
    </row>
    <row r="18" spans="1:13" ht="24.95" customHeight="1">
      <c r="A18" s="60" t="s">
        <v>100</v>
      </c>
      <c r="B18" s="150">
        <v>2</v>
      </c>
      <c r="C18" s="2"/>
      <c r="D18" s="2"/>
      <c r="E18" s="67"/>
      <c r="F18" s="41"/>
      <c r="G18" s="3"/>
      <c r="H18" s="62">
        <v>12</v>
      </c>
      <c r="I18" s="63">
        <f t="shared" si="2"/>
        <v>0</v>
      </c>
      <c r="J18" s="2"/>
      <c r="K18" s="62">
        <v>4</v>
      </c>
      <c r="L18" s="64">
        <f t="shared" si="0"/>
        <v>0</v>
      </c>
      <c r="M18" s="65">
        <f t="shared" si="1"/>
        <v>0</v>
      </c>
    </row>
    <row r="19" spans="1:13" ht="24.95" customHeight="1">
      <c r="A19" s="60" t="s">
        <v>101</v>
      </c>
      <c r="B19" s="151"/>
      <c r="C19" s="2"/>
      <c r="D19" s="2"/>
      <c r="E19" s="67"/>
      <c r="F19" s="41"/>
      <c r="G19" s="3"/>
      <c r="H19" s="62">
        <v>12</v>
      </c>
      <c r="I19" s="63">
        <f t="shared" si="2"/>
        <v>0</v>
      </c>
      <c r="J19" s="2"/>
      <c r="K19" s="62">
        <v>4</v>
      </c>
      <c r="L19" s="64">
        <f t="shared" si="0"/>
        <v>0</v>
      </c>
      <c r="M19" s="65">
        <f t="shared" si="1"/>
        <v>0</v>
      </c>
    </row>
    <row r="20" spans="1:13" ht="24.95" customHeight="1">
      <c r="A20" s="60" t="s">
        <v>102</v>
      </c>
      <c r="B20" s="61">
        <v>3</v>
      </c>
      <c r="C20" s="2"/>
      <c r="D20" s="2"/>
      <c r="E20" s="2"/>
      <c r="F20" s="41"/>
      <c r="G20" s="3"/>
      <c r="H20" s="62">
        <v>8</v>
      </c>
      <c r="I20" s="63">
        <f t="shared" si="2"/>
        <v>0</v>
      </c>
      <c r="J20" s="2"/>
      <c r="K20" s="62">
        <v>4</v>
      </c>
      <c r="L20" s="64">
        <f t="shared" si="0"/>
        <v>0</v>
      </c>
      <c r="M20" s="65">
        <f t="shared" si="1"/>
        <v>0</v>
      </c>
    </row>
    <row r="21" spans="1:13" ht="24.95" customHeight="1">
      <c r="A21" s="60" t="s">
        <v>103</v>
      </c>
      <c r="B21" s="150">
        <v>2</v>
      </c>
      <c r="C21" s="2"/>
      <c r="D21" s="2"/>
      <c r="E21" s="67"/>
      <c r="F21" s="41"/>
      <c r="G21" s="3"/>
      <c r="H21" s="62">
        <v>12</v>
      </c>
      <c r="I21" s="63">
        <f t="shared" si="2"/>
        <v>0</v>
      </c>
      <c r="J21" s="2"/>
      <c r="K21" s="62">
        <v>4</v>
      </c>
      <c r="L21" s="64">
        <f t="shared" si="0"/>
        <v>0</v>
      </c>
      <c r="M21" s="65">
        <f t="shared" si="1"/>
        <v>0</v>
      </c>
    </row>
    <row r="22" spans="1:13" ht="24.95" customHeight="1">
      <c r="A22" s="60" t="s">
        <v>104</v>
      </c>
      <c r="B22" s="151"/>
      <c r="C22" s="2"/>
      <c r="D22" s="2"/>
      <c r="E22" s="67"/>
      <c r="F22" s="41"/>
      <c r="G22" s="3"/>
      <c r="H22" s="62">
        <v>12</v>
      </c>
      <c r="I22" s="63">
        <f t="shared" si="2"/>
        <v>0</v>
      </c>
      <c r="J22" s="2"/>
      <c r="K22" s="62">
        <v>4</v>
      </c>
      <c r="L22" s="64">
        <f t="shared" si="0"/>
        <v>0</v>
      </c>
      <c r="M22" s="65">
        <f t="shared" si="1"/>
        <v>0</v>
      </c>
    </row>
    <row r="23" spans="1:13" ht="24.95" customHeight="1">
      <c r="A23" s="60" t="s">
        <v>105</v>
      </c>
      <c r="B23" s="147">
        <v>1</v>
      </c>
      <c r="C23" s="2"/>
      <c r="D23" s="2"/>
      <c r="E23" s="67"/>
      <c r="F23" s="41"/>
      <c r="G23" s="3"/>
      <c r="H23" s="62">
        <v>12</v>
      </c>
      <c r="I23" s="63">
        <f t="shared" si="2"/>
        <v>0</v>
      </c>
      <c r="J23" s="2"/>
      <c r="K23" s="62">
        <v>4</v>
      </c>
      <c r="L23" s="64">
        <f t="shared" si="0"/>
        <v>0</v>
      </c>
      <c r="M23" s="65">
        <f t="shared" si="1"/>
        <v>0</v>
      </c>
    </row>
    <row r="24" spans="1:13" ht="24.95" customHeight="1">
      <c r="A24" s="60" t="s">
        <v>106</v>
      </c>
      <c r="B24" s="148"/>
      <c r="C24" s="2"/>
      <c r="D24" s="2"/>
      <c r="E24" s="67"/>
      <c r="F24" s="41"/>
      <c r="G24" s="3"/>
      <c r="H24" s="62">
        <v>12</v>
      </c>
      <c r="I24" s="63">
        <f t="shared" si="2"/>
        <v>0</v>
      </c>
      <c r="J24" s="2"/>
      <c r="K24" s="62">
        <v>4</v>
      </c>
      <c r="L24" s="64">
        <f t="shared" si="0"/>
        <v>0</v>
      </c>
      <c r="M24" s="65">
        <f t="shared" si="1"/>
        <v>0</v>
      </c>
    </row>
    <row r="25" spans="1:13" ht="24.95" customHeight="1">
      <c r="A25" s="60" t="s">
        <v>107</v>
      </c>
      <c r="B25" s="148"/>
      <c r="C25" s="2"/>
      <c r="D25" s="2"/>
      <c r="E25" s="67"/>
      <c r="F25" s="41"/>
      <c r="G25" s="3"/>
      <c r="H25" s="62">
        <v>12</v>
      </c>
      <c r="I25" s="63">
        <f t="shared" si="2"/>
        <v>0</v>
      </c>
      <c r="J25" s="2"/>
      <c r="K25" s="62">
        <v>4</v>
      </c>
      <c r="L25" s="64">
        <f t="shared" si="0"/>
        <v>0</v>
      </c>
      <c r="M25" s="65">
        <f t="shared" si="1"/>
        <v>0</v>
      </c>
    </row>
    <row r="26" spans="1:13" ht="24.95" customHeight="1">
      <c r="A26" s="60" t="s">
        <v>108</v>
      </c>
      <c r="B26" s="149"/>
      <c r="C26" s="2"/>
      <c r="D26" s="2"/>
      <c r="E26" s="67"/>
      <c r="F26" s="41"/>
      <c r="G26" s="3"/>
      <c r="H26" s="62">
        <v>12</v>
      </c>
      <c r="I26" s="63">
        <f t="shared" si="2"/>
        <v>0</v>
      </c>
      <c r="J26" s="2"/>
      <c r="K26" s="62">
        <v>4</v>
      </c>
      <c r="L26" s="64">
        <f t="shared" si="0"/>
        <v>0</v>
      </c>
      <c r="M26" s="65">
        <f t="shared" si="1"/>
        <v>0</v>
      </c>
    </row>
    <row r="27" spans="1:13" ht="24.95" customHeight="1">
      <c r="A27" s="60" t="s">
        <v>109</v>
      </c>
      <c r="B27" s="61">
        <v>3</v>
      </c>
      <c r="C27" s="2"/>
      <c r="D27" s="2"/>
      <c r="E27" s="2"/>
      <c r="F27" s="41"/>
      <c r="G27" s="3"/>
      <c r="H27" s="62">
        <v>8</v>
      </c>
      <c r="I27" s="63">
        <f t="shared" si="2"/>
        <v>0</v>
      </c>
      <c r="J27" s="2"/>
      <c r="K27" s="62">
        <v>4</v>
      </c>
      <c r="L27" s="64">
        <f t="shared" si="0"/>
        <v>0</v>
      </c>
      <c r="M27" s="65">
        <f t="shared" si="1"/>
        <v>0</v>
      </c>
    </row>
    <row r="28" spans="1:13" ht="24.95" customHeight="1">
      <c r="A28" s="60" t="s">
        <v>110</v>
      </c>
      <c r="B28" s="61">
        <v>3</v>
      </c>
      <c r="C28" s="2"/>
      <c r="D28" s="2"/>
      <c r="E28" s="2"/>
      <c r="F28" s="41"/>
      <c r="G28" s="3"/>
      <c r="H28" s="62">
        <v>8</v>
      </c>
      <c r="I28" s="63">
        <f t="shared" si="2"/>
        <v>0</v>
      </c>
      <c r="J28" s="2"/>
      <c r="K28" s="62">
        <v>4</v>
      </c>
      <c r="L28" s="64">
        <f t="shared" si="0"/>
        <v>0</v>
      </c>
      <c r="M28" s="65">
        <f t="shared" si="1"/>
        <v>0</v>
      </c>
    </row>
    <row r="29" spans="1:13" ht="24.95" customHeight="1">
      <c r="A29" s="60" t="s">
        <v>111</v>
      </c>
      <c r="B29" s="61">
        <v>3</v>
      </c>
      <c r="C29" s="2"/>
      <c r="D29" s="2"/>
      <c r="E29" s="2"/>
      <c r="F29" s="41"/>
      <c r="G29" s="3"/>
      <c r="H29" s="62">
        <v>8</v>
      </c>
      <c r="I29" s="63">
        <f t="shared" si="2"/>
        <v>0</v>
      </c>
      <c r="J29" s="2"/>
      <c r="K29" s="62">
        <v>4</v>
      </c>
      <c r="L29" s="64">
        <f t="shared" si="0"/>
        <v>0</v>
      </c>
      <c r="M29" s="65">
        <f t="shared" si="1"/>
        <v>0</v>
      </c>
    </row>
    <row r="30" spans="1:13" ht="24.95" customHeight="1">
      <c r="A30" s="60" t="s">
        <v>112</v>
      </c>
      <c r="B30" s="61">
        <v>3</v>
      </c>
      <c r="C30" s="2"/>
      <c r="D30" s="2"/>
      <c r="E30" s="2"/>
      <c r="F30" s="41"/>
      <c r="G30" s="3"/>
      <c r="H30" s="62">
        <v>8</v>
      </c>
      <c r="I30" s="63">
        <f t="shared" si="2"/>
        <v>0</v>
      </c>
      <c r="J30" s="2"/>
      <c r="K30" s="62">
        <v>4</v>
      </c>
      <c r="L30" s="64">
        <f t="shared" si="0"/>
        <v>0</v>
      </c>
      <c r="M30" s="65">
        <f t="shared" si="1"/>
        <v>0</v>
      </c>
    </row>
    <row r="31" spans="1:13" ht="24.95" customHeight="1">
      <c r="A31" s="60" t="s">
        <v>113</v>
      </c>
      <c r="B31" s="61">
        <v>3</v>
      </c>
      <c r="C31" s="2"/>
      <c r="D31" s="2"/>
      <c r="E31" s="2"/>
      <c r="F31" s="41"/>
      <c r="G31" s="3"/>
      <c r="H31" s="62">
        <v>8</v>
      </c>
      <c r="I31" s="63">
        <f t="shared" si="2"/>
        <v>0</v>
      </c>
      <c r="J31" s="2"/>
      <c r="K31" s="62">
        <v>4</v>
      </c>
      <c r="L31" s="64">
        <f t="shared" si="0"/>
        <v>0</v>
      </c>
      <c r="M31" s="65">
        <f t="shared" si="1"/>
        <v>0</v>
      </c>
    </row>
    <row r="32" spans="1:13" ht="24.95" customHeight="1">
      <c r="A32" s="60" t="s">
        <v>114</v>
      </c>
      <c r="B32" s="61">
        <v>3</v>
      </c>
      <c r="C32" s="2"/>
      <c r="D32" s="2"/>
      <c r="E32" s="2"/>
      <c r="F32" s="41"/>
      <c r="G32" s="3"/>
      <c r="H32" s="62">
        <v>8</v>
      </c>
      <c r="I32" s="63">
        <f t="shared" si="2"/>
        <v>0</v>
      </c>
      <c r="J32" s="2"/>
      <c r="K32" s="62">
        <v>4</v>
      </c>
      <c r="L32" s="64">
        <f t="shared" si="0"/>
        <v>0</v>
      </c>
      <c r="M32" s="65">
        <f t="shared" si="1"/>
        <v>0</v>
      </c>
    </row>
    <row r="33" spans="1:16" ht="24.95" customHeight="1">
      <c r="A33" s="68" t="s">
        <v>115</v>
      </c>
      <c r="B33" s="61">
        <v>3</v>
      </c>
      <c r="C33" s="2"/>
      <c r="D33" s="2"/>
      <c r="E33" s="2"/>
      <c r="F33" s="41"/>
      <c r="G33" s="3"/>
      <c r="H33" s="62">
        <v>8</v>
      </c>
      <c r="I33" s="63">
        <f t="shared" si="2"/>
        <v>0</v>
      </c>
      <c r="J33" s="2"/>
      <c r="K33" s="62">
        <v>4</v>
      </c>
      <c r="L33" s="64">
        <f t="shared" si="0"/>
        <v>0</v>
      </c>
      <c r="M33" s="65">
        <f t="shared" si="1"/>
        <v>0</v>
      </c>
    </row>
    <row r="34" spans="1:16" ht="24.95" customHeight="1">
      <c r="A34" s="60" t="s">
        <v>116</v>
      </c>
      <c r="B34" s="61">
        <v>3</v>
      </c>
      <c r="C34" s="2"/>
      <c r="D34" s="2"/>
      <c r="E34" s="2"/>
      <c r="F34" s="41"/>
      <c r="G34" s="3"/>
      <c r="H34" s="62">
        <v>8</v>
      </c>
      <c r="I34" s="63">
        <f t="shared" si="2"/>
        <v>0</v>
      </c>
      <c r="J34" s="2"/>
      <c r="K34" s="62">
        <v>4</v>
      </c>
      <c r="L34" s="64">
        <f t="shared" si="0"/>
        <v>0</v>
      </c>
      <c r="M34" s="65">
        <f t="shared" si="1"/>
        <v>0</v>
      </c>
    </row>
    <row r="35" spans="1:16" ht="24.95" customHeight="1" thickBot="1">
      <c r="A35" s="69" t="s">
        <v>117</v>
      </c>
      <c r="B35" s="70">
        <v>3</v>
      </c>
      <c r="C35" s="2"/>
      <c r="D35" s="2"/>
      <c r="E35" s="2"/>
      <c r="F35" s="41"/>
      <c r="G35" s="43"/>
      <c r="H35" s="71">
        <v>8</v>
      </c>
      <c r="I35" s="72">
        <f t="shared" si="2"/>
        <v>0</v>
      </c>
      <c r="J35" s="2"/>
      <c r="K35" s="71">
        <v>4</v>
      </c>
      <c r="L35" s="73">
        <f t="shared" si="0"/>
        <v>0</v>
      </c>
      <c r="M35" s="74">
        <f t="shared" si="1"/>
        <v>0</v>
      </c>
    </row>
    <row r="36" spans="1:16" ht="24.95" customHeight="1" thickBot="1">
      <c r="A36" s="137" t="s">
        <v>84</v>
      </c>
      <c r="B36" s="138"/>
      <c r="C36" s="75">
        <f t="shared" ref="C36:L36" si="3">SUM(C5:C35)</f>
        <v>0</v>
      </c>
      <c r="D36" s="76">
        <f t="shared" si="3"/>
        <v>0</v>
      </c>
      <c r="E36" s="76">
        <f t="shared" si="3"/>
        <v>0</v>
      </c>
      <c r="F36" s="77">
        <f t="shared" si="3"/>
        <v>0</v>
      </c>
      <c r="G36" s="139"/>
      <c r="H36" s="140"/>
      <c r="I36" s="77">
        <f t="shared" si="3"/>
        <v>0</v>
      </c>
      <c r="J36" s="139"/>
      <c r="K36" s="140"/>
      <c r="L36" s="77">
        <f t="shared" si="3"/>
        <v>0</v>
      </c>
      <c r="M36" s="78">
        <f>SUM(M5:M35)</f>
        <v>0</v>
      </c>
    </row>
    <row r="37" spans="1:16" s="44" customFormat="1" ht="24.95" customHeight="1" thickBot="1">
      <c r="C37" s="79"/>
      <c r="D37" s="79"/>
      <c r="E37" s="79"/>
      <c r="F37" s="79"/>
      <c r="G37" s="79"/>
      <c r="I37" s="79"/>
      <c r="J37" s="79"/>
      <c r="L37" s="79"/>
      <c r="M37" s="80">
        <f>M36*4</f>
        <v>0</v>
      </c>
      <c r="N37" s="124" t="s">
        <v>39</v>
      </c>
      <c r="O37" s="125"/>
      <c r="P37" s="126"/>
    </row>
    <row r="38" spans="1:16" ht="24.95" customHeight="1" thickBot="1">
      <c r="H38" s="45"/>
      <c r="K38" s="45"/>
      <c r="M38" s="45" t="s">
        <v>8</v>
      </c>
    </row>
    <row r="39" spans="1:16" ht="24.95" customHeight="1" thickBot="1">
      <c r="C39" s="127" t="s">
        <v>43</v>
      </c>
      <c r="D39" s="128"/>
      <c r="E39" s="128" t="s">
        <v>44</v>
      </c>
      <c r="F39" s="128"/>
      <c r="G39" s="129" t="s">
        <v>49</v>
      </c>
      <c r="H39" s="130"/>
      <c r="I39" s="141" t="s">
        <v>45</v>
      </c>
      <c r="J39" s="142"/>
      <c r="K39" s="142"/>
      <c r="L39" s="142"/>
      <c r="M39" s="143"/>
    </row>
    <row r="40" spans="1:16" ht="24.95" customHeight="1">
      <c r="C40" s="8" t="s">
        <v>46</v>
      </c>
      <c r="D40" s="9"/>
      <c r="E40" s="134">
        <f>C36+D36+E36+F36</f>
        <v>0</v>
      </c>
      <c r="F40" s="134"/>
      <c r="G40" s="135" t="str">
        <f>IFERROR(E40/$E$42,"---")</f>
        <v>---</v>
      </c>
      <c r="H40" s="136"/>
      <c r="I40" s="144" t="s">
        <v>150</v>
      </c>
      <c r="J40" s="145"/>
      <c r="K40" s="145"/>
      <c r="L40" s="145"/>
      <c r="M40" s="146"/>
    </row>
    <row r="41" spans="1:16" ht="24.95" customHeight="1" thickBot="1">
      <c r="C41" s="10" t="s">
        <v>47</v>
      </c>
      <c r="D41" s="11"/>
      <c r="E41" s="131">
        <f>I36+L36</f>
        <v>0</v>
      </c>
      <c r="F41" s="131"/>
      <c r="G41" s="132" t="str">
        <f t="shared" ref="G41:G42" si="4">IFERROR(E41/$E$42,"---")</f>
        <v>---</v>
      </c>
      <c r="H41" s="133"/>
      <c r="I41" s="121" t="s">
        <v>151</v>
      </c>
      <c r="J41" s="122"/>
      <c r="K41" s="122"/>
      <c r="L41" s="122"/>
      <c r="M41" s="123"/>
    </row>
    <row r="42" spans="1:16" ht="24.95" customHeight="1" thickBot="1">
      <c r="C42" s="117" t="s">
        <v>48</v>
      </c>
      <c r="D42" s="118"/>
      <c r="E42" s="118">
        <f>SUM(E39:F41)</f>
        <v>0</v>
      </c>
      <c r="F42" s="118"/>
      <c r="G42" s="119" t="str">
        <f t="shared" si="4"/>
        <v>---</v>
      </c>
      <c r="H42" s="120"/>
      <c r="I42" s="1"/>
      <c r="J42" s="1"/>
      <c r="K42" s="1"/>
    </row>
    <row r="43" spans="1:16" ht="24.95" customHeight="1">
      <c r="H43" s="45"/>
      <c r="K43" s="45"/>
    </row>
    <row r="44" spans="1:16" ht="24.95" customHeight="1">
      <c r="H44" s="45"/>
      <c r="K44" s="45"/>
    </row>
    <row r="45" spans="1:16" ht="24.95" customHeight="1"/>
  </sheetData>
  <sheetProtection algorithmName="SHA-512" hashValue="LCBrBNj2KXVrfat8ygHBg2IhmnjUHdcxqrNOOrh95fgIlSkGoDwf6h0cotUIwcMtRq8n9yuZ21Ba91IFM6xwsg==" saltValue="RuNr0K7RpfWG8y7PbIVORw==" spinCount="100000" sheet="1" objects="1" scenarios="1"/>
  <mergeCells count="29">
    <mergeCell ref="B23:B26"/>
    <mergeCell ref="B21:B22"/>
    <mergeCell ref="B18:B19"/>
    <mergeCell ref="M3:M4"/>
    <mergeCell ref="A2:B2"/>
    <mergeCell ref="C2:M2"/>
    <mergeCell ref="A3:A4"/>
    <mergeCell ref="B3:B4"/>
    <mergeCell ref="C3:E3"/>
    <mergeCell ref="F3:F4"/>
    <mergeCell ref="G3:I3"/>
    <mergeCell ref="J3:L3"/>
    <mergeCell ref="A36:B36"/>
    <mergeCell ref="G36:H36"/>
    <mergeCell ref="J36:K36"/>
    <mergeCell ref="I39:M39"/>
    <mergeCell ref="I40:M40"/>
    <mergeCell ref="C42:D42"/>
    <mergeCell ref="E42:F42"/>
    <mergeCell ref="G42:H42"/>
    <mergeCell ref="I41:M41"/>
    <mergeCell ref="N37:P37"/>
    <mergeCell ref="C39:D39"/>
    <mergeCell ref="E39:F39"/>
    <mergeCell ref="G39:H39"/>
    <mergeCell ref="E41:F41"/>
    <mergeCell ref="G41:H41"/>
    <mergeCell ref="E40:F40"/>
    <mergeCell ref="G40:H40"/>
  </mergeCells>
  <conditionalFormatting sqref="G40">
    <cfRule type="cellIs" dxfId="28" priority="11" operator="greaterThan">
      <formula>1</formula>
    </cfRule>
    <cfRule type="cellIs" dxfId="27" priority="12" operator="notBetween">
      <formula>0</formula>
      <formula>0.84</formula>
    </cfRule>
  </conditionalFormatting>
  <conditionalFormatting sqref="G41">
    <cfRule type="cellIs" dxfId="26" priority="13" operator="lessThan">
      <formula>0.16</formula>
    </cfRule>
  </conditionalFormatting>
  <conditionalFormatting sqref="C5:D35">
    <cfRule type="cellIs" dxfId="25" priority="10" operator="lessThanOrEqual">
      <formula>0</formula>
    </cfRule>
  </conditionalFormatting>
  <conditionalFormatting sqref="E5:G9">
    <cfRule type="cellIs" dxfId="24" priority="9" operator="lessThanOrEqual">
      <formula>0</formula>
    </cfRule>
  </conditionalFormatting>
  <conditionalFormatting sqref="E11:E15">
    <cfRule type="cellIs" dxfId="23" priority="8" operator="lessThanOrEqual">
      <formula>0</formula>
    </cfRule>
  </conditionalFormatting>
  <conditionalFormatting sqref="E17">
    <cfRule type="cellIs" dxfId="22" priority="7" operator="lessThanOrEqual">
      <formula>0</formula>
    </cfRule>
  </conditionalFormatting>
  <conditionalFormatting sqref="E20">
    <cfRule type="cellIs" dxfId="21" priority="6" operator="lessThanOrEqual">
      <formula>0</formula>
    </cfRule>
  </conditionalFormatting>
  <conditionalFormatting sqref="E27:E31 E33:E35">
    <cfRule type="cellIs" dxfId="20" priority="5" operator="lessThanOrEqual">
      <formula>0</formula>
    </cfRule>
  </conditionalFormatting>
  <conditionalFormatting sqref="F10:G35">
    <cfRule type="cellIs" dxfId="19" priority="4" operator="lessThanOrEqual">
      <formula>0</formula>
    </cfRule>
  </conditionalFormatting>
  <conditionalFormatting sqref="J5:J35">
    <cfRule type="cellIs" dxfId="18" priority="3" operator="lessThanOrEqual">
      <formula>0</formula>
    </cfRule>
  </conditionalFormatting>
  <conditionalFormatting sqref="E16">
    <cfRule type="cellIs" dxfId="17" priority="2" operator="lessThanOrEqual">
      <formula>0</formula>
    </cfRule>
  </conditionalFormatting>
  <conditionalFormatting sqref="E32">
    <cfRule type="cellIs" dxfId="16" priority="1" operator="lessThanOrEqual">
      <formula>0</formula>
    </cfRule>
  </conditionalFormatting>
  <printOptions horizontalCentered="1" verticalCentered="1"/>
  <pageMargins left="0.23622047244094491" right="0.23622047244094491" top="0.55118110236220474" bottom="0.55118110236220474" header="0.31496062992125984" footer="0.31496062992125984"/>
  <pageSetup paperSize="9" scale="4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A154D-EBCF-454D-8CF5-09020402EBA3}">
  <sheetPr>
    <tabColor rgb="FF808000"/>
    <pageSetUpPr fitToPage="1"/>
  </sheetPr>
  <dimension ref="A1:P42"/>
  <sheetViews>
    <sheetView zoomScale="75" zoomScaleNormal="75" workbookViewId="0">
      <pane xSplit="2" ySplit="4" topLeftCell="C5" activePane="bottomRight" state="frozen"/>
      <selection activeCell="Q23" sqref="Q23:Q26"/>
      <selection pane="topRight" activeCell="Q23" sqref="Q23:Q26"/>
      <selection pane="bottomLeft" activeCell="Q23" sqref="Q23:Q26"/>
      <selection pane="bottomRight" activeCell="E30" sqref="E30"/>
    </sheetView>
  </sheetViews>
  <sheetFormatPr baseColWidth="10" defaultRowHeight="15.75"/>
  <cols>
    <col min="1" max="1" width="33.42578125" style="44" bestFit="1" customWidth="1"/>
    <col min="2" max="2" width="7.140625" style="44" bestFit="1" customWidth="1"/>
    <col min="3" max="7" width="14.7109375" style="45" customWidth="1"/>
    <col min="8" max="8" width="14.7109375" style="46" customWidth="1"/>
    <col min="9" max="10" width="14.7109375" style="45" customWidth="1"/>
    <col min="11" max="11" width="14.7109375" style="46" customWidth="1"/>
    <col min="12" max="12" width="14.7109375" style="45" customWidth="1"/>
    <col min="13" max="13" width="18.7109375" style="45" customWidth="1"/>
    <col min="14" max="16384" width="11.42578125" style="46"/>
  </cols>
  <sheetData>
    <row r="1" spans="1:13" ht="16.5" thickBot="1"/>
    <row r="2" spans="1:13" s="47" customFormat="1" ht="39.950000000000003" customHeight="1" thickBot="1">
      <c r="A2" s="154" t="s">
        <v>85</v>
      </c>
      <c r="B2" s="155"/>
      <c r="C2" s="154" t="s">
        <v>4</v>
      </c>
      <c r="D2" s="156"/>
      <c r="E2" s="156"/>
      <c r="F2" s="156"/>
      <c r="G2" s="156"/>
      <c r="H2" s="156"/>
      <c r="I2" s="156"/>
      <c r="J2" s="156"/>
      <c r="K2" s="156"/>
      <c r="L2" s="156"/>
      <c r="M2" s="155"/>
    </row>
    <row r="3" spans="1:13" s="44" customFormat="1" ht="60" customHeight="1">
      <c r="A3" s="171" t="s">
        <v>118</v>
      </c>
      <c r="B3" s="159" t="s">
        <v>0</v>
      </c>
      <c r="C3" s="161" t="s">
        <v>12</v>
      </c>
      <c r="D3" s="162"/>
      <c r="E3" s="162"/>
      <c r="F3" s="163" t="s">
        <v>13</v>
      </c>
      <c r="G3" s="165" t="s">
        <v>1</v>
      </c>
      <c r="H3" s="166"/>
      <c r="I3" s="167"/>
      <c r="J3" s="165" t="s">
        <v>2</v>
      </c>
      <c r="K3" s="166"/>
      <c r="L3" s="168"/>
      <c r="M3" s="152" t="s">
        <v>5</v>
      </c>
    </row>
    <row r="4" spans="1:13" s="44" customFormat="1" ht="50.1" customHeight="1" thickBot="1">
      <c r="A4" s="172"/>
      <c r="B4" s="160"/>
      <c r="C4" s="48" t="s">
        <v>14</v>
      </c>
      <c r="D4" s="49" t="s">
        <v>7</v>
      </c>
      <c r="E4" s="49" t="s">
        <v>6</v>
      </c>
      <c r="F4" s="164"/>
      <c r="G4" s="50" t="s">
        <v>11</v>
      </c>
      <c r="H4" s="51" t="s">
        <v>9</v>
      </c>
      <c r="I4" s="52" t="s">
        <v>10</v>
      </c>
      <c r="J4" s="50" t="s">
        <v>11</v>
      </c>
      <c r="K4" s="51" t="s">
        <v>9</v>
      </c>
      <c r="L4" s="53" t="s">
        <v>10</v>
      </c>
      <c r="M4" s="153"/>
    </row>
    <row r="5" spans="1:13" ht="24.95" customHeight="1" thickTop="1">
      <c r="A5" s="54" t="s">
        <v>119</v>
      </c>
      <c r="B5" s="170">
        <v>1</v>
      </c>
      <c r="C5" s="2"/>
      <c r="D5" s="2"/>
      <c r="E5" s="67"/>
      <c r="F5" s="41"/>
      <c r="G5" s="42"/>
      <c r="H5" s="56">
        <v>12</v>
      </c>
      <c r="I5" s="57">
        <f>G5*H5</f>
        <v>0</v>
      </c>
      <c r="J5" s="2"/>
      <c r="K5" s="56">
        <v>4</v>
      </c>
      <c r="L5" s="58">
        <f t="shared" ref="L5:L33" si="0">J5*K5</f>
        <v>0</v>
      </c>
      <c r="M5" s="59">
        <f t="shared" ref="M5:M33" si="1">C5+D5+E5+F5+I5+L5</f>
        <v>0</v>
      </c>
    </row>
    <row r="6" spans="1:13" ht="24.95" customHeight="1">
      <c r="A6" s="54" t="s">
        <v>120</v>
      </c>
      <c r="B6" s="149"/>
      <c r="C6" s="2"/>
      <c r="D6" s="2"/>
      <c r="E6" s="67"/>
      <c r="F6" s="41"/>
      <c r="G6" s="3"/>
      <c r="H6" s="56">
        <v>12</v>
      </c>
      <c r="I6" s="57">
        <f>G6*H6</f>
        <v>0</v>
      </c>
      <c r="J6" s="2"/>
      <c r="K6" s="56">
        <v>4</v>
      </c>
      <c r="L6" s="58">
        <f t="shared" si="0"/>
        <v>0</v>
      </c>
      <c r="M6" s="59">
        <f t="shared" si="1"/>
        <v>0</v>
      </c>
    </row>
    <row r="7" spans="1:13" ht="24.95" customHeight="1">
      <c r="A7" s="60" t="s">
        <v>121</v>
      </c>
      <c r="B7" s="61">
        <v>3</v>
      </c>
      <c r="C7" s="2"/>
      <c r="D7" s="2"/>
      <c r="E7" s="2"/>
      <c r="F7" s="41"/>
      <c r="G7" s="3"/>
      <c r="H7" s="62">
        <v>8</v>
      </c>
      <c r="I7" s="63">
        <f t="shared" ref="I7:I33" si="2">G7*H7</f>
        <v>0</v>
      </c>
      <c r="J7" s="2"/>
      <c r="K7" s="62">
        <v>4</v>
      </c>
      <c r="L7" s="64">
        <f t="shared" si="0"/>
        <v>0</v>
      </c>
      <c r="M7" s="65">
        <f t="shared" si="1"/>
        <v>0</v>
      </c>
    </row>
    <row r="8" spans="1:13" ht="24.95" customHeight="1">
      <c r="A8" s="60" t="s">
        <v>122</v>
      </c>
      <c r="B8" s="61">
        <v>3</v>
      </c>
      <c r="C8" s="2"/>
      <c r="D8" s="2"/>
      <c r="E8" s="2"/>
      <c r="F8" s="41"/>
      <c r="G8" s="3"/>
      <c r="H8" s="62">
        <v>8</v>
      </c>
      <c r="I8" s="63">
        <f t="shared" si="2"/>
        <v>0</v>
      </c>
      <c r="J8" s="2"/>
      <c r="K8" s="62">
        <v>4</v>
      </c>
      <c r="L8" s="64">
        <f t="shared" si="0"/>
        <v>0</v>
      </c>
      <c r="M8" s="65">
        <f t="shared" si="1"/>
        <v>0</v>
      </c>
    </row>
    <row r="9" spans="1:13" ht="24.95" customHeight="1">
      <c r="A9" s="60" t="s">
        <v>123</v>
      </c>
      <c r="B9" s="61">
        <v>3</v>
      </c>
      <c r="C9" s="2"/>
      <c r="D9" s="2"/>
      <c r="E9" s="2"/>
      <c r="F9" s="41"/>
      <c r="G9" s="3"/>
      <c r="H9" s="62">
        <v>8</v>
      </c>
      <c r="I9" s="63">
        <f t="shared" si="2"/>
        <v>0</v>
      </c>
      <c r="J9" s="2"/>
      <c r="K9" s="62">
        <v>4</v>
      </c>
      <c r="L9" s="64">
        <f t="shared" si="0"/>
        <v>0</v>
      </c>
      <c r="M9" s="65">
        <f t="shared" si="1"/>
        <v>0</v>
      </c>
    </row>
    <row r="10" spans="1:13" ht="24.95" customHeight="1">
      <c r="A10" s="60" t="s">
        <v>124</v>
      </c>
      <c r="B10" s="61">
        <v>3</v>
      </c>
      <c r="C10" s="2"/>
      <c r="D10" s="2"/>
      <c r="E10" s="2"/>
      <c r="F10" s="41"/>
      <c r="G10" s="3"/>
      <c r="H10" s="62">
        <v>8</v>
      </c>
      <c r="I10" s="63">
        <f t="shared" si="2"/>
        <v>0</v>
      </c>
      <c r="J10" s="2"/>
      <c r="K10" s="62">
        <v>4</v>
      </c>
      <c r="L10" s="64">
        <f t="shared" si="0"/>
        <v>0</v>
      </c>
      <c r="M10" s="65">
        <f t="shared" si="1"/>
        <v>0</v>
      </c>
    </row>
    <row r="11" spans="1:13" ht="24.95" customHeight="1">
      <c r="A11" s="60" t="s">
        <v>125</v>
      </c>
      <c r="B11" s="61">
        <v>3</v>
      </c>
      <c r="C11" s="2"/>
      <c r="D11" s="2"/>
      <c r="E11" s="2"/>
      <c r="F11" s="41"/>
      <c r="G11" s="3"/>
      <c r="H11" s="62">
        <v>8</v>
      </c>
      <c r="I11" s="63">
        <f t="shared" si="2"/>
        <v>0</v>
      </c>
      <c r="J11" s="2"/>
      <c r="K11" s="62">
        <v>4</v>
      </c>
      <c r="L11" s="64">
        <f t="shared" si="0"/>
        <v>0</v>
      </c>
      <c r="M11" s="65">
        <f t="shared" si="1"/>
        <v>0</v>
      </c>
    </row>
    <row r="12" spans="1:13" ht="24.95" customHeight="1">
      <c r="A12" s="60" t="s">
        <v>126</v>
      </c>
      <c r="B12" s="61">
        <v>3</v>
      </c>
      <c r="C12" s="2"/>
      <c r="D12" s="2"/>
      <c r="E12" s="2"/>
      <c r="F12" s="41"/>
      <c r="G12" s="3"/>
      <c r="H12" s="62">
        <v>8</v>
      </c>
      <c r="I12" s="63">
        <f t="shared" si="2"/>
        <v>0</v>
      </c>
      <c r="J12" s="2"/>
      <c r="K12" s="62">
        <v>4</v>
      </c>
      <c r="L12" s="64">
        <f t="shared" si="0"/>
        <v>0</v>
      </c>
      <c r="M12" s="65">
        <f t="shared" si="1"/>
        <v>0</v>
      </c>
    </row>
    <row r="13" spans="1:13" ht="24.95" customHeight="1">
      <c r="A13" s="60" t="s">
        <v>127</v>
      </c>
      <c r="B13" s="61">
        <v>3</v>
      </c>
      <c r="C13" s="2"/>
      <c r="D13" s="2"/>
      <c r="E13" s="2"/>
      <c r="F13" s="41"/>
      <c r="G13" s="3"/>
      <c r="H13" s="62">
        <v>8</v>
      </c>
      <c r="I13" s="63">
        <f t="shared" si="2"/>
        <v>0</v>
      </c>
      <c r="J13" s="2"/>
      <c r="K13" s="62">
        <v>4</v>
      </c>
      <c r="L13" s="64">
        <f t="shared" si="0"/>
        <v>0</v>
      </c>
      <c r="M13" s="65">
        <f t="shared" si="1"/>
        <v>0</v>
      </c>
    </row>
    <row r="14" spans="1:13" ht="24.95" customHeight="1">
      <c r="A14" s="60" t="s">
        <v>128</v>
      </c>
      <c r="B14" s="61">
        <v>3</v>
      </c>
      <c r="C14" s="2"/>
      <c r="D14" s="2"/>
      <c r="E14" s="2"/>
      <c r="F14" s="41"/>
      <c r="G14" s="3"/>
      <c r="H14" s="62">
        <v>8</v>
      </c>
      <c r="I14" s="63">
        <f t="shared" si="2"/>
        <v>0</v>
      </c>
      <c r="J14" s="2"/>
      <c r="K14" s="62">
        <v>4</v>
      </c>
      <c r="L14" s="64">
        <f t="shared" si="0"/>
        <v>0</v>
      </c>
      <c r="M14" s="65">
        <f t="shared" si="1"/>
        <v>0</v>
      </c>
    </row>
    <row r="15" spans="1:13" ht="24.95" customHeight="1">
      <c r="A15" s="60" t="s">
        <v>129</v>
      </c>
      <c r="B15" s="61">
        <v>3</v>
      </c>
      <c r="C15" s="2"/>
      <c r="D15" s="2"/>
      <c r="E15" s="2"/>
      <c r="F15" s="41"/>
      <c r="G15" s="3"/>
      <c r="H15" s="62">
        <v>8</v>
      </c>
      <c r="I15" s="63">
        <f t="shared" si="2"/>
        <v>0</v>
      </c>
      <c r="J15" s="2"/>
      <c r="K15" s="62">
        <v>4</v>
      </c>
      <c r="L15" s="64">
        <f t="shared" si="0"/>
        <v>0</v>
      </c>
      <c r="M15" s="65">
        <f t="shared" si="1"/>
        <v>0</v>
      </c>
    </row>
    <row r="16" spans="1:13" ht="24.95" customHeight="1">
      <c r="A16" s="60" t="s">
        <v>130</v>
      </c>
      <c r="B16" s="61">
        <v>3</v>
      </c>
      <c r="C16" s="2"/>
      <c r="D16" s="2"/>
      <c r="E16" s="2"/>
      <c r="F16" s="41"/>
      <c r="G16" s="3"/>
      <c r="H16" s="62">
        <v>8</v>
      </c>
      <c r="I16" s="63">
        <f t="shared" si="2"/>
        <v>0</v>
      </c>
      <c r="J16" s="2"/>
      <c r="K16" s="62">
        <v>4</v>
      </c>
      <c r="L16" s="64">
        <f t="shared" si="0"/>
        <v>0</v>
      </c>
      <c r="M16" s="65">
        <f t="shared" si="1"/>
        <v>0</v>
      </c>
    </row>
    <row r="17" spans="1:13" ht="24.95" customHeight="1">
      <c r="A17" s="60" t="s">
        <v>131</v>
      </c>
      <c r="B17" s="61">
        <v>3</v>
      </c>
      <c r="C17" s="2"/>
      <c r="D17" s="2"/>
      <c r="E17" s="2"/>
      <c r="F17" s="41"/>
      <c r="G17" s="3"/>
      <c r="H17" s="62">
        <v>8</v>
      </c>
      <c r="I17" s="63">
        <f t="shared" si="2"/>
        <v>0</v>
      </c>
      <c r="J17" s="2"/>
      <c r="K17" s="62">
        <v>4</v>
      </c>
      <c r="L17" s="64">
        <f t="shared" si="0"/>
        <v>0</v>
      </c>
      <c r="M17" s="65">
        <f t="shared" si="1"/>
        <v>0</v>
      </c>
    </row>
    <row r="18" spans="1:13" ht="24.95" customHeight="1">
      <c r="A18" s="60" t="s">
        <v>132</v>
      </c>
      <c r="B18" s="61">
        <v>3</v>
      </c>
      <c r="C18" s="2"/>
      <c r="D18" s="2"/>
      <c r="E18" s="2"/>
      <c r="F18" s="41"/>
      <c r="G18" s="3"/>
      <c r="H18" s="62">
        <v>8</v>
      </c>
      <c r="I18" s="63">
        <f t="shared" si="2"/>
        <v>0</v>
      </c>
      <c r="J18" s="2"/>
      <c r="K18" s="62">
        <v>4</v>
      </c>
      <c r="L18" s="64">
        <f t="shared" si="0"/>
        <v>0</v>
      </c>
      <c r="M18" s="65">
        <f t="shared" si="1"/>
        <v>0</v>
      </c>
    </row>
    <row r="19" spans="1:13" ht="24.95" customHeight="1">
      <c r="A19" s="60" t="s">
        <v>133</v>
      </c>
      <c r="B19" s="61">
        <v>3</v>
      </c>
      <c r="C19" s="2"/>
      <c r="D19" s="2"/>
      <c r="E19" s="2"/>
      <c r="F19" s="41"/>
      <c r="G19" s="3"/>
      <c r="H19" s="62">
        <v>8</v>
      </c>
      <c r="I19" s="63">
        <f t="shared" si="2"/>
        <v>0</v>
      </c>
      <c r="J19" s="2"/>
      <c r="K19" s="62">
        <v>4</v>
      </c>
      <c r="L19" s="64">
        <f t="shared" si="0"/>
        <v>0</v>
      </c>
      <c r="M19" s="65">
        <f t="shared" si="1"/>
        <v>0</v>
      </c>
    </row>
    <row r="20" spans="1:13" ht="24.95" customHeight="1">
      <c r="A20" s="60" t="s">
        <v>134</v>
      </c>
      <c r="B20" s="61">
        <v>3</v>
      </c>
      <c r="C20" s="2"/>
      <c r="D20" s="2"/>
      <c r="E20" s="2"/>
      <c r="F20" s="41"/>
      <c r="G20" s="3"/>
      <c r="H20" s="62">
        <v>8</v>
      </c>
      <c r="I20" s="63">
        <f t="shared" si="2"/>
        <v>0</v>
      </c>
      <c r="J20" s="2"/>
      <c r="K20" s="62">
        <v>4</v>
      </c>
      <c r="L20" s="64">
        <f t="shared" si="0"/>
        <v>0</v>
      </c>
      <c r="M20" s="65">
        <f t="shared" si="1"/>
        <v>0</v>
      </c>
    </row>
    <row r="21" spans="1:13" ht="24.95" customHeight="1">
      <c r="A21" s="60" t="s">
        <v>135</v>
      </c>
      <c r="B21" s="61">
        <v>3</v>
      </c>
      <c r="C21" s="2"/>
      <c r="D21" s="2"/>
      <c r="E21" s="2"/>
      <c r="F21" s="41"/>
      <c r="G21" s="3"/>
      <c r="H21" s="62">
        <v>8</v>
      </c>
      <c r="I21" s="63">
        <f t="shared" si="2"/>
        <v>0</v>
      </c>
      <c r="J21" s="2"/>
      <c r="K21" s="62">
        <v>4</v>
      </c>
      <c r="L21" s="64">
        <f t="shared" si="0"/>
        <v>0</v>
      </c>
      <c r="M21" s="65">
        <f t="shared" si="1"/>
        <v>0</v>
      </c>
    </row>
    <row r="22" spans="1:13" ht="24.95" customHeight="1">
      <c r="A22" s="60" t="s">
        <v>136</v>
      </c>
      <c r="B22" s="61">
        <v>3</v>
      </c>
      <c r="C22" s="2"/>
      <c r="D22" s="2"/>
      <c r="E22" s="2"/>
      <c r="F22" s="41"/>
      <c r="G22" s="3"/>
      <c r="H22" s="62">
        <v>8</v>
      </c>
      <c r="I22" s="63">
        <f t="shared" si="2"/>
        <v>0</v>
      </c>
      <c r="J22" s="2"/>
      <c r="K22" s="62">
        <v>4</v>
      </c>
      <c r="L22" s="64">
        <f t="shared" si="0"/>
        <v>0</v>
      </c>
      <c r="M22" s="65">
        <f t="shared" si="1"/>
        <v>0</v>
      </c>
    </row>
    <row r="23" spans="1:13" ht="24.95" customHeight="1">
      <c r="A23" s="60" t="s">
        <v>137</v>
      </c>
      <c r="B23" s="61">
        <v>3</v>
      </c>
      <c r="C23" s="2"/>
      <c r="D23" s="2"/>
      <c r="E23" s="2"/>
      <c r="F23" s="41"/>
      <c r="G23" s="3"/>
      <c r="H23" s="62">
        <v>8</v>
      </c>
      <c r="I23" s="63">
        <f t="shared" si="2"/>
        <v>0</v>
      </c>
      <c r="J23" s="2"/>
      <c r="K23" s="62">
        <v>4</v>
      </c>
      <c r="L23" s="64">
        <f t="shared" si="0"/>
        <v>0</v>
      </c>
      <c r="M23" s="65">
        <f t="shared" si="1"/>
        <v>0</v>
      </c>
    </row>
    <row r="24" spans="1:13" ht="24.95" customHeight="1">
      <c r="A24" s="60" t="s">
        <v>138</v>
      </c>
      <c r="B24" s="61">
        <v>3</v>
      </c>
      <c r="C24" s="2"/>
      <c r="D24" s="2"/>
      <c r="E24" s="2"/>
      <c r="F24" s="41"/>
      <c r="G24" s="3"/>
      <c r="H24" s="62">
        <v>8</v>
      </c>
      <c r="I24" s="63">
        <f t="shared" si="2"/>
        <v>0</v>
      </c>
      <c r="J24" s="2"/>
      <c r="K24" s="62">
        <v>4</v>
      </c>
      <c r="L24" s="64">
        <f t="shared" si="0"/>
        <v>0</v>
      </c>
      <c r="M24" s="65">
        <f t="shared" si="1"/>
        <v>0</v>
      </c>
    </row>
    <row r="25" spans="1:13" ht="24.95" customHeight="1">
      <c r="A25" s="60" t="s">
        <v>139</v>
      </c>
      <c r="B25" s="61">
        <v>3</v>
      </c>
      <c r="C25" s="2"/>
      <c r="D25" s="2"/>
      <c r="E25" s="2"/>
      <c r="F25" s="41"/>
      <c r="G25" s="3"/>
      <c r="H25" s="62">
        <v>8</v>
      </c>
      <c r="I25" s="63">
        <f t="shared" si="2"/>
        <v>0</v>
      </c>
      <c r="J25" s="2"/>
      <c r="K25" s="62">
        <v>4</v>
      </c>
      <c r="L25" s="64">
        <f t="shared" si="0"/>
        <v>0</v>
      </c>
      <c r="M25" s="65">
        <f t="shared" si="1"/>
        <v>0</v>
      </c>
    </row>
    <row r="26" spans="1:13" ht="24.95" customHeight="1">
      <c r="A26" s="60" t="s">
        <v>140</v>
      </c>
      <c r="B26" s="61">
        <v>3</v>
      </c>
      <c r="C26" s="2"/>
      <c r="D26" s="2"/>
      <c r="E26" s="2"/>
      <c r="F26" s="41"/>
      <c r="G26" s="3"/>
      <c r="H26" s="62">
        <v>8</v>
      </c>
      <c r="I26" s="63">
        <f t="shared" si="2"/>
        <v>0</v>
      </c>
      <c r="J26" s="2"/>
      <c r="K26" s="62">
        <v>4</v>
      </c>
      <c r="L26" s="64">
        <f t="shared" si="0"/>
        <v>0</v>
      </c>
      <c r="M26" s="65">
        <f t="shared" si="1"/>
        <v>0</v>
      </c>
    </row>
    <row r="27" spans="1:13" ht="24.95" customHeight="1">
      <c r="A27" s="60" t="s">
        <v>141</v>
      </c>
      <c r="B27" s="61">
        <v>3</v>
      </c>
      <c r="C27" s="2"/>
      <c r="D27" s="2"/>
      <c r="E27" s="2"/>
      <c r="F27" s="41"/>
      <c r="G27" s="3"/>
      <c r="H27" s="62">
        <v>8</v>
      </c>
      <c r="I27" s="63">
        <f t="shared" si="2"/>
        <v>0</v>
      </c>
      <c r="J27" s="2"/>
      <c r="K27" s="62">
        <v>4</v>
      </c>
      <c r="L27" s="64">
        <f t="shared" si="0"/>
        <v>0</v>
      </c>
      <c r="M27" s="65">
        <f t="shared" si="1"/>
        <v>0</v>
      </c>
    </row>
    <row r="28" spans="1:13" ht="24.95" customHeight="1">
      <c r="A28" s="60" t="s">
        <v>142</v>
      </c>
      <c r="B28" s="61">
        <v>3</v>
      </c>
      <c r="C28" s="2"/>
      <c r="D28" s="2"/>
      <c r="E28" s="2"/>
      <c r="F28" s="41"/>
      <c r="G28" s="3"/>
      <c r="H28" s="62">
        <v>8</v>
      </c>
      <c r="I28" s="63">
        <f t="shared" si="2"/>
        <v>0</v>
      </c>
      <c r="J28" s="2"/>
      <c r="K28" s="62">
        <v>4</v>
      </c>
      <c r="L28" s="64">
        <f t="shared" si="0"/>
        <v>0</v>
      </c>
      <c r="M28" s="65">
        <f t="shared" si="1"/>
        <v>0</v>
      </c>
    </row>
    <row r="29" spans="1:13" ht="24.95" customHeight="1">
      <c r="A29" s="60" t="s">
        <v>143</v>
      </c>
      <c r="B29" s="61">
        <v>3</v>
      </c>
      <c r="C29" s="2"/>
      <c r="D29" s="2"/>
      <c r="E29" s="2"/>
      <c r="F29" s="41"/>
      <c r="G29" s="3"/>
      <c r="H29" s="62">
        <v>8</v>
      </c>
      <c r="I29" s="63">
        <f t="shared" si="2"/>
        <v>0</v>
      </c>
      <c r="J29" s="2"/>
      <c r="K29" s="62">
        <v>4</v>
      </c>
      <c r="L29" s="64">
        <f t="shared" si="0"/>
        <v>0</v>
      </c>
      <c r="M29" s="65">
        <f t="shared" si="1"/>
        <v>0</v>
      </c>
    </row>
    <row r="30" spans="1:13" ht="24.95" customHeight="1">
      <c r="A30" s="60" t="s">
        <v>144</v>
      </c>
      <c r="B30" s="61">
        <v>3</v>
      </c>
      <c r="C30" s="2"/>
      <c r="D30" s="2"/>
      <c r="E30" s="2"/>
      <c r="F30" s="41"/>
      <c r="G30" s="3"/>
      <c r="H30" s="62">
        <v>8</v>
      </c>
      <c r="I30" s="63">
        <f t="shared" si="2"/>
        <v>0</v>
      </c>
      <c r="J30" s="2"/>
      <c r="K30" s="62">
        <v>4</v>
      </c>
      <c r="L30" s="64">
        <f t="shared" si="0"/>
        <v>0</v>
      </c>
      <c r="M30" s="65">
        <f t="shared" si="1"/>
        <v>0</v>
      </c>
    </row>
    <row r="31" spans="1:13" ht="24.95" customHeight="1">
      <c r="A31" s="60" t="s">
        <v>145</v>
      </c>
      <c r="B31" s="61">
        <v>3</v>
      </c>
      <c r="C31" s="2"/>
      <c r="D31" s="2"/>
      <c r="E31" s="2"/>
      <c r="F31" s="41"/>
      <c r="G31" s="3"/>
      <c r="H31" s="62">
        <v>8</v>
      </c>
      <c r="I31" s="63">
        <f t="shared" si="2"/>
        <v>0</v>
      </c>
      <c r="J31" s="2"/>
      <c r="K31" s="62">
        <v>4</v>
      </c>
      <c r="L31" s="64">
        <f t="shared" si="0"/>
        <v>0</v>
      </c>
      <c r="M31" s="65">
        <f t="shared" si="1"/>
        <v>0</v>
      </c>
    </row>
    <row r="32" spans="1:13" ht="24.95" customHeight="1">
      <c r="A32" s="60" t="s">
        <v>146</v>
      </c>
      <c r="B32" s="61">
        <v>3</v>
      </c>
      <c r="C32" s="2"/>
      <c r="D32" s="2"/>
      <c r="E32" s="2"/>
      <c r="F32" s="41"/>
      <c r="G32" s="3"/>
      <c r="H32" s="62">
        <v>8</v>
      </c>
      <c r="I32" s="63">
        <f t="shared" si="2"/>
        <v>0</v>
      </c>
      <c r="J32" s="2"/>
      <c r="K32" s="62">
        <v>4</v>
      </c>
      <c r="L32" s="64">
        <f t="shared" si="0"/>
        <v>0</v>
      </c>
      <c r="M32" s="65">
        <f t="shared" si="1"/>
        <v>0</v>
      </c>
    </row>
    <row r="33" spans="1:16" ht="24.95" customHeight="1" thickBot="1">
      <c r="A33" s="69" t="s">
        <v>147</v>
      </c>
      <c r="B33" s="70">
        <v>3</v>
      </c>
      <c r="C33" s="2"/>
      <c r="D33" s="2"/>
      <c r="E33" s="2"/>
      <c r="F33" s="41"/>
      <c r="G33" s="43"/>
      <c r="H33" s="71">
        <v>8</v>
      </c>
      <c r="I33" s="72">
        <f t="shared" si="2"/>
        <v>0</v>
      </c>
      <c r="J33" s="2"/>
      <c r="K33" s="71">
        <v>4</v>
      </c>
      <c r="L33" s="73">
        <f t="shared" si="0"/>
        <v>0</v>
      </c>
      <c r="M33" s="74">
        <f t="shared" si="1"/>
        <v>0</v>
      </c>
    </row>
    <row r="34" spans="1:16" ht="24.95" customHeight="1" thickBot="1">
      <c r="A34" s="137" t="s">
        <v>84</v>
      </c>
      <c r="B34" s="138"/>
      <c r="C34" s="75">
        <f t="shared" ref="C34:L34" si="3">SUM(C5:C33)</f>
        <v>0</v>
      </c>
      <c r="D34" s="76">
        <f t="shared" si="3"/>
        <v>0</v>
      </c>
      <c r="E34" s="76">
        <f t="shared" si="3"/>
        <v>0</v>
      </c>
      <c r="F34" s="77">
        <f t="shared" si="3"/>
        <v>0</v>
      </c>
      <c r="G34" s="139"/>
      <c r="H34" s="140"/>
      <c r="I34" s="77">
        <f t="shared" si="3"/>
        <v>0</v>
      </c>
      <c r="J34" s="139"/>
      <c r="K34" s="140"/>
      <c r="L34" s="77">
        <f t="shared" si="3"/>
        <v>0</v>
      </c>
      <c r="M34" s="78">
        <f>SUM(M5:M33)</f>
        <v>0</v>
      </c>
    </row>
    <row r="35" spans="1:16" s="44" customFormat="1" ht="24.95" customHeight="1" thickBot="1">
      <c r="C35" s="45"/>
      <c r="D35" s="45"/>
      <c r="E35" s="45"/>
      <c r="F35" s="45"/>
      <c r="G35" s="169"/>
      <c r="H35" s="169"/>
      <c r="I35" s="169"/>
      <c r="J35" s="169"/>
      <c r="K35" s="169"/>
      <c r="L35" s="169"/>
      <c r="M35" s="80">
        <f>M34*4</f>
        <v>0</v>
      </c>
      <c r="N35" s="124" t="s">
        <v>39</v>
      </c>
      <c r="O35" s="125"/>
      <c r="P35" s="126"/>
    </row>
    <row r="36" spans="1:16" ht="24.95" customHeight="1" thickBot="1">
      <c r="G36" s="81"/>
      <c r="H36" s="82"/>
      <c r="I36" s="81"/>
      <c r="J36" s="81"/>
      <c r="K36" s="82"/>
    </row>
    <row r="37" spans="1:16" ht="24.95" customHeight="1" thickBot="1">
      <c r="C37" s="127" t="s">
        <v>43</v>
      </c>
      <c r="D37" s="128"/>
      <c r="E37" s="128" t="s">
        <v>44</v>
      </c>
      <c r="F37" s="128"/>
      <c r="G37" s="129" t="s">
        <v>49</v>
      </c>
      <c r="H37" s="130"/>
      <c r="I37" s="141" t="s">
        <v>45</v>
      </c>
      <c r="J37" s="142"/>
      <c r="K37" s="142"/>
      <c r="L37" s="142"/>
      <c r="M37" s="143"/>
    </row>
    <row r="38" spans="1:16" ht="24.95" customHeight="1">
      <c r="C38" s="8" t="s">
        <v>46</v>
      </c>
      <c r="D38" s="9"/>
      <c r="E38" s="134">
        <f>C34+D34+E34+F34</f>
        <v>0</v>
      </c>
      <c r="F38" s="134"/>
      <c r="G38" s="135" t="str">
        <f>IFERROR(E38/$E$40,"---")</f>
        <v>---</v>
      </c>
      <c r="H38" s="136"/>
      <c r="I38" s="144" t="s">
        <v>150</v>
      </c>
      <c r="J38" s="145"/>
      <c r="K38" s="145"/>
      <c r="L38" s="145"/>
      <c r="M38" s="146"/>
    </row>
    <row r="39" spans="1:16" ht="24.95" customHeight="1" thickBot="1">
      <c r="C39" s="10" t="s">
        <v>47</v>
      </c>
      <c r="D39" s="11"/>
      <c r="E39" s="131">
        <f>I34+L34</f>
        <v>0</v>
      </c>
      <c r="F39" s="131"/>
      <c r="G39" s="132" t="str">
        <f t="shared" ref="G39:G40" si="4">IFERROR(E39/$E$40,"---")</f>
        <v>---</v>
      </c>
      <c r="H39" s="133"/>
      <c r="I39" s="121" t="s">
        <v>151</v>
      </c>
      <c r="J39" s="122"/>
      <c r="K39" s="122"/>
      <c r="L39" s="122"/>
      <c r="M39" s="123"/>
    </row>
    <row r="40" spans="1:16" ht="24.95" customHeight="1" thickBot="1">
      <c r="C40" s="117" t="s">
        <v>48</v>
      </c>
      <c r="D40" s="118"/>
      <c r="E40" s="118">
        <f>SUM(E37:F39)</f>
        <v>0</v>
      </c>
      <c r="F40" s="118"/>
      <c r="G40" s="119" t="str">
        <f t="shared" si="4"/>
        <v>---</v>
      </c>
      <c r="H40" s="120"/>
      <c r="I40" s="1"/>
      <c r="J40" s="1"/>
      <c r="K40" s="1"/>
    </row>
    <row r="41" spans="1:16" ht="24.95" customHeight="1">
      <c r="H41" s="45"/>
      <c r="K41" s="45"/>
    </row>
    <row r="42" spans="1:16" ht="24.95" customHeight="1">
      <c r="H42" s="45"/>
      <c r="K42" s="45"/>
    </row>
  </sheetData>
  <sheetProtection algorithmName="SHA-512" hashValue="ejZt3IddIf2zpaM1TfonNIita5e6AsaCIz1oaxOimmYc2P4L96gz+cq+1E+pR4s76EK9szW+iMniywoF5LGQ2Q==" saltValue="wzV6HFuik+I9NVl3voHl9g==" spinCount="100000" sheet="1" objects="1" scenarios="1"/>
  <mergeCells count="28">
    <mergeCell ref="M3:M4"/>
    <mergeCell ref="B5:B6"/>
    <mergeCell ref="A2:B2"/>
    <mergeCell ref="C2:M2"/>
    <mergeCell ref="A3:A4"/>
    <mergeCell ref="B3:B4"/>
    <mergeCell ref="C3:E3"/>
    <mergeCell ref="F3:F4"/>
    <mergeCell ref="G3:I3"/>
    <mergeCell ref="J3:L3"/>
    <mergeCell ref="G35:L35"/>
    <mergeCell ref="N35:P35"/>
    <mergeCell ref="A34:B34"/>
    <mergeCell ref="G34:H34"/>
    <mergeCell ref="J34:K34"/>
    <mergeCell ref="I37:M37"/>
    <mergeCell ref="I38:M38"/>
    <mergeCell ref="E39:F39"/>
    <mergeCell ref="G39:H39"/>
    <mergeCell ref="C40:D40"/>
    <mergeCell ref="E40:F40"/>
    <mergeCell ref="G40:H40"/>
    <mergeCell ref="I39:M39"/>
    <mergeCell ref="C37:D37"/>
    <mergeCell ref="E37:F37"/>
    <mergeCell ref="G37:H37"/>
    <mergeCell ref="E38:F38"/>
    <mergeCell ref="G38:H38"/>
  </mergeCells>
  <conditionalFormatting sqref="G38">
    <cfRule type="cellIs" dxfId="15" priority="8" operator="greaterThan">
      <formula>1</formula>
    </cfRule>
    <cfRule type="cellIs" dxfId="14" priority="9" operator="notBetween">
      <formula>0</formula>
      <formula>0.84</formula>
    </cfRule>
  </conditionalFormatting>
  <conditionalFormatting sqref="G39">
    <cfRule type="cellIs" dxfId="13" priority="10" operator="lessThan">
      <formula>0.16</formula>
    </cfRule>
  </conditionalFormatting>
  <conditionalFormatting sqref="C5:D33">
    <cfRule type="cellIs" dxfId="12" priority="7" operator="lessThanOrEqual">
      <formula>0</formula>
    </cfRule>
  </conditionalFormatting>
  <conditionalFormatting sqref="E7:E14">
    <cfRule type="cellIs" dxfId="11" priority="6" operator="lessThanOrEqual">
      <formula>0</formula>
    </cfRule>
  </conditionalFormatting>
  <conditionalFormatting sqref="E19:E33">
    <cfRule type="cellIs" dxfId="10" priority="4" operator="lessThanOrEqual">
      <formula>0</formula>
    </cfRule>
  </conditionalFormatting>
  <conditionalFormatting sqref="F5:G33">
    <cfRule type="cellIs" dxfId="9" priority="3" operator="lessThanOrEqual">
      <formula>0</formula>
    </cfRule>
  </conditionalFormatting>
  <conditionalFormatting sqref="J5:J33">
    <cfRule type="cellIs" dxfId="8" priority="2" operator="lessThanOrEqual">
      <formula>0</formula>
    </cfRule>
  </conditionalFormatting>
  <conditionalFormatting sqref="E15:E18">
    <cfRule type="cellIs" dxfId="7" priority="1" operator="lessThanOrEqual">
      <formula>0</formula>
    </cfRule>
  </conditionalFormatting>
  <printOptions horizontalCentered="1" verticalCentered="1"/>
  <pageMargins left="0.23622047244094491" right="0.23622047244094491" top="0.55118110236220474" bottom="0.55118110236220474" header="0.31496062992125984" footer="0.31496062992125984"/>
  <pageSetup paperSize="9" scale="4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2730A-EA1C-4C0B-88BD-B4F3C4F816DA}">
  <sheetPr>
    <pageSetUpPr fitToPage="1"/>
  </sheetPr>
  <dimension ref="A1:N34"/>
  <sheetViews>
    <sheetView zoomScaleNormal="100" workbookViewId="0">
      <selection activeCell="G7" sqref="G7"/>
    </sheetView>
  </sheetViews>
  <sheetFormatPr baseColWidth="10" defaultRowHeight="15.75"/>
  <cols>
    <col min="1" max="3" width="11.42578125" style="1"/>
    <col min="4" max="4" width="45.140625" style="1" customWidth="1"/>
    <col min="5" max="5" width="13.85546875" style="15" customWidth="1"/>
    <col min="6" max="6" width="11.42578125" style="1"/>
    <col min="7" max="7" width="11.42578125" style="17"/>
    <col min="8" max="8" width="11.42578125" style="1"/>
    <col min="9" max="11" width="13.28515625" style="1" bestFit="1" customWidth="1"/>
    <col min="12" max="12" width="12.140625" style="1" bestFit="1" customWidth="1"/>
    <col min="13" max="14" width="13.28515625" style="1" bestFit="1" customWidth="1"/>
    <col min="15" max="16384" width="11.42578125" style="1"/>
  </cols>
  <sheetData>
    <row r="1" spans="1:14" ht="18.75">
      <c r="B1" s="173" t="s">
        <v>68</v>
      </c>
      <c r="C1" s="173"/>
      <c r="D1" s="173"/>
      <c r="E1" s="173"/>
      <c r="F1" s="173"/>
      <c r="G1" s="173"/>
      <c r="H1" s="173"/>
    </row>
    <row r="2" spans="1:14" ht="45">
      <c r="A2" s="18"/>
      <c r="B2" s="21" t="s">
        <v>15</v>
      </c>
      <c r="C2" s="21" t="s">
        <v>16</v>
      </c>
      <c r="D2" s="22" t="s">
        <v>17</v>
      </c>
      <c r="E2" s="39" t="s">
        <v>23</v>
      </c>
      <c r="F2" s="23" t="s">
        <v>18</v>
      </c>
      <c r="G2" s="23" t="s">
        <v>19</v>
      </c>
      <c r="H2" s="23" t="s">
        <v>20</v>
      </c>
    </row>
    <row r="3" spans="1:14" ht="17.25">
      <c r="A3" s="18"/>
      <c r="B3" s="24" t="s">
        <v>21</v>
      </c>
      <c r="C3" s="24" t="s">
        <v>58</v>
      </c>
      <c r="D3" s="25" t="s">
        <v>22</v>
      </c>
      <c r="E3" s="26">
        <v>36000</v>
      </c>
      <c r="F3" s="27">
        <v>3</v>
      </c>
      <c r="G3" s="40" t="str">
        <f t="shared" ref="G3:G9" si="0">IF($G$23="","---",$G$23)</f>
        <v>---</v>
      </c>
      <c r="H3" s="28" t="str">
        <f t="shared" ref="H3:H23" si="1">IF($G$27="","---",F3*(1-G3))</f>
        <v>---</v>
      </c>
      <c r="I3" s="20"/>
      <c r="J3" s="20"/>
      <c r="L3" s="20"/>
      <c r="M3" s="20"/>
    </row>
    <row r="4" spans="1:14" ht="30">
      <c r="A4" s="18"/>
      <c r="B4" s="29" t="s">
        <v>24</v>
      </c>
      <c r="C4" s="29" t="s">
        <v>25</v>
      </c>
      <c r="D4" s="30" t="s">
        <v>26</v>
      </c>
      <c r="E4" s="31">
        <v>518</v>
      </c>
      <c r="F4" s="32">
        <v>350</v>
      </c>
      <c r="G4" s="40" t="str">
        <f t="shared" si="0"/>
        <v>---</v>
      </c>
      <c r="H4" s="28" t="str">
        <f t="shared" si="1"/>
        <v>---</v>
      </c>
      <c r="I4" s="20"/>
      <c r="J4" s="20"/>
      <c r="L4" s="20"/>
      <c r="M4" s="20"/>
    </row>
    <row r="5" spans="1:14" ht="45">
      <c r="A5" s="18"/>
      <c r="B5" s="29" t="s">
        <v>31</v>
      </c>
      <c r="C5" s="24" t="s">
        <v>58</v>
      </c>
      <c r="D5" s="30" t="s">
        <v>27</v>
      </c>
      <c r="E5" s="33">
        <v>13000</v>
      </c>
      <c r="F5" s="32">
        <v>3</v>
      </c>
      <c r="G5" s="40" t="str">
        <f t="shared" si="0"/>
        <v>---</v>
      </c>
      <c r="H5" s="28" t="str">
        <f t="shared" si="1"/>
        <v>---</v>
      </c>
      <c r="I5" s="20"/>
      <c r="J5" s="20"/>
      <c r="L5" s="20"/>
      <c r="M5" s="20"/>
    </row>
    <row r="6" spans="1:14" ht="30">
      <c r="A6" s="18"/>
      <c r="B6" s="29" t="s">
        <v>32</v>
      </c>
      <c r="C6" s="34" t="s">
        <v>53</v>
      </c>
      <c r="D6" s="30" t="s">
        <v>29</v>
      </c>
      <c r="E6" s="33">
        <v>10000</v>
      </c>
      <c r="F6" s="32">
        <v>2</v>
      </c>
      <c r="G6" s="40" t="str">
        <f t="shared" si="0"/>
        <v>---</v>
      </c>
      <c r="H6" s="28" t="str">
        <f t="shared" si="1"/>
        <v>---</v>
      </c>
      <c r="I6" s="20"/>
      <c r="J6" s="20"/>
      <c r="L6" s="20"/>
      <c r="M6" s="20"/>
    </row>
    <row r="7" spans="1:14" ht="17.25">
      <c r="A7" s="18"/>
      <c r="B7" s="29" t="s">
        <v>28</v>
      </c>
      <c r="C7" s="24" t="s">
        <v>58</v>
      </c>
      <c r="D7" s="30" t="s">
        <v>33</v>
      </c>
      <c r="E7" s="33">
        <v>7000</v>
      </c>
      <c r="F7" s="32">
        <v>4.5</v>
      </c>
      <c r="G7" s="40" t="str">
        <f t="shared" si="0"/>
        <v>---</v>
      </c>
      <c r="H7" s="28" t="str">
        <f t="shared" si="1"/>
        <v>---</v>
      </c>
      <c r="I7" s="20"/>
      <c r="J7" s="20"/>
      <c r="L7" s="20"/>
      <c r="M7" s="20"/>
    </row>
    <row r="8" spans="1:14" ht="30">
      <c r="A8" s="18"/>
      <c r="B8" s="29" t="s">
        <v>30</v>
      </c>
      <c r="C8" s="29" t="s">
        <v>35</v>
      </c>
      <c r="D8" s="30" t="s">
        <v>36</v>
      </c>
      <c r="E8" s="33">
        <v>13</v>
      </c>
      <c r="F8" s="32">
        <v>1800</v>
      </c>
      <c r="G8" s="40" t="str">
        <f t="shared" si="0"/>
        <v>---</v>
      </c>
      <c r="H8" s="28" t="str">
        <f t="shared" si="1"/>
        <v>---</v>
      </c>
      <c r="I8" s="20"/>
      <c r="J8" s="20"/>
      <c r="L8" s="20"/>
      <c r="M8" s="20"/>
    </row>
    <row r="9" spans="1:14">
      <c r="A9" s="18"/>
      <c r="B9" s="29" t="s">
        <v>34</v>
      </c>
      <c r="C9" s="29" t="s">
        <v>38</v>
      </c>
      <c r="D9" s="30" t="s">
        <v>62</v>
      </c>
      <c r="E9" s="33">
        <v>2</v>
      </c>
      <c r="F9" s="32">
        <v>50</v>
      </c>
      <c r="G9" s="40" t="str">
        <f t="shared" si="0"/>
        <v>---</v>
      </c>
      <c r="H9" s="28" t="str">
        <f t="shared" si="1"/>
        <v>---</v>
      </c>
      <c r="I9" s="20"/>
      <c r="J9" s="20"/>
      <c r="L9" s="20"/>
      <c r="M9" s="20"/>
    </row>
    <row r="10" spans="1:14" ht="30">
      <c r="A10" s="18"/>
      <c r="B10" s="29" t="s">
        <v>37</v>
      </c>
      <c r="C10" s="29" t="s">
        <v>63</v>
      </c>
      <c r="D10" s="30" t="s">
        <v>61</v>
      </c>
      <c r="E10" s="36"/>
      <c r="F10" s="83">
        <v>150</v>
      </c>
      <c r="G10" s="84" t="str">
        <f t="shared" ref="G10:G23" si="2">IF($G$27="","---",$G$27)</f>
        <v>---</v>
      </c>
      <c r="H10" s="28" t="str">
        <f t="shared" si="1"/>
        <v>---</v>
      </c>
      <c r="I10" s="20"/>
      <c r="J10" s="20"/>
      <c r="M10" s="20"/>
      <c r="N10" s="20"/>
    </row>
    <row r="11" spans="1:14" ht="17.25">
      <c r="A11" s="18"/>
      <c r="B11" s="35" t="s">
        <v>72</v>
      </c>
      <c r="C11" s="24" t="s">
        <v>58</v>
      </c>
      <c r="D11" s="29" t="s">
        <v>54</v>
      </c>
      <c r="E11" s="33"/>
      <c r="F11" s="83">
        <v>12</v>
      </c>
      <c r="G11" s="84" t="str">
        <f t="shared" si="2"/>
        <v>---</v>
      </c>
      <c r="H11" s="28" t="str">
        <f t="shared" si="1"/>
        <v>---</v>
      </c>
      <c r="J11" s="20"/>
      <c r="K11" s="20"/>
    </row>
    <row r="12" spans="1:14">
      <c r="A12" s="18"/>
      <c r="B12" s="29" t="s">
        <v>73</v>
      </c>
      <c r="C12" s="29" t="s">
        <v>38</v>
      </c>
      <c r="D12" s="29" t="s">
        <v>55</v>
      </c>
      <c r="E12" s="33"/>
      <c r="F12" s="83">
        <v>50</v>
      </c>
      <c r="G12" s="84" t="str">
        <f t="shared" si="2"/>
        <v>---</v>
      </c>
      <c r="H12" s="28" t="str">
        <f t="shared" si="1"/>
        <v>---</v>
      </c>
    </row>
    <row r="13" spans="1:14" ht="17.25">
      <c r="A13" s="18"/>
      <c r="B13" s="35" t="s">
        <v>74</v>
      </c>
      <c r="C13" s="24" t="s">
        <v>58</v>
      </c>
      <c r="D13" s="35" t="s">
        <v>64</v>
      </c>
      <c r="E13" s="36"/>
      <c r="F13" s="83">
        <v>22</v>
      </c>
      <c r="G13" s="84" t="str">
        <f t="shared" si="2"/>
        <v>---</v>
      </c>
      <c r="H13" s="28" t="str">
        <f t="shared" si="1"/>
        <v>---</v>
      </c>
    </row>
    <row r="14" spans="1:14" ht="30">
      <c r="A14" s="18"/>
      <c r="B14" s="29" t="s">
        <v>75</v>
      </c>
      <c r="C14" s="24" t="s">
        <v>58</v>
      </c>
      <c r="D14" s="30" t="s">
        <v>66</v>
      </c>
      <c r="E14" s="36"/>
      <c r="F14" s="83">
        <v>4</v>
      </c>
      <c r="G14" s="84" t="str">
        <f t="shared" si="2"/>
        <v>---</v>
      </c>
      <c r="H14" s="28" t="str">
        <f t="shared" si="1"/>
        <v>---</v>
      </c>
    </row>
    <row r="15" spans="1:14" ht="30">
      <c r="A15" s="18"/>
      <c r="B15" s="35" t="s">
        <v>76</v>
      </c>
      <c r="C15" s="29" t="s">
        <v>67</v>
      </c>
      <c r="D15" s="30" t="s">
        <v>152</v>
      </c>
      <c r="E15" s="36"/>
      <c r="F15" s="83">
        <v>33</v>
      </c>
      <c r="G15" s="84" t="str">
        <f t="shared" si="2"/>
        <v>---</v>
      </c>
      <c r="H15" s="28" t="str">
        <f t="shared" si="1"/>
        <v>---</v>
      </c>
    </row>
    <row r="16" spans="1:14" ht="30">
      <c r="A16" s="18"/>
      <c r="B16" s="29" t="s">
        <v>77</v>
      </c>
      <c r="C16" s="29" t="s">
        <v>58</v>
      </c>
      <c r="D16" s="30" t="s">
        <v>65</v>
      </c>
      <c r="E16" s="33"/>
      <c r="F16" s="83">
        <v>300</v>
      </c>
      <c r="G16" s="84" t="str">
        <f t="shared" si="2"/>
        <v>---</v>
      </c>
      <c r="H16" s="28" t="str">
        <f t="shared" si="1"/>
        <v>---</v>
      </c>
    </row>
    <row r="17" spans="1:8" ht="30">
      <c r="A17" s="18"/>
      <c r="B17" s="35" t="s">
        <v>78</v>
      </c>
      <c r="C17" s="29" t="s">
        <v>56</v>
      </c>
      <c r="D17" s="30" t="s">
        <v>59</v>
      </c>
      <c r="E17" s="33"/>
      <c r="F17" s="83">
        <v>1300</v>
      </c>
      <c r="G17" s="84" t="str">
        <f t="shared" si="2"/>
        <v>---</v>
      </c>
      <c r="H17" s="28" t="str">
        <f t="shared" si="1"/>
        <v>---</v>
      </c>
    </row>
    <row r="18" spans="1:8" ht="30">
      <c r="A18" s="18"/>
      <c r="B18" s="29" t="s">
        <v>79</v>
      </c>
      <c r="C18" s="29" t="s">
        <v>57</v>
      </c>
      <c r="D18" s="30" t="s">
        <v>60</v>
      </c>
      <c r="E18" s="33"/>
      <c r="F18" s="83">
        <v>1300</v>
      </c>
      <c r="G18" s="84" t="str">
        <f t="shared" si="2"/>
        <v>---</v>
      </c>
      <c r="H18" s="28" t="str">
        <f t="shared" si="1"/>
        <v>---</v>
      </c>
    </row>
    <row r="19" spans="1:8" ht="30">
      <c r="A19" s="18"/>
      <c r="B19" s="35" t="s">
        <v>80</v>
      </c>
      <c r="C19" s="29" t="s">
        <v>70</v>
      </c>
      <c r="D19" s="30" t="s">
        <v>71</v>
      </c>
      <c r="E19" s="33"/>
      <c r="F19" s="83">
        <v>1300</v>
      </c>
      <c r="G19" s="84" t="str">
        <f t="shared" si="2"/>
        <v>---</v>
      </c>
      <c r="H19" s="28" t="str">
        <f t="shared" si="1"/>
        <v>---</v>
      </c>
    </row>
    <row r="20" spans="1:8" ht="30">
      <c r="A20" s="18"/>
      <c r="B20" s="29" t="s">
        <v>81</v>
      </c>
      <c r="C20" s="29" t="s">
        <v>57</v>
      </c>
      <c r="D20" s="30" t="s">
        <v>69</v>
      </c>
      <c r="E20" s="33"/>
      <c r="F20" s="83">
        <v>210</v>
      </c>
      <c r="G20" s="84" t="str">
        <f t="shared" si="2"/>
        <v>---</v>
      </c>
      <c r="H20" s="28" t="str">
        <f t="shared" si="1"/>
        <v>---</v>
      </c>
    </row>
    <row r="21" spans="1:8" ht="17.25">
      <c r="A21" s="18"/>
      <c r="B21" s="35" t="s">
        <v>82</v>
      </c>
      <c r="C21" s="24" t="s">
        <v>58</v>
      </c>
      <c r="D21" s="30" t="s">
        <v>153</v>
      </c>
      <c r="E21" s="33"/>
      <c r="F21" s="83">
        <v>40</v>
      </c>
      <c r="G21" s="84" t="str">
        <f t="shared" si="2"/>
        <v>---</v>
      </c>
      <c r="H21" s="28" t="str">
        <f t="shared" si="1"/>
        <v>---</v>
      </c>
    </row>
    <row r="22" spans="1:8" ht="30">
      <c r="A22" s="18"/>
      <c r="B22" s="29" t="s">
        <v>148</v>
      </c>
      <c r="C22" s="24" t="s">
        <v>58</v>
      </c>
      <c r="D22" s="85" t="s">
        <v>154</v>
      </c>
      <c r="E22" s="36"/>
      <c r="F22" s="83">
        <v>11</v>
      </c>
      <c r="G22" s="84" t="str">
        <f t="shared" si="2"/>
        <v>---</v>
      </c>
      <c r="H22" s="28" t="str">
        <f t="shared" si="1"/>
        <v>---</v>
      </c>
    </row>
    <row r="23" spans="1:8" ht="29.25" customHeight="1">
      <c r="B23" s="29" t="s">
        <v>155</v>
      </c>
      <c r="C23" s="24" t="s">
        <v>156</v>
      </c>
      <c r="D23" s="85" t="s">
        <v>157</v>
      </c>
      <c r="E23" s="36"/>
      <c r="F23" s="83">
        <v>550</v>
      </c>
      <c r="G23" s="84" t="str">
        <f t="shared" si="2"/>
        <v>---</v>
      </c>
      <c r="H23" s="28" t="str">
        <f t="shared" si="1"/>
        <v>---</v>
      </c>
    </row>
    <row r="24" spans="1:8" ht="29.25" customHeight="1">
      <c r="B24" s="35" t="s">
        <v>158</v>
      </c>
      <c r="C24" s="24" t="s">
        <v>67</v>
      </c>
      <c r="D24" s="85" t="s">
        <v>169</v>
      </c>
      <c r="E24" s="36"/>
      <c r="F24" s="83">
        <v>55</v>
      </c>
      <c r="G24" s="84" t="str">
        <f t="shared" ref="G24:G25" si="3">IF($G$27="","---",$G$27)</f>
        <v>---</v>
      </c>
      <c r="H24" s="28" t="str">
        <f t="shared" ref="H24:H25" si="4">IF($G$27="","---",F24*(1-G24))</f>
        <v>---</v>
      </c>
    </row>
    <row r="25" spans="1:8">
      <c r="B25" s="35" t="s">
        <v>170</v>
      </c>
      <c r="C25" s="34" t="s">
        <v>53</v>
      </c>
      <c r="D25" s="35" t="s">
        <v>83</v>
      </c>
      <c r="E25" s="36"/>
      <c r="F25" s="83">
        <v>7</v>
      </c>
      <c r="G25" s="84" t="str">
        <f t="shared" si="3"/>
        <v>---</v>
      </c>
      <c r="H25" s="28" t="str">
        <f t="shared" si="4"/>
        <v>---</v>
      </c>
    </row>
    <row r="26" spans="1:8" ht="16.5" thickBot="1">
      <c r="B26" s="18"/>
      <c r="C26" s="18"/>
      <c r="D26" s="18"/>
      <c r="E26" s="19"/>
      <c r="F26" s="18"/>
      <c r="G26" s="86"/>
      <c r="H26" s="18"/>
    </row>
    <row r="27" spans="1:8" ht="27.75" customHeight="1" thickBot="1">
      <c r="E27" s="37" t="s">
        <v>51</v>
      </c>
      <c r="F27" s="38"/>
      <c r="G27" s="87"/>
    </row>
    <row r="28" spans="1:8">
      <c r="G28" s="88" t="str">
        <f>IF(G27&gt;=1,"LA BAJADA DEBE SER MENOR QUE 100%","")</f>
        <v/>
      </c>
    </row>
    <row r="29" spans="1:8">
      <c r="G29" s="16"/>
    </row>
    <row r="30" spans="1:8">
      <c r="G30" s="16"/>
    </row>
    <row r="31" spans="1:8">
      <c r="G31" s="16"/>
    </row>
    <row r="32" spans="1:8">
      <c r="G32" s="16"/>
    </row>
    <row r="33" spans="7:7">
      <c r="G33" s="16"/>
    </row>
    <row r="34" spans="7:7">
      <c r="G34" s="16"/>
    </row>
  </sheetData>
  <sheetProtection algorithmName="SHA-512" hashValue="51MeluSBiClHkALZVcOjdTCQHxbtHeEOgexnic2OaqjnxBS3BM4X03VaqPTX0MkLZTN6o93IccA00Q3uKHFNaQ==" saltValue="KtTWPxsnxef/u1DfpbpnHQ==" spinCount="100000" sheet="1" objects="1" scenarios="1"/>
  <mergeCells count="1">
    <mergeCell ref="B1:H1"/>
  </mergeCells>
  <conditionalFormatting sqref="G27">
    <cfRule type="cellIs" dxfId="6" priority="2" operator="lessThanOrEqual">
      <formula>0</formula>
    </cfRule>
  </conditionalFormatting>
  <conditionalFormatting sqref="G28">
    <cfRule type="cellIs" dxfId="5" priority="1" operator="notEqual">
      <formula>""""""</formula>
    </cfRule>
  </conditionalFormatting>
  <pageMargins left="0.7" right="0.7" top="0.75" bottom="0.75" header="0.3" footer="0.3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AE989-636D-42DA-B244-07D47A9B54E6}">
  <sheetPr>
    <pageSetUpPr fitToPage="1"/>
  </sheetPr>
  <dimension ref="B2:K12"/>
  <sheetViews>
    <sheetView zoomScaleNormal="100" workbookViewId="0">
      <selection activeCell="G23" sqref="G23"/>
    </sheetView>
  </sheetViews>
  <sheetFormatPr baseColWidth="10" defaultRowHeight="15"/>
  <cols>
    <col min="1" max="1" width="11.42578125" style="4"/>
    <col min="2" max="2" width="15.5703125" style="4" bestFit="1" customWidth="1"/>
    <col min="3" max="3" width="16.7109375" style="4" bestFit="1" customWidth="1"/>
    <col min="4" max="4" width="14.7109375" style="4" customWidth="1"/>
    <col min="5" max="5" width="26.7109375" style="4" bestFit="1" customWidth="1"/>
    <col min="6" max="6" width="7.140625" style="4" customWidth="1"/>
    <col min="7" max="7" width="6.85546875" style="4" customWidth="1"/>
    <col min="8" max="8" width="22.5703125" style="4" customWidth="1"/>
    <col min="9" max="9" width="2.140625" style="4" customWidth="1"/>
    <col min="10" max="10" width="14.5703125" style="4" bestFit="1" customWidth="1"/>
    <col min="11" max="11" width="23.28515625" style="4" bestFit="1" customWidth="1"/>
    <col min="12" max="16384" width="11.42578125" style="4"/>
  </cols>
  <sheetData>
    <row r="2" spans="2:11">
      <c r="B2" s="174" t="s">
        <v>181</v>
      </c>
      <c r="C2" s="174"/>
      <c r="D2" s="174"/>
      <c r="E2" s="174"/>
      <c r="F2" s="7"/>
      <c r="H2" s="177" t="s">
        <v>41</v>
      </c>
      <c r="I2" s="177"/>
      <c r="J2" s="177"/>
      <c r="K2" s="177"/>
    </row>
    <row r="3" spans="2:11">
      <c r="B3" s="12"/>
      <c r="C3" s="13" t="s">
        <v>40</v>
      </c>
      <c r="D3" s="13" t="s">
        <v>42</v>
      </c>
      <c r="E3" s="13" t="s">
        <v>3</v>
      </c>
      <c r="F3" s="5"/>
      <c r="G3" s="5"/>
      <c r="H3" s="106" t="s">
        <v>159</v>
      </c>
      <c r="I3" s="107" t="s">
        <v>174</v>
      </c>
      <c r="J3" s="108">
        <v>7687565.21</v>
      </c>
      <c r="K3" s="109" t="s">
        <v>175</v>
      </c>
    </row>
    <row r="4" spans="2:11">
      <c r="B4" s="14" t="s">
        <v>44</v>
      </c>
      <c r="C4" s="97">
        <f>'Línea 9 LOGS'!M36+'Línea 12 LOGS'!M34</f>
        <v>0</v>
      </c>
      <c r="D4" s="98">
        <f>J4*(1-LE!G27)</f>
        <v>404608.69562499999</v>
      </c>
      <c r="E4" s="97" t="str">
        <f>IF(LE!G27="","Rellenar todas las pestañas",IF(C4=0,"Rellenar todas las pestañas",C4+D4))</f>
        <v>Rellenar todas las pestañas</v>
      </c>
      <c r="H4" s="106" t="s">
        <v>160</v>
      </c>
      <c r="I4" s="107" t="s">
        <v>174</v>
      </c>
      <c r="J4" s="108">
        <v>404608.69562499999</v>
      </c>
      <c r="K4" s="110" t="s">
        <v>176</v>
      </c>
    </row>
    <row r="5" spans="2:11">
      <c r="B5" s="174" t="s">
        <v>171</v>
      </c>
      <c r="C5" s="174"/>
      <c r="D5" s="174"/>
      <c r="E5" s="99">
        <f>IFERROR(E4*4,0)</f>
        <v>0</v>
      </c>
      <c r="H5" s="106" t="s">
        <v>177</v>
      </c>
      <c r="I5" s="107" t="s">
        <v>174</v>
      </c>
      <c r="J5" s="108">
        <v>32368695.66</v>
      </c>
      <c r="K5" s="109" t="s">
        <v>178</v>
      </c>
    </row>
    <row r="6" spans="2:11">
      <c r="B6" s="175" t="s">
        <v>172</v>
      </c>
      <c r="C6" s="175"/>
      <c r="D6" s="175"/>
      <c r="E6" s="91">
        <f>IFERROR(E5*0.21,0)</f>
        <v>0</v>
      </c>
      <c r="H6" s="111" t="s">
        <v>165</v>
      </c>
      <c r="I6" s="112" t="s">
        <v>179</v>
      </c>
      <c r="J6" s="113">
        <v>0.04</v>
      </c>
      <c r="K6" s="114" t="s">
        <v>180</v>
      </c>
    </row>
    <row r="7" spans="2:11">
      <c r="B7" s="176" t="s">
        <v>173</v>
      </c>
      <c r="C7" s="176"/>
      <c r="D7" s="176"/>
      <c r="E7" s="92">
        <f>IFERROR(E6+E5,0)</f>
        <v>0</v>
      </c>
      <c r="H7" s="111" t="s">
        <v>166</v>
      </c>
      <c r="I7" s="107" t="s">
        <v>174</v>
      </c>
      <c r="J7" s="113">
        <v>0.96</v>
      </c>
      <c r="K7" s="114" t="s">
        <v>180</v>
      </c>
    </row>
    <row r="9" spans="2:11">
      <c r="B9" s="93"/>
      <c r="C9" s="94" t="s">
        <v>40</v>
      </c>
      <c r="D9" s="94" t="s">
        <v>42</v>
      </c>
    </row>
    <row r="10" spans="2:11">
      <c r="B10" s="95" t="s">
        <v>164</v>
      </c>
      <c r="C10" s="96" t="e">
        <f>C4/E4</f>
        <v>#VALUE!</v>
      </c>
      <c r="D10" s="96" t="e">
        <f>D4/E4</f>
        <v>#VALUE!</v>
      </c>
      <c r="H10" s="6"/>
    </row>
    <row r="11" spans="2:11">
      <c r="I11" s="89"/>
    </row>
    <row r="12" spans="2:11">
      <c r="I12" s="90"/>
    </row>
  </sheetData>
  <sheetProtection algorithmName="SHA-512" hashValue="9vdOuSvc8ipSHDdAbJjPXG5hs/+Nfl38G/Fjq+kscWLbSyW4VlQteQjUTIvaEAL72jc7bRT4miq8NibbLny62g==" saltValue="XIGZVD5FZJcQ3J3/QDxwSw==" spinCount="100000" sheet="1" objects="1" scenarios="1"/>
  <mergeCells count="5">
    <mergeCell ref="B2:E2"/>
    <mergeCell ref="B5:D5"/>
    <mergeCell ref="B6:D6"/>
    <mergeCell ref="B7:D7"/>
    <mergeCell ref="H2:K2"/>
  </mergeCells>
  <conditionalFormatting sqref="C4">
    <cfRule type="cellIs" dxfId="4" priority="5" operator="greaterThan">
      <formula>$J$3</formula>
    </cfRule>
  </conditionalFormatting>
  <conditionalFormatting sqref="E5">
    <cfRule type="cellIs" dxfId="3" priority="4" operator="greaterThan">
      <formula>$J$5</formula>
    </cfRule>
  </conditionalFormatting>
  <conditionalFormatting sqref="C10">
    <cfRule type="cellIs" dxfId="2" priority="3" operator="greaterThan">
      <formula>$J$7</formula>
    </cfRule>
  </conditionalFormatting>
  <conditionalFormatting sqref="D10">
    <cfRule type="cellIs" dxfId="1" priority="2" operator="lessThan">
      <formula>$J$6</formula>
    </cfRule>
  </conditionalFormatting>
  <conditionalFormatting sqref="D4">
    <cfRule type="cellIs" dxfId="0" priority="1" operator="greaterThan">
      <formula>$J$4</formula>
    </cfRule>
  </conditionalFormatting>
  <pageMargins left="0.7" right="0.7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Instrucciones</vt:lpstr>
      <vt:lpstr>Línea 9 LOGS</vt:lpstr>
      <vt:lpstr>Línea 12 LOGS</vt:lpstr>
      <vt:lpstr>LE</vt:lpstr>
      <vt:lpstr>TOTAL OFERTA ECONÓMICA</vt:lpstr>
      <vt:lpstr>LE!Área_de_impresión</vt:lpstr>
      <vt:lpstr>'TOTAL OFERTA ECONÓMICA'!Área_de_impresión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p15846</dc:creator>
  <cp:lastModifiedBy>Elsa Rouviere Almazán</cp:lastModifiedBy>
  <cp:lastPrinted>2021-02-12T11:57:21Z</cp:lastPrinted>
  <dcterms:created xsi:type="dcterms:W3CDTF">2012-03-20T09:52:10Z</dcterms:created>
  <dcterms:modified xsi:type="dcterms:W3CDTF">2022-07-13T15:32:11Z</dcterms:modified>
</cp:coreProperties>
</file>