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metromadrid.net\estamentos\Ser. Obras\Datos\LMCP\Ofertas Excel\"/>
    </mc:Choice>
  </mc:AlternateContent>
  <xr:revisionPtr revIDLastSave="0" documentId="13_ncr:1_{14D1F1EE-70FB-4425-8EBB-380DAB19528D}" xr6:coauthVersionLast="36" xr6:coauthVersionMax="36" xr10:uidLastSave="{00000000-0000-0000-0000-000000000000}"/>
  <bookViews>
    <workbookView xWindow="0" yWindow="0" windowWidth="12660" windowHeight="9960" xr2:uid="{F76B9430-1600-414E-A3A8-1F3D22655459}"/>
  </bookViews>
  <sheets>
    <sheet name="Hoja1" sheetId="1" r:id="rId1"/>
  </sheets>
  <calcPr calcId="191029"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84" i="1" l="1"/>
  <c r="G84" i="1"/>
  <c r="J81" i="1"/>
  <c r="J77" i="1"/>
  <c r="J75" i="1"/>
  <c r="I79" i="1" s="1"/>
  <c r="I74" i="1" s="1"/>
  <c r="H74" i="1"/>
  <c r="J70" i="1"/>
  <c r="I72" i="1" s="1"/>
  <c r="H69" i="1"/>
  <c r="J65" i="1"/>
  <c r="J63" i="1"/>
  <c r="J61" i="1"/>
  <c r="J59" i="1"/>
  <c r="H58" i="1"/>
  <c r="J54" i="1"/>
  <c r="J52" i="1"/>
  <c r="J50" i="1"/>
  <c r="J48" i="1"/>
  <c r="J46" i="1"/>
  <c r="J44" i="1"/>
  <c r="J42" i="1"/>
  <c r="J40" i="1"/>
  <c r="H39" i="1"/>
  <c r="J36" i="1"/>
  <c r="J34" i="1"/>
  <c r="H33" i="1"/>
  <c r="J29" i="1"/>
  <c r="J27" i="1"/>
  <c r="J25" i="1"/>
  <c r="J23" i="1"/>
  <c r="J21" i="1"/>
  <c r="I31" i="1" s="1"/>
  <c r="H20" i="1"/>
  <c r="J16" i="1"/>
  <c r="J14" i="1"/>
  <c r="J12" i="1"/>
  <c r="J11" i="1"/>
  <c r="J9" i="1"/>
  <c r="J7" i="1"/>
  <c r="J5" i="1"/>
  <c r="H4" i="1"/>
  <c r="G85" i="1" l="1"/>
  <c r="G86" i="1" s="1"/>
  <c r="J85" i="1"/>
  <c r="J86" i="1" s="1"/>
  <c r="I67" i="1"/>
  <c r="I56" i="1"/>
  <c r="I37" i="1"/>
  <c r="I18" i="1"/>
  <c r="J18" i="1" s="1"/>
  <c r="J4" i="1" s="1"/>
  <c r="J37" i="1"/>
  <c r="J33" i="1" s="1"/>
  <c r="I33" i="1"/>
  <c r="I69" i="1"/>
  <c r="J72" i="1"/>
  <c r="J69" i="1" s="1"/>
  <c r="J31" i="1"/>
  <c r="J20" i="1" s="1"/>
  <c r="I20" i="1"/>
  <c r="I39" i="1"/>
  <c r="J56" i="1"/>
  <c r="J39" i="1" s="1"/>
  <c r="J67" i="1"/>
  <c r="J58" i="1" s="1"/>
  <c r="I58" i="1"/>
  <c r="J79" i="1"/>
  <c r="J74" i="1" s="1"/>
  <c r="G88" i="1" l="1"/>
  <c r="G87" i="1"/>
  <c r="J87" i="1"/>
  <c r="J88" i="1" s="1"/>
  <c r="I4" i="1"/>
  <c r="I82" i="1"/>
  <c r="J82" i="1" s="1"/>
  <c r="G81" i="1" l="1"/>
  <c r="E74" i="1"/>
  <c r="G77" i="1"/>
  <c r="G75" i="1"/>
  <c r="F79" i="1" s="1"/>
  <c r="E69" i="1"/>
  <c r="G72" i="1"/>
  <c r="G69" i="1" s="1"/>
  <c r="F72" i="1"/>
  <c r="F69" i="1" s="1"/>
  <c r="G70" i="1"/>
  <c r="E58" i="1"/>
  <c r="G65" i="1"/>
  <c r="G63" i="1"/>
  <c r="G61" i="1"/>
  <c r="G59" i="1"/>
  <c r="F67" i="1" s="1"/>
  <c r="E39" i="1"/>
  <c r="G54" i="1"/>
  <c r="G52" i="1"/>
  <c r="G50" i="1"/>
  <c r="G48" i="1"/>
  <c r="G46" i="1"/>
  <c r="G44" i="1"/>
  <c r="G42" i="1"/>
  <c r="G40" i="1"/>
  <c r="F56" i="1" s="1"/>
  <c r="E33" i="1"/>
  <c r="G36" i="1"/>
  <c r="G34" i="1"/>
  <c r="F37" i="1" s="1"/>
  <c r="E20" i="1"/>
  <c r="G29" i="1"/>
  <c r="G27" i="1"/>
  <c r="G25" i="1"/>
  <c r="G23" i="1"/>
  <c r="F31" i="1" s="1"/>
  <c r="G21" i="1"/>
  <c r="E4" i="1"/>
  <c r="G16" i="1"/>
  <c r="G14" i="1"/>
  <c r="G12" i="1"/>
  <c r="G11" i="1"/>
  <c r="G9" i="1"/>
  <c r="G7" i="1"/>
  <c r="G5" i="1"/>
  <c r="F18" i="1" s="1"/>
  <c r="F20" i="1" l="1"/>
  <c r="G31" i="1"/>
  <c r="G20" i="1" s="1"/>
  <c r="F58" i="1"/>
  <c r="G67" i="1"/>
  <c r="G58" i="1" s="1"/>
  <c r="G79" i="1"/>
  <c r="G74" i="1" s="1"/>
  <c r="F74" i="1"/>
  <c r="F39" i="1"/>
  <c r="G56" i="1"/>
  <c r="G39" i="1" s="1"/>
  <c r="G37" i="1"/>
  <c r="G33" i="1" s="1"/>
  <c r="F33" i="1"/>
  <c r="G18" i="1"/>
  <c r="G4" i="1" s="1"/>
  <c r="F4" i="1"/>
  <c r="F82" i="1" l="1"/>
  <c r="G8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Migueláñez Arribas, Rosario Teresa</author>
    <author>Cárdaba Prada, Luis María</author>
  </authors>
  <commentList>
    <comment ref="A3" authorId="0" shapeId="0" xr:uid="{79F7C18F-C64D-416C-86A7-E35AA9DADEDA}">
      <text>
        <r>
          <rPr>
            <b/>
            <sz val="9"/>
            <color indexed="81"/>
            <rFont val="Tahoma"/>
            <family val="2"/>
          </rPr>
          <t>Código del concepto. Ver colores en "Entorno de trabajo: Apariencia"</t>
        </r>
      </text>
    </comment>
    <comment ref="B3" authorId="0" shapeId="0" xr:uid="{842382B7-9618-4072-9FB2-E15A1DF48865}">
      <text>
        <r>
          <rPr>
            <b/>
            <sz val="9"/>
            <color indexed="81"/>
            <rFont val="Tahoma"/>
            <family val="2"/>
          </rPr>
          <t>Naturaleza o tipo de concepto, ver valores de cada naturaleza en la ayuda del menú contextual</t>
        </r>
      </text>
    </comment>
    <comment ref="C3" authorId="0" shapeId="0" xr:uid="{3847EAF5-A453-45AA-8426-AD554231DC6D}">
      <text>
        <r>
          <rPr>
            <b/>
            <sz val="9"/>
            <color indexed="81"/>
            <rFont val="Tahoma"/>
            <family val="2"/>
          </rPr>
          <t>Unidad principal de medida del concepto</t>
        </r>
      </text>
    </comment>
    <comment ref="D3" authorId="0" shapeId="0" xr:uid="{9CD38A3A-C2D8-4563-9833-83ECA7EFB6B0}">
      <text>
        <r>
          <rPr>
            <b/>
            <sz val="9"/>
            <color indexed="81"/>
            <rFont val="Tahoma"/>
            <family val="2"/>
          </rPr>
          <t>Descripción corta</t>
        </r>
      </text>
    </comment>
    <comment ref="E3" authorId="0" shapeId="0" xr:uid="{9442088E-3294-4E27-82F4-E75D0A196E2A}">
      <text>
        <r>
          <rPr>
            <b/>
            <sz val="9"/>
            <color indexed="81"/>
            <rFont val="Tahoma"/>
            <family val="2"/>
          </rPr>
          <t>Rendimiento o cantidad presupuestada</t>
        </r>
      </text>
    </comment>
    <comment ref="F3" authorId="0" shapeId="0" xr:uid="{10F7FB07-E2D4-420B-80B0-61FFA0FB2DAE}">
      <text>
        <r>
          <rPr>
            <b/>
            <sz val="9"/>
            <color indexed="81"/>
            <rFont val="Tahoma"/>
            <family val="2"/>
          </rPr>
          <t>Precio unitario en el presupuesto</t>
        </r>
      </text>
    </comment>
    <comment ref="G3" authorId="0" shapeId="0" xr:uid="{752F1ED2-B767-487A-B2A8-E849A36A9C85}">
      <text>
        <r>
          <rPr>
            <b/>
            <sz val="9"/>
            <color indexed="81"/>
            <rFont val="Tahoma"/>
            <family val="2"/>
          </rPr>
          <t>Importe del presupuesto</t>
        </r>
      </text>
    </comment>
    <comment ref="H3" authorId="0" shapeId="0" xr:uid="{C8BADDE8-9F47-450A-BC37-95DE2A5C6248}">
      <text>
        <r>
          <rPr>
            <b/>
            <sz val="9"/>
            <color indexed="81"/>
            <rFont val="Tahoma"/>
            <family val="2"/>
          </rPr>
          <t>Rendimiento o cantidad presupuestada</t>
        </r>
      </text>
    </comment>
    <comment ref="I3" authorId="0" shapeId="0" xr:uid="{3A50CED7-9723-48C0-9CC5-8A6E1239B88D}">
      <text>
        <r>
          <rPr>
            <b/>
            <sz val="9"/>
            <color indexed="81"/>
            <rFont val="Tahoma"/>
            <family val="2"/>
          </rPr>
          <t>Precio unitario en el presupuesto</t>
        </r>
      </text>
    </comment>
    <comment ref="J3" authorId="0" shapeId="0" xr:uid="{3C7F7B15-F3C3-493B-8423-BC756E5EAFF4}">
      <text>
        <r>
          <rPr>
            <b/>
            <sz val="9"/>
            <color indexed="81"/>
            <rFont val="Tahoma"/>
            <family val="2"/>
          </rPr>
          <t>Importe del presupuesto</t>
        </r>
      </text>
    </comment>
    <comment ref="D86" authorId="1" shapeId="0" xr:uid="{D3F6DEF3-42DA-4D4B-A2F4-BE7BA30C1EC6}">
      <text>
        <r>
          <rPr>
            <sz val="9"/>
            <color indexed="81"/>
            <rFont val="Tahoma"/>
            <family val="2"/>
          </rPr>
          <t>IVA no incluido</t>
        </r>
      </text>
    </comment>
    <comment ref="D88" authorId="1" shapeId="0" xr:uid="{B31FFC33-9832-496C-B3A0-F5699A58B7ED}">
      <text>
        <r>
          <rPr>
            <sz val="9"/>
            <color indexed="81"/>
            <rFont val="Tahoma"/>
            <family val="2"/>
          </rPr>
          <t>IVA incluido</t>
        </r>
      </text>
    </comment>
  </commentList>
</comments>
</file>

<file path=xl/sharedStrings.xml><?xml version="1.0" encoding="utf-8"?>
<sst xmlns="http://schemas.openxmlformats.org/spreadsheetml/2006/main" count="200" uniqueCount="130">
  <si>
    <t>OB.20.012 IMPLANTACIÓN Y MEJORA DE MEDIDAS DE ACCESIBILIDAD EN LA ESTACIÓN DE CHAMARTÍN DE LA RED DE METRO</t>
  </si>
  <si>
    <t>Presupuesto</t>
  </si>
  <si>
    <t>Código</t>
  </si>
  <si>
    <t>Nat</t>
  </si>
  <si>
    <t>Ud</t>
  </si>
  <si>
    <t>Resumen</t>
  </si>
  <si>
    <t>CanPres</t>
  </si>
  <si>
    <t>Pres</t>
  </si>
  <si>
    <t>ImpPres</t>
  </si>
  <si>
    <t>EGC</t>
  </si>
  <si>
    <t>Capítulo</t>
  </si>
  <si>
    <t/>
  </si>
  <si>
    <t>DEMOLICIONES Y DESMONTAJES</t>
  </si>
  <si>
    <t>EGC0340</t>
  </si>
  <si>
    <t>Partida</t>
  </si>
  <si>
    <t>m2</t>
  </si>
  <si>
    <t>RETIRADA PAVIMENTO FLEXIBLE (NOCTURNO)</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</si>
  <si>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</si>
  <si>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EGC0120</t>
  </si>
  <si>
    <t>ud</t>
  </si>
  <si>
    <t>RETIRADA DE CARTELERÍA (NOCTURNO)</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</si>
  <si>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</si>
  <si>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EGC0420</t>
  </si>
  <si>
    <t>u</t>
  </si>
  <si>
    <t>REUBICACIÓN DE INTERFONO EN ALTURA (NOCTURNO)</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</si>
  <si>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</si>
  <si>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EGC0300</t>
  </si>
  <si>
    <t>m</t>
  </si>
  <si>
    <t>RETIRADA DE TIRA ANTIDESLIZANTE (NOCTURNO)</t>
  </si>
  <si>
    <t>EGC0020</t>
  </si>
  <si>
    <t>CORTE DE PAVIMENTO DE TERRAZO O BALDOSA CON RADIAL (NOCTURNO)</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</si>
  <si>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</si>
  <si>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EGC0040</t>
  </si>
  <si>
    <t>DEMOLICIÓN DE SOLADO DE PAVIMENTO HASTA 10 CM DE ESPESOR (NOCTURNO)</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</si>
  <si>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</si>
  <si>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EGC0100</t>
  </si>
  <si>
    <t>RETIRADA DE BARANDILLA. (NOCTURNO)</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</si>
  <si>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</si>
  <si>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EGC</t>
  </si>
  <si>
    <t>EGA</t>
  </si>
  <si>
    <t>ALBAÑILERÍA, SOLADOS Y REVESTIMIENTOS</t>
  </si>
  <si>
    <t>EGA0060</t>
  </si>
  <si>
    <t>RECRECIDO DE MORTERO RÁPIDO HASTA 10 CM DE ESPESOR (NOCTURNO)</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</si>
  <si>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</si>
  <si>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EGA0160</t>
  </si>
  <si>
    <t>SUMINISTRO E INSTALACIÓN DE PAVIMENTO TACTOVISUAL CERÁMICO ABOTONADO Y ACANALADO (NOCTURNO)</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</si>
  <si>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</si>
  <si>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EGA0165</t>
  </si>
  <si>
    <t>SUMINISTRO E INSTALACIÓN DE PAVIMENTO TACTOVISUAL CERÁMICO ACANALADO AMARILLO (NOCTURNO)</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</si>
  <si>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</si>
  <si>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EGA0167</t>
  </si>
  <si>
    <t>SUMINISTRO E INSTALACIÓN DE PAVIMENTO TACTOVISUAL ANTIDESLIZANTE CERÁMICO ACANALADO AMARILLO (NOCTURNO)</t>
  </si>
  <si>
    <t>Suministro e instalación de pavimento tactovisual porcelánico compacto de 40x40 cm o 40x60cm, según decida D.O., acorde a las características técnicas especificadas en Pliego de Condiciones. El pavimento a instalar tendrá unos valores de resistencia al deslizamiento 70&lt;Rd&lt;=75, acorde a Norma UNE -ENV 12633.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</si>
  <si>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EGA0162</t>
  </si>
  <si>
    <t>SUMINISTRO E INSTALACIÓN DE PAVIMENTO TACTOVISUAL ANTIDESLIZANTE CERÁMICO ABOTONADO Y ACANALADO (NOCTURNO)</t>
  </si>
  <si>
    <t>Suministro e instalación de pavimento tactovisual antideslizante porcelánico compacto de 40x40 cm o 40x60cm, según decida D.O.,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El pavimento a instalar tendrá unos valores de resistencia al deslizamiento 70&lt;Rd&lt;=75, acorde a Norma UNE -ENV 12633.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</si>
  <si>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EGA</t>
  </si>
  <si>
    <t>EGE</t>
  </si>
  <si>
    <t>MEDIDAS TECNOLÓGICAS DE AYUDA AL VIAJERO</t>
  </si>
  <si>
    <t>EGE0005</t>
  </si>
  <si>
    <t>INTEGRACION DE BUCLE MAGNETICO EN INTERFONO DE PUBLICO VIA IP</t>
  </si>
  <si>
    <t>Suministro,instalación y montaje de bucle magnético, con concobertura acorde a la normativa UNE-EN601184:2016 en espacio de superficie frente al interfono de público, con dimensiones mínimas de 1,5m. de largo x 1,5m. de fondo, tanto a 1,2m. como a 1,7m. de altura.Se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</si>
  <si>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EGE0100</t>
  </si>
  <si>
    <t>INSTALACIÓN DE TIRA ANTIDESLIZANTE PARA PELDAÑO DE 38mm (NOCTURNO)</t>
  </si>
  <si>
    <t>Total EGE</t>
  </si>
  <si>
    <t>EGG</t>
  </si>
  <si>
    <t>SEÑALIZACIÓN</t>
  </si>
  <si>
    <t>EGG0380</t>
  </si>
  <si>
    <t>SUMINISTRO E INSTALACIÓN DE ETIQUETA BRAILLE (NOCTURNO)</t>
  </si>
  <si>
    <t>Suministro e instalación de etiqueta braille, de dimensiones según planos y longitud mínima de 120 mm, incluso retirada de la existente si la hubiese y limpieza en profundidad de la zona. Realizada en acero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</si>
  <si>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EGG0400</t>
  </si>
  <si>
    <t>SUMINISTRO E INSTALACIÓN DE SEÑALIZACIÓN DE INTERFONO (NOCTURNO)</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</si>
  <si>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</si>
  <si>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EGG0420</t>
  </si>
  <si>
    <t>SUMINISTRO E INSTALACIÓN DE SEÑALIZACIÓN PANEL APOYO ISQUIÁTICO (NOCTURNO)</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</si>
  <si>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</si>
  <si>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EGG0440</t>
  </si>
  <si>
    <t>SUMINISTRO E INSTALACIÓN DE SEÑALIZACIÓN PANEL ZONA DE SEGURIDAD (NOCTURNO)</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</si>
  <si>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</si>
  <si>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EGG0565</t>
  </si>
  <si>
    <t>SUMINISTRO E INSTALACIÓN DE SEÑALIZACIÓN LAZO DE INDUCCION EN VINILO (NOCTURNO)</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</si>
  <si>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</si>
  <si>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EGG0425</t>
  </si>
  <si>
    <t>SUMINISTRO E INSTALACIÓN DE SEÑALIZACIÓN PANEL ZONA DE REFUGIO (NOCTURNO)</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</si>
  <si>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</si>
  <si>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EGG0625</t>
  </si>
  <si>
    <t>SUMINISTRO E INSTALACIÓN DE SEÑALIZACIÓN ZONA DE REFUGIO EN SOLADO (NOCTURNO)</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</si>
  <si>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</si>
  <si>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EGG0610</t>
  </si>
  <si>
    <t>SUMINISTRO E INSTALACIÓN DE SEÑALIZACIÓN VINILO ROJO PARA OBSTACULOS (NOCTURNO)</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</si>
  <si>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</si>
  <si>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EGG</t>
  </si>
  <si>
    <t>EGB</t>
  </si>
  <si>
    <t>CERRAJERÍA</t>
  </si>
  <si>
    <t>EGB0380</t>
  </si>
  <si>
    <t>SUMINISTRO E INSTALACIÓN DE BARANDILLA CON PASAMANOS DOBLE (NOCTURNO)</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</si>
  <si>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</si>
  <si>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EGB0610</t>
  </si>
  <si>
    <t>ADECUACION Y MODIFICACION DE BARANDILLA/PASAMANOS (NOCTURNO)</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</si>
  <si>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</si>
  <si>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EGB0260</t>
  </si>
  <si>
    <t>SUMINISTRO E INSTALACIÓN DE APOYO ISQUIÁTICO DOBLE (NOCTURNO)</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</si>
  <si>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</si>
  <si>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EGB0320</t>
  </si>
  <si>
    <t>SUMINISTRO E INSTALACIÓN DE APOYO ISQUIÁTICO SIMPLE (NOCTURNO)</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</si>
  <si>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</si>
  <si>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EGB</t>
  </si>
  <si>
    <t>EGD</t>
  </si>
  <si>
    <t>ELECTRICIDAD</t>
  </si>
  <si>
    <t>EGD0026</t>
  </si>
  <si>
    <t>SUMINISTRO E INSTALACIÓN DE CABLE TELEFONICO 3x2x0.64 (NOCTURNO)</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</si>
  <si>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</si>
  <si>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Total EGD</t>
  </si>
  <si>
    <t>EGF</t>
  </si>
  <si>
    <t>MEDIOS AUXILIARES</t>
  </si>
  <si>
    <t>EGF0020</t>
  </si>
  <si>
    <t>COLOCACIÓN Y RETIRADA DE CHAPA ESTRIADA (NOCTURNO)</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</si>
  <si>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</si>
  <si>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EGF0040</t>
  </si>
  <si>
    <t>SUMINISTRO DE CHAPA ESTRIADA 2,5 MM (NOCTURNO)</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</si>
  <si>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</si>
  <si>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Total EGF</t>
  </si>
  <si>
    <t>GDR</t>
  </si>
  <si>
    <t>GESTION DE RESIDUOS</t>
  </si>
  <si>
    <t>Total 0</t>
  </si>
  <si>
    <t>TOTAL PRESUP. EJECUCIÓN MATERIAL</t>
  </si>
  <si>
    <t>GASTOS GENERALES Y BENEFICIO INDUSTRIAL</t>
  </si>
  <si>
    <t>IMPORTE IVA</t>
  </si>
  <si>
    <t>TOTAL OFERTA SIN IVA</t>
  </si>
  <si>
    <t>TOTAL OFERTA IVA INCLUIDO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</si>
</sst>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sz val="9"/>
      <color indexed="81"/>
      <name val="Tahoma"/>
      <family val="2"/>
    </font>
  </fonts>
  <fills count="6">
    <fill>
      <patternFill patternType="none"/>
    </fill>
    <fill>
      <patternFill patternType="gray125"/>
    </fill>
    <fill>
      <patternFill patternType="solid">
        <fgColor rgb="FFB4CBE0"/>
        <bgColor indexed="64"/>
      </patternFill>
    </fill>
    <fill>
      <patternFill patternType="solid">
        <fgColor rgb="FFF0F0F0"/>
        <bgColor indexed="64"/>
      </patternFill>
    </fill>
    <fill>
      <patternFill patternType="solid">
        <fgColor rgb="FFC0C0C0"/>
        <bgColor indexed="64"/>
      </patternFill>
    </fill>
    <fill>
      <patternFill patternType="solid">
        <fgColor theme="9" tint="0.79995117038483843"/>
        <bgColor indexed="64"/>
      </patternFill>
    </fill>
  </fills>
  <borders count="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2">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7" fillId="3" borderId="0" xfId="0" applyNumberFormat="1" applyFont="1" applyFill="1" applyAlignment="1">
      <alignment vertical="top"/>
    </xf>
    <xf numFmtId="49" fontId="7" fillId="0" borderId="0" xfId="0" applyNumberFormat="1" applyFont="1" applyAlignment="1">
      <alignment vertical="top"/>
    </xf>
    <xf numFmtId="4" fontId="7" fillId="0" borderId="0" xfId="0" applyNumberFormat="1" applyFont="1" applyAlignment="1">
      <alignment vertical="top"/>
    </xf>
    <xf numFmtId="4" fontId="8" fillId="0" borderId="0" xfId="0" applyNumberFormat="1" applyFont="1" applyAlignment="1">
      <alignment vertical="top"/>
    </xf>
    <xf numFmtId="0" fontId="7" fillId="0" borderId="0" xfId="0" applyFont="1" applyAlignment="1">
      <alignment vertical="top"/>
    </xf>
    <xf numFmtId="49" fontId="7" fillId="0" borderId="0" xfId="0" applyNumberFormat="1" applyFont="1" applyAlignment="1">
      <alignment vertical="top" wrapText="1"/>
    </xf>
    <xf numFmtId="3" fontId="7" fillId="0" borderId="0" xfId="0" applyNumberFormat="1" applyFont="1" applyAlignment="1">
      <alignment vertical="top"/>
    </xf>
    <xf numFmtId="4" fontId="6" fillId="0" borderId="0" xfId="0" applyNumberFormat="1" applyFont="1" applyAlignment="1">
      <alignment vertical="top"/>
    </xf>
    <xf numFmtId="0" fontId="7" fillId="4" borderId="0" xfId="0" applyFont="1" applyFill="1" applyAlignment="1">
      <alignment vertical="top"/>
    </xf>
    <xf numFmtId="3" fontId="5" fillId="2" borderId="0" xfId="0" applyNumberFormat="1" applyFont="1" applyFill="1" applyAlignment="1">
      <alignment vertical="top"/>
    </xf>
    <xf numFmtId="4" fontId="5" fillId="2" borderId="0" xfId="0" applyNumberFormat="1"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0" borderId="0" xfId="0" applyNumberFormat="1" applyFont="1" applyAlignment="1">
      <alignment vertical="top" wrapText="1"/>
    </xf>
    <xf numFmtId="0" fontId="7" fillId="4" borderId="0" xfId="0" applyFont="1" applyFill="1" applyAlignment="1">
      <alignment vertical="top" wrapText="1"/>
    </xf>
    <xf numFmtId="4" fontId="7" fillId="5" borderId="0" xfId="0" applyNumberFormat="1" applyFont="1" applyFill="1" applyAlignment="1" applyProtection="1">
      <alignment vertical="top"/>
      <protection locked="0"/>
    </xf>
    <xf numFmtId="49" fontId="5" fillId="2" borderId="1" xfId="0" applyNumberFormat="1" applyFont="1" applyFill="1" applyBorder="1" applyAlignment="1">
      <alignment vertical="top" wrapText="1"/>
    </xf>
    <xf numFmtId="49" fontId="5" fillId="2" borderId="2" xfId="0" applyNumberFormat="1" applyFont="1" applyFill="1" applyBorder="1" applyAlignment="1">
      <alignment vertical="top" wrapText="1"/>
    </xf>
    <xf numFmtId="0" fontId="0" fillId="2" borderId="1" xfId="0" applyFill="1" applyBorder="1"/>
    <xf numFmtId="0" fontId="0" fillId="2" borderId="2" xfId="0" applyFill="1" applyBorder="1"/>
    <xf numFmtId="4" fontId="6" fillId="2" borderId="3" xfId="0" applyNumberFormat="1" applyFont="1" applyFill="1" applyBorder="1" applyAlignment="1">
      <alignment vertical="top"/>
    </xf>
    <xf numFmtId="49" fontId="5" fillId="2" borderId="4" xfId="0" applyNumberFormat="1" applyFont="1" applyFill="1" applyBorder="1" applyAlignment="1">
      <alignment vertical="top" wrapText="1"/>
    </xf>
    <xf numFmtId="49" fontId="5" fillId="2" borderId="0" xfId="0" applyNumberFormat="1" applyFont="1" applyFill="1" applyBorder="1" applyAlignment="1">
      <alignment vertical="top" wrapText="1"/>
    </xf>
    <xf numFmtId="9" fontId="7" fillId="2" borderId="4" xfId="0" applyNumberFormat="1" applyFont="1" applyFill="1" applyBorder="1" applyAlignment="1">
      <alignment vertical="top"/>
    </xf>
    <xf numFmtId="0" fontId="0" fillId="2" borderId="0" xfId="0" applyFill="1" applyBorder="1"/>
    <xf numFmtId="4" fontId="6" fillId="2" borderId="5" xfId="0" applyNumberFormat="1" applyFont="1" applyFill="1" applyBorder="1" applyAlignment="1">
      <alignment vertical="top"/>
    </xf>
    <xf numFmtId="4" fontId="7" fillId="2" borderId="0" xfId="0" applyNumberFormat="1" applyFont="1" applyFill="1" applyBorder="1" applyAlignment="1" applyProtection="1">
      <alignment vertical="top"/>
      <protection locked="0"/>
    </xf>
    <xf numFmtId="9" fontId="7" fillId="2" borderId="4" xfId="0" applyNumberFormat="1" applyFont="1" applyFill="1" applyBorder="1" applyAlignment="1" applyProtection="1">
      <alignment vertical="top"/>
      <protection locked="0"/>
    </xf>
    <xf numFmtId="0" fontId="0" fillId="2" borderId="4" xfId="0" applyFill="1" applyBorder="1"/>
    <xf numFmtId="49" fontId="5" fillId="2" borderId="6" xfId="0" applyNumberFormat="1" applyFont="1" applyFill="1" applyBorder="1" applyAlignment="1">
      <alignment vertical="top" wrapText="1"/>
    </xf>
    <xf numFmtId="49" fontId="5" fillId="2" borderId="7" xfId="0" applyNumberFormat="1" applyFont="1" applyFill="1" applyBorder="1" applyAlignment="1">
      <alignment vertical="top" wrapText="1"/>
    </xf>
    <xf numFmtId="0" fontId="0" fillId="2" borderId="6" xfId="0" applyFill="1" applyBorder="1"/>
    <xf numFmtId="0" fontId="0" fillId="2" borderId="7" xfId="0" applyFill="1" applyBorder="1"/>
    <xf numFmtId="4" fontId="6" fillId="2" borderId="8" xfId="0" applyNumberFormat="1" applyFont="1" applyFill="1" applyBorder="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171451</xdr:colOff>
      <xdr:row>89</xdr:row>
      <xdr:rowOff>57150</xdr:rowOff>
    </xdr:from>
    <xdr:to>
      <xdr:col>9</xdr:col>
      <xdr:colOff>466726</xdr:colOff>
      <xdr:row>97</xdr:row>
      <xdr:rowOff>38100</xdr:rowOff>
    </xdr:to>
    <xdr:sp macro="" textlink="" fLocksText="0">
      <xdr:nvSpPr>
        <xdr:cNvPr id="2" name="CuadroTexto 1">
          <a:extLst>
            <a:ext uri="{FF2B5EF4-FFF2-40B4-BE49-F238E27FC236}">
              <a16:creationId xmlns:a16="http://schemas.microsoft.com/office/drawing/2014/main" id="{6D3D1C45-F2ED-4B60-BE30-A22AFA12B50C}"/>
            </a:ext>
          </a:extLst>
        </xdr:cNvPr>
        <xdr:cNvSpPr txBox="1"/>
      </xdr:nvSpPr>
      <xdr:spPr>
        <a:xfrm>
          <a:off x="171451" y="2533650"/>
          <a:ext cx="64960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65D03A-8223-4792-87B2-85C77E6D56F9}">
  <sheetPr codeName="Hoja1"/>
  <dimension ref="A1:J88"/>
  <sheetViews>
    <sheetView tabSelected="1" workbookViewId="0">
      <pane xSplit="4" ySplit="3" topLeftCell="E79" activePane="bottomRight" state="frozen"/>
      <selection pane="topRight" activeCell="E1" sqref="E1"/>
      <selection pane="bottomLeft" activeCell="A4" sqref="A4"/>
      <selection pane="bottomRight" activeCell="I5" sqref="I5"/>
    </sheetView>
  </sheetViews>
  <sheetFormatPr baseColWidth="10" defaultRowHeight="15" x14ac:dyDescent="0.25"/>
  <cols>
    <col min="1" max="1" width="7.140625" bestFit="1" customWidth="1"/>
    <col min="2" max="2" width="5.7109375" bestFit="1" customWidth="1"/>
    <col min="3" max="3" width="3.85546875" bestFit="1" customWidth="1"/>
    <col min="4" max="4" width="33.140625" customWidth="1"/>
    <col min="5" max="5" width="8" bestFit="1" customWidth="1"/>
    <col min="6" max="7" width="8.7109375" bestFit="1" customWidth="1"/>
    <col min="8" max="8" width="8" hidden="1" customWidth="1"/>
    <col min="9" max="9" width="7.7109375" bestFit="1" customWidth="1"/>
    <col min="10" max="10" width="8.140625" bestFit="1" customWidth="1"/>
  </cols>
  <sheetData>
    <row r="1" spans="1:10" x14ac:dyDescent="0.25">
      <c r="A1" s="1" t="s">
        <v>0</v>
      </c>
      <c r="B1" s="2"/>
      <c r="C1" s="2"/>
      <c r="D1" s="2"/>
      <c r="E1" s="2"/>
      <c r="F1" s="2"/>
      <c r="G1" s="2"/>
      <c r="H1" s="2"/>
      <c r="I1" s="2"/>
      <c r="J1" s="2"/>
    </row>
    <row r="2" spans="1:10" ht="18.75" x14ac:dyDescent="0.25">
      <c r="A2" s="3" t="s">
        <v>1</v>
      </c>
      <c r="B2" s="2"/>
      <c r="C2" s="2"/>
      <c r="D2" s="2"/>
      <c r="E2" s="2"/>
      <c r="F2" s="2"/>
      <c r="G2" s="2"/>
      <c r="H2" s="2"/>
      <c r="I2" s="2"/>
      <c r="J2" s="2"/>
    </row>
    <row r="3" spans="1:10" x14ac:dyDescent="0.25">
      <c r="A3" s="4" t="s">
        <v>2</v>
      </c>
      <c r="B3" s="4" t="s">
        <v>3</v>
      </c>
      <c r="C3" s="4" t="s">
        <v>4</v>
      </c>
      <c r="D3" s="19" t="s">
        <v>5</v>
      </c>
      <c r="E3" s="4" t="s">
        <v>6</v>
      </c>
      <c r="F3" s="4" t="s">
        <v>7</v>
      </c>
      <c r="G3" s="4" t="s">
        <v>8</v>
      </c>
      <c r="H3" s="4" t="s">
        <v>6</v>
      </c>
      <c r="I3" s="4" t="s">
        <v>7</v>
      </c>
      <c r="J3" s="4" t="s">
        <v>8</v>
      </c>
    </row>
    <row r="4" spans="1:10" x14ac:dyDescent="0.25">
      <c r="A4" s="5" t="s">
        <v>9</v>
      </c>
      <c r="B4" s="5" t="s">
        <v>10</v>
      </c>
      <c r="C4" s="5" t="s">
        <v>11</v>
      </c>
      <c r="D4" s="20" t="s">
        <v>12</v>
      </c>
      <c r="E4" s="6">
        <f t="shared" ref="E4:J4" si="0">E18</f>
        <v>1</v>
      </c>
      <c r="F4" s="7">
        <f t="shared" si="0"/>
        <v>61826.13</v>
      </c>
      <c r="G4" s="7">
        <f t="shared" si="0"/>
        <v>61826.13</v>
      </c>
      <c r="H4" s="6">
        <f t="shared" si="0"/>
        <v>1</v>
      </c>
      <c r="I4" s="7">
        <f t="shared" si="0"/>
        <v>0</v>
      </c>
      <c r="J4" s="7">
        <f t="shared" si="0"/>
        <v>0</v>
      </c>
    </row>
    <row r="5" spans="1:10" x14ac:dyDescent="0.25">
      <c r="A5" s="8" t="s">
        <v>13</v>
      </c>
      <c r="B5" s="9" t="s">
        <v>14</v>
      </c>
      <c r="C5" s="9" t="s">
        <v>15</v>
      </c>
      <c r="D5" s="13" t="s">
        <v>16</v>
      </c>
      <c r="E5" s="10">
        <v>123.36</v>
      </c>
      <c r="F5" s="10">
        <v>22.59</v>
      </c>
      <c r="G5" s="11">
        <f>ROUND(E5*F5,2)</f>
        <v>2786.7</v>
      </c>
      <c r="H5" s="10">
        <v>123.36</v>
      </c>
      <c r="I5" s="23">
        <v>0</v>
      </c>
      <c r="J5" s="11">
        <f>ROUND(H5*I5,2)</f>
        <v>0</v>
      </c>
    </row>
    <row r="6" spans="1:10" ht="270" x14ac:dyDescent="0.25">
      <c r="A6" s="12"/>
      <c r="B6" s="12"/>
      <c r="C6" s="12"/>
      <c r="D6" s="13" t="s">
        <v>17</v>
      </c>
      <c r="E6" s="12"/>
      <c r="F6" s="12"/>
      <c r="G6" s="12"/>
      <c r="H6" s="12"/>
      <c r="I6" s="12"/>
      <c r="J6" s="12"/>
    </row>
    <row r="7" spans="1:10" x14ac:dyDescent="0.25">
      <c r="A7" s="8" t="s">
        <v>18</v>
      </c>
      <c r="B7" s="9" t="s">
        <v>14</v>
      </c>
      <c r="C7" s="9" t="s">
        <v>19</v>
      </c>
      <c r="D7" s="13" t="s">
        <v>20</v>
      </c>
      <c r="E7" s="10">
        <v>14</v>
      </c>
      <c r="F7" s="10">
        <v>18.510000000000002</v>
      </c>
      <c r="G7" s="11">
        <f>ROUND(E7*F7,2)</f>
        <v>259.14</v>
      </c>
      <c r="H7" s="10">
        <v>14</v>
      </c>
      <c r="I7" s="23">
        <v>0</v>
      </c>
      <c r="J7" s="11">
        <f>ROUND(H7*I7,2)</f>
        <v>0</v>
      </c>
    </row>
    <row r="8" spans="1:10" ht="202.5" x14ac:dyDescent="0.25">
      <c r="A8" s="12"/>
      <c r="B8" s="12"/>
      <c r="C8" s="12"/>
      <c r="D8" s="13" t="s">
        <v>21</v>
      </c>
      <c r="E8" s="12"/>
      <c r="F8" s="12"/>
      <c r="G8" s="12"/>
      <c r="H8" s="12"/>
      <c r="I8" s="12"/>
      <c r="J8" s="12"/>
    </row>
    <row r="9" spans="1:10" ht="22.5" x14ac:dyDescent="0.25">
      <c r="A9" s="8" t="s">
        <v>22</v>
      </c>
      <c r="B9" s="9" t="s">
        <v>14</v>
      </c>
      <c r="C9" s="9" t="s">
        <v>23</v>
      </c>
      <c r="D9" s="13" t="s">
        <v>24</v>
      </c>
      <c r="E9" s="10">
        <v>14</v>
      </c>
      <c r="F9" s="10">
        <v>20.58</v>
      </c>
      <c r="G9" s="11">
        <f>ROUND(E9*F9,2)</f>
        <v>288.12</v>
      </c>
      <c r="H9" s="10">
        <v>14</v>
      </c>
      <c r="I9" s="23">
        <v>0</v>
      </c>
      <c r="J9" s="11">
        <f>ROUND(H9*I9,2)</f>
        <v>0</v>
      </c>
    </row>
    <row r="10" spans="1:10" ht="202.5" x14ac:dyDescent="0.25">
      <c r="A10" s="12"/>
      <c r="B10" s="12"/>
      <c r="C10" s="12"/>
      <c r="D10" s="13" t="s">
        <v>25</v>
      </c>
      <c r="E10" s="12"/>
      <c r="F10" s="12"/>
      <c r="G10" s="12"/>
      <c r="H10" s="12"/>
      <c r="I10" s="12"/>
      <c r="J10" s="12"/>
    </row>
    <row r="11" spans="1:10" x14ac:dyDescent="0.25">
      <c r="A11" s="8" t="s">
        <v>26</v>
      </c>
      <c r="B11" s="9" t="s">
        <v>14</v>
      </c>
      <c r="C11" s="9" t="s">
        <v>27</v>
      </c>
      <c r="D11" s="13" t="s">
        <v>28</v>
      </c>
      <c r="E11" s="10">
        <v>893.2</v>
      </c>
      <c r="F11" s="10">
        <v>16.88</v>
      </c>
      <c r="G11" s="11">
        <f>ROUND(E11*F11,2)</f>
        <v>15077.22</v>
      </c>
      <c r="H11" s="10">
        <v>893.2</v>
      </c>
      <c r="I11" s="23">
        <v>0</v>
      </c>
      <c r="J11" s="11">
        <f>ROUND(H11*I11,2)</f>
        <v>0</v>
      </c>
    </row>
    <row r="12" spans="1:10" ht="22.5" x14ac:dyDescent="0.25">
      <c r="A12" s="8" t="s">
        <v>29</v>
      </c>
      <c r="B12" s="9" t="s">
        <v>14</v>
      </c>
      <c r="C12" s="9" t="s">
        <v>27</v>
      </c>
      <c r="D12" s="13" t="s">
        <v>30</v>
      </c>
      <c r="E12" s="10">
        <v>2654.62</v>
      </c>
      <c r="F12" s="10">
        <v>9.0500000000000007</v>
      </c>
      <c r="G12" s="11">
        <f>ROUND(E12*F12,2)</f>
        <v>24024.31</v>
      </c>
      <c r="H12" s="10">
        <v>2654.62</v>
      </c>
      <c r="I12" s="23">
        <v>0</v>
      </c>
      <c r="J12" s="11">
        <f>ROUND(H12*I12,2)</f>
        <v>0</v>
      </c>
    </row>
    <row r="13" spans="1:10" ht="281.25" x14ac:dyDescent="0.25">
      <c r="A13" s="12"/>
      <c r="B13" s="12"/>
      <c r="C13" s="12"/>
      <c r="D13" s="13" t="s">
        <v>31</v>
      </c>
      <c r="E13" s="12"/>
      <c r="F13" s="12"/>
      <c r="G13" s="12"/>
      <c r="H13" s="12"/>
      <c r="I13" s="12"/>
      <c r="J13" s="12"/>
    </row>
    <row r="14" spans="1:10" ht="22.5" x14ac:dyDescent="0.25">
      <c r="A14" s="8" t="s">
        <v>32</v>
      </c>
      <c r="B14" s="9" t="s">
        <v>14</v>
      </c>
      <c r="C14" s="9" t="s">
        <v>15</v>
      </c>
      <c r="D14" s="13" t="s">
        <v>33</v>
      </c>
      <c r="E14" s="10">
        <v>664.05</v>
      </c>
      <c r="F14" s="10">
        <v>27.62</v>
      </c>
      <c r="G14" s="11">
        <f>ROUND(E14*F14,2)</f>
        <v>18341.060000000001</v>
      </c>
      <c r="H14" s="10">
        <v>664.05</v>
      </c>
      <c r="I14" s="23">
        <v>0</v>
      </c>
      <c r="J14" s="11">
        <f>ROUND(H14*I14,2)</f>
        <v>0</v>
      </c>
    </row>
    <row r="15" spans="1:10" ht="247.5" x14ac:dyDescent="0.25">
      <c r="A15" s="12"/>
      <c r="B15" s="12"/>
      <c r="C15" s="12"/>
      <c r="D15" s="13" t="s">
        <v>34</v>
      </c>
      <c r="E15" s="12"/>
      <c r="F15" s="12"/>
      <c r="G15" s="12"/>
      <c r="H15" s="12"/>
      <c r="I15" s="12"/>
      <c r="J15" s="12"/>
    </row>
    <row r="16" spans="1:10" x14ac:dyDescent="0.25">
      <c r="A16" s="8" t="s">
        <v>35</v>
      </c>
      <c r="B16" s="9" t="s">
        <v>14</v>
      </c>
      <c r="C16" s="9" t="s">
        <v>27</v>
      </c>
      <c r="D16" s="13" t="s">
        <v>36</v>
      </c>
      <c r="E16" s="10">
        <v>51</v>
      </c>
      <c r="F16" s="10">
        <v>20.58</v>
      </c>
      <c r="G16" s="11">
        <f>ROUND(E16*F16,2)</f>
        <v>1049.58</v>
      </c>
      <c r="H16" s="10">
        <v>51</v>
      </c>
      <c r="I16" s="23">
        <v>0</v>
      </c>
      <c r="J16" s="11">
        <f>ROUND(H16*I16,2)</f>
        <v>0</v>
      </c>
    </row>
    <row r="17" spans="1:10" ht="247.5" x14ac:dyDescent="0.25">
      <c r="A17" s="12"/>
      <c r="B17" s="12"/>
      <c r="C17" s="12"/>
      <c r="D17" s="13" t="s">
        <v>37</v>
      </c>
      <c r="E17" s="12"/>
      <c r="F17" s="12"/>
      <c r="G17" s="12"/>
      <c r="H17" s="12"/>
      <c r="I17" s="12"/>
      <c r="J17" s="12"/>
    </row>
    <row r="18" spans="1:10" x14ac:dyDescent="0.25">
      <c r="A18" s="12"/>
      <c r="B18" s="12"/>
      <c r="C18" s="12"/>
      <c r="D18" s="21" t="s">
        <v>38</v>
      </c>
      <c r="E18" s="14">
        <v>1</v>
      </c>
      <c r="F18" s="15">
        <f>G5+G7+G9+G11+G12+G14+G16</f>
        <v>61826.13</v>
      </c>
      <c r="G18" s="15">
        <f>ROUND(E18*F18,2)</f>
        <v>61826.13</v>
      </c>
      <c r="H18" s="14">
        <v>1</v>
      </c>
      <c r="I18" s="15">
        <f>J5+J7+J9+J11+J12+J14+J16</f>
        <v>0</v>
      </c>
      <c r="J18" s="15">
        <f>ROUND(H18*I18,2)</f>
        <v>0</v>
      </c>
    </row>
    <row r="19" spans="1:10" ht="1.1499999999999999" customHeight="1" x14ac:dyDescent="0.25">
      <c r="A19" s="16"/>
      <c r="B19" s="16"/>
      <c r="C19" s="16"/>
      <c r="D19" s="22"/>
      <c r="E19" s="16"/>
      <c r="F19" s="16"/>
      <c r="G19" s="16"/>
      <c r="H19" s="16"/>
      <c r="I19" s="16"/>
      <c r="J19" s="16"/>
    </row>
    <row r="20" spans="1:10" x14ac:dyDescent="0.25">
      <c r="A20" s="5" t="s">
        <v>39</v>
      </c>
      <c r="B20" s="5" t="s">
        <v>10</v>
      </c>
      <c r="C20" s="5" t="s">
        <v>11</v>
      </c>
      <c r="D20" s="20" t="s">
        <v>40</v>
      </c>
      <c r="E20" s="6">
        <f t="shared" ref="E20:J20" si="1">E31</f>
        <v>1</v>
      </c>
      <c r="F20" s="7">
        <f t="shared" si="1"/>
        <v>62412.6</v>
      </c>
      <c r="G20" s="7">
        <f t="shared" si="1"/>
        <v>62412.6</v>
      </c>
      <c r="H20" s="6">
        <f t="shared" si="1"/>
        <v>1</v>
      </c>
      <c r="I20" s="7">
        <f t="shared" si="1"/>
        <v>0</v>
      </c>
      <c r="J20" s="7">
        <f t="shared" si="1"/>
        <v>0</v>
      </c>
    </row>
    <row r="21" spans="1:10" ht="22.5" x14ac:dyDescent="0.25">
      <c r="A21" s="8" t="s">
        <v>41</v>
      </c>
      <c r="B21" s="9" t="s">
        <v>14</v>
      </c>
      <c r="C21" s="9" t="s">
        <v>15</v>
      </c>
      <c r="D21" s="13" t="s">
        <v>42</v>
      </c>
      <c r="E21" s="10">
        <v>664.05</v>
      </c>
      <c r="F21" s="10">
        <v>21.39</v>
      </c>
      <c r="G21" s="11">
        <f>ROUND(E21*F21,2)</f>
        <v>14204.03</v>
      </c>
      <c r="H21" s="10">
        <v>664.05</v>
      </c>
      <c r="I21" s="23">
        <v>0</v>
      </c>
      <c r="J21" s="11">
        <f>ROUND(H21*I21,2)</f>
        <v>0</v>
      </c>
    </row>
    <row r="22" spans="1:10" ht="225" x14ac:dyDescent="0.25">
      <c r="A22" s="12"/>
      <c r="B22" s="12"/>
      <c r="C22" s="12"/>
      <c r="D22" s="13" t="s">
        <v>43</v>
      </c>
      <c r="E22" s="12"/>
      <c r="F22" s="12"/>
      <c r="G22" s="12"/>
      <c r="H22" s="12"/>
      <c r="I22" s="12"/>
      <c r="J22" s="12"/>
    </row>
    <row r="23" spans="1:10" ht="33.75" x14ac:dyDescent="0.25">
      <c r="A23" s="8" t="s">
        <v>44</v>
      </c>
      <c r="B23" s="9" t="s">
        <v>14</v>
      </c>
      <c r="C23" s="9" t="s">
        <v>15</v>
      </c>
      <c r="D23" s="13" t="s">
        <v>45</v>
      </c>
      <c r="E23" s="10">
        <v>535.73</v>
      </c>
      <c r="F23" s="10">
        <v>70.92</v>
      </c>
      <c r="G23" s="11">
        <f>ROUND(E23*F23,2)</f>
        <v>37993.97</v>
      </c>
      <c r="H23" s="10">
        <v>535.73</v>
      </c>
      <c r="I23" s="23">
        <v>0</v>
      </c>
      <c r="J23" s="11">
        <f>ROUND(H23*I23,2)</f>
        <v>0</v>
      </c>
    </row>
    <row r="24" spans="1:10" ht="409.5" x14ac:dyDescent="0.25">
      <c r="A24" s="12"/>
      <c r="B24" s="12"/>
      <c r="C24" s="12"/>
      <c r="D24" s="13" t="s">
        <v>46</v>
      </c>
      <c r="E24" s="12"/>
      <c r="F24" s="12"/>
      <c r="G24" s="12"/>
      <c r="H24" s="12"/>
      <c r="I24" s="12"/>
      <c r="J24" s="12"/>
    </row>
    <row r="25" spans="1:10" ht="33.75" x14ac:dyDescent="0.25">
      <c r="A25" s="8" t="s">
        <v>47</v>
      </c>
      <c r="B25" s="9" t="s">
        <v>14</v>
      </c>
      <c r="C25" s="9" t="s">
        <v>15</v>
      </c>
      <c r="D25" s="13" t="s">
        <v>48</v>
      </c>
      <c r="E25" s="10">
        <v>43.2</v>
      </c>
      <c r="F25" s="10">
        <v>90.43</v>
      </c>
      <c r="G25" s="11">
        <f>ROUND(E25*F25,2)</f>
        <v>3906.58</v>
      </c>
      <c r="H25" s="10">
        <v>43.2</v>
      </c>
      <c r="I25" s="23">
        <v>0</v>
      </c>
      <c r="J25" s="11">
        <f>ROUND(H25*I25,2)</f>
        <v>0</v>
      </c>
    </row>
    <row r="26" spans="1:10" ht="371.25" x14ac:dyDescent="0.25">
      <c r="A26" s="12"/>
      <c r="B26" s="12"/>
      <c r="C26" s="12"/>
      <c r="D26" s="13" t="s">
        <v>49</v>
      </c>
      <c r="E26" s="12"/>
      <c r="F26" s="12"/>
      <c r="G26" s="12"/>
      <c r="H26" s="12"/>
      <c r="I26" s="12"/>
      <c r="J26" s="12"/>
    </row>
    <row r="27" spans="1:10" ht="33.75" x14ac:dyDescent="0.25">
      <c r="A27" s="8" t="s">
        <v>50</v>
      </c>
      <c r="B27" s="9" t="s">
        <v>14</v>
      </c>
      <c r="C27" s="9" t="s">
        <v>15</v>
      </c>
      <c r="D27" s="13" t="s">
        <v>51</v>
      </c>
      <c r="E27" s="10">
        <v>17.64</v>
      </c>
      <c r="F27" s="10">
        <v>91.26</v>
      </c>
      <c r="G27" s="11">
        <f>ROUND(E27*F27,2)</f>
        <v>1609.83</v>
      </c>
      <c r="H27" s="10">
        <v>17.64</v>
      </c>
      <c r="I27" s="23">
        <v>0</v>
      </c>
      <c r="J27" s="11">
        <f>ROUND(H27*I27,2)</f>
        <v>0</v>
      </c>
    </row>
    <row r="28" spans="1:10" ht="405" x14ac:dyDescent="0.25">
      <c r="A28" s="12"/>
      <c r="B28" s="12"/>
      <c r="C28" s="12"/>
      <c r="D28" s="13" t="s">
        <v>52</v>
      </c>
      <c r="E28" s="12"/>
      <c r="F28" s="12"/>
      <c r="G28" s="12"/>
      <c r="H28" s="12"/>
      <c r="I28" s="12"/>
      <c r="J28" s="12"/>
    </row>
    <row r="29" spans="1:10" ht="33.75" x14ac:dyDescent="0.25">
      <c r="A29" s="8" t="s">
        <v>53</v>
      </c>
      <c r="B29" s="9" t="s">
        <v>14</v>
      </c>
      <c r="C29" s="9" t="s">
        <v>15</v>
      </c>
      <c r="D29" s="13" t="s">
        <v>54</v>
      </c>
      <c r="E29" s="10">
        <v>65.48</v>
      </c>
      <c r="F29" s="10">
        <v>71.75</v>
      </c>
      <c r="G29" s="11">
        <f>ROUND(E29*F29,2)</f>
        <v>4698.1899999999996</v>
      </c>
      <c r="H29" s="10">
        <v>65.48</v>
      </c>
      <c r="I29" s="23">
        <v>0</v>
      </c>
      <c r="J29" s="11">
        <f>ROUND(H29*I29,2)</f>
        <v>0</v>
      </c>
    </row>
    <row r="30" spans="1:10" ht="409.5" x14ac:dyDescent="0.25">
      <c r="A30" s="12"/>
      <c r="B30" s="12"/>
      <c r="C30" s="12"/>
      <c r="D30" s="13" t="s">
        <v>55</v>
      </c>
      <c r="E30" s="12"/>
      <c r="F30" s="12"/>
      <c r="G30" s="12"/>
      <c r="H30" s="12"/>
      <c r="I30" s="12"/>
      <c r="J30" s="12"/>
    </row>
    <row r="31" spans="1:10" x14ac:dyDescent="0.25">
      <c r="A31" s="12"/>
      <c r="B31" s="12"/>
      <c r="C31" s="12"/>
      <c r="D31" s="21" t="s">
        <v>56</v>
      </c>
      <c r="E31" s="14">
        <v>1</v>
      </c>
      <c r="F31" s="15">
        <f>G21+G23+G25+G27+G29</f>
        <v>62412.6</v>
      </c>
      <c r="G31" s="15">
        <f>ROUND(E31*F31,2)</f>
        <v>62412.6</v>
      </c>
      <c r="H31" s="14">
        <v>1</v>
      </c>
      <c r="I31" s="15">
        <f>J21+J23+J25+J27+J29</f>
        <v>0</v>
      </c>
      <c r="J31" s="15">
        <f>ROUND(H31*I31,2)</f>
        <v>0</v>
      </c>
    </row>
    <row r="32" spans="1:10" ht="1.1499999999999999" customHeight="1" x14ac:dyDescent="0.25">
      <c r="A32" s="16"/>
      <c r="B32" s="16"/>
      <c r="C32" s="16"/>
      <c r="D32" s="22"/>
      <c r="E32" s="16"/>
      <c r="F32" s="16"/>
      <c r="G32" s="16"/>
      <c r="H32" s="16"/>
      <c r="I32" s="16"/>
      <c r="J32" s="16"/>
    </row>
    <row r="33" spans="1:10" x14ac:dyDescent="0.25">
      <c r="A33" s="5" t="s">
        <v>57</v>
      </c>
      <c r="B33" s="5" t="s">
        <v>10</v>
      </c>
      <c r="C33" s="5" t="s">
        <v>11</v>
      </c>
      <c r="D33" s="20" t="s">
        <v>58</v>
      </c>
      <c r="E33" s="6">
        <f t="shared" ref="E33:J33" si="2">E37</f>
        <v>1</v>
      </c>
      <c r="F33" s="7">
        <f t="shared" si="2"/>
        <v>33470.33</v>
      </c>
      <c r="G33" s="7">
        <f t="shared" si="2"/>
        <v>33470.33</v>
      </c>
      <c r="H33" s="6">
        <f t="shared" si="2"/>
        <v>1</v>
      </c>
      <c r="I33" s="7">
        <f t="shared" si="2"/>
        <v>0</v>
      </c>
      <c r="J33" s="7">
        <f t="shared" si="2"/>
        <v>0</v>
      </c>
    </row>
    <row r="34" spans="1:10" ht="22.5" x14ac:dyDescent="0.25">
      <c r="A34" s="8" t="s">
        <v>59</v>
      </c>
      <c r="B34" s="9" t="s">
        <v>14</v>
      </c>
      <c r="C34" s="9" t="s">
        <v>19</v>
      </c>
      <c r="D34" s="13" t="s">
        <v>60</v>
      </c>
      <c r="E34" s="10">
        <v>14</v>
      </c>
      <c r="F34" s="10">
        <v>1146</v>
      </c>
      <c r="G34" s="11">
        <f>ROUND(E34*F34,2)</f>
        <v>16044</v>
      </c>
      <c r="H34" s="10">
        <v>14</v>
      </c>
      <c r="I34" s="23">
        <v>0</v>
      </c>
      <c r="J34" s="11">
        <f>ROUND(H34*I34,2)</f>
        <v>0</v>
      </c>
    </row>
    <row r="35" spans="1:10" ht="292.5" x14ac:dyDescent="0.25">
      <c r="A35" s="12"/>
      <c r="B35" s="12"/>
      <c r="C35" s="12"/>
      <c r="D35" s="13" t="s">
        <v>61</v>
      </c>
      <c r="E35" s="12"/>
      <c r="F35" s="12"/>
      <c r="G35" s="12"/>
      <c r="H35" s="12"/>
      <c r="I35" s="12"/>
      <c r="J35" s="12"/>
    </row>
    <row r="36" spans="1:10" ht="22.5" x14ac:dyDescent="0.25">
      <c r="A36" s="8" t="s">
        <v>62</v>
      </c>
      <c r="B36" s="9" t="s">
        <v>14</v>
      </c>
      <c r="C36" s="9" t="s">
        <v>27</v>
      </c>
      <c r="D36" s="13" t="s">
        <v>63</v>
      </c>
      <c r="E36" s="10">
        <v>893.2</v>
      </c>
      <c r="F36" s="10">
        <v>19.510000000000002</v>
      </c>
      <c r="G36" s="11">
        <f>ROUND(E36*F36,2)</f>
        <v>17426.330000000002</v>
      </c>
      <c r="H36" s="10">
        <v>893.2</v>
      </c>
      <c r="I36" s="23">
        <v>0</v>
      </c>
      <c r="J36" s="11">
        <f>ROUND(H36*I36,2)</f>
        <v>0</v>
      </c>
    </row>
    <row r="37" spans="1:10" x14ac:dyDescent="0.25">
      <c r="A37" s="12"/>
      <c r="B37" s="12"/>
      <c r="C37" s="12"/>
      <c r="D37" s="21" t="s">
        <v>64</v>
      </c>
      <c r="E37" s="14">
        <v>1</v>
      </c>
      <c r="F37" s="15">
        <f>G34+G36</f>
        <v>33470.33</v>
      </c>
      <c r="G37" s="15">
        <f>ROUND(E37*F37,2)</f>
        <v>33470.33</v>
      </c>
      <c r="H37" s="14">
        <v>1</v>
      </c>
      <c r="I37" s="15">
        <f>J34+J36</f>
        <v>0</v>
      </c>
      <c r="J37" s="15">
        <f>ROUND(H37*I37,2)</f>
        <v>0</v>
      </c>
    </row>
    <row r="38" spans="1:10" ht="1.1499999999999999" customHeight="1" x14ac:dyDescent="0.25">
      <c r="A38" s="16"/>
      <c r="B38" s="16"/>
      <c r="C38" s="16"/>
      <c r="D38" s="22"/>
      <c r="E38" s="16"/>
      <c r="F38" s="16"/>
      <c r="G38" s="16"/>
      <c r="H38" s="16"/>
      <c r="I38" s="16"/>
      <c r="J38" s="16"/>
    </row>
    <row r="39" spans="1:10" x14ac:dyDescent="0.25">
      <c r="A39" s="5" t="s">
        <v>65</v>
      </c>
      <c r="B39" s="5" t="s">
        <v>10</v>
      </c>
      <c r="C39" s="5" t="s">
        <v>11</v>
      </c>
      <c r="D39" s="20" t="s">
        <v>66</v>
      </c>
      <c r="E39" s="6">
        <f t="shared" ref="E39:J39" si="3">E56</f>
        <v>1</v>
      </c>
      <c r="F39" s="7">
        <f t="shared" si="3"/>
        <v>5377.47</v>
      </c>
      <c r="G39" s="7">
        <f t="shared" si="3"/>
        <v>5377.47</v>
      </c>
      <c r="H39" s="6">
        <f t="shared" si="3"/>
        <v>1</v>
      </c>
      <c r="I39" s="7">
        <f t="shared" si="3"/>
        <v>0</v>
      </c>
      <c r="J39" s="7">
        <f t="shared" si="3"/>
        <v>0</v>
      </c>
    </row>
    <row r="40" spans="1:10" ht="22.5" x14ac:dyDescent="0.25">
      <c r="A40" s="8" t="s">
        <v>67</v>
      </c>
      <c r="B40" s="9" t="s">
        <v>14</v>
      </c>
      <c r="C40" s="9" t="s">
        <v>23</v>
      </c>
      <c r="D40" s="13" t="s">
        <v>68</v>
      </c>
      <c r="E40" s="10">
        <v>48</v>
      </c>
      <c r="F40" s="10">
        <v>29.94</v>
      </c>
      <c r="G40" s="11">
        <f>ROUND(E40*F40,2)</f>
        <v>1437.12</v>
      </c>
      <c r="H40" s="10">
        <v>48</v>
      </c>
      <c r="I40" s="23">
        <v>0</v>
      </c>
      <c r="J40" s="11">
        <f>ROUND(H40*I40,2)</f>
        <v>0</v>
      </c>
    </row>
    <row r="41" spans="1:10" ht="337.5" x14ac:dyDescent="0.25">
      <c r="A41" s="12"/>
      <c r="B41" s="12"/>
      <c r="C41" s="12"/>
      <c r="D41" s="13" t="s">
        <v>69</v>
      </c>
      <c r="E41" s="12"/>
      <c r="F41" s="12"/>
      <c r="G41" s="12"/>
      <c r="H41" s="12"/>
      <c r="I41" s="12"/>
      <c r="J41" s="12"/>
    </row>
    <row r="42" spans="1:10" ht="22.5" x14ac:dyDescent="0.25">
      <c r="A42" s="8" t="s">
        <v>70</v>
      </c>
      <c r="B42" s="9" t="s">
        <v>14</v>
      </c>
      <c r="C42" s="9" t="s">
        <v>23</v>
      </c>
      <c r="D42" s="13" t="s">
        <v>71</v>
      </c>
      <c r="E42" s="10">
        <v>14</v>
      </c>
      <c r="F42" s="10">
        <v>9.73</v>
      </c>
      <c r="G42" s="11">
        <f>ROUND(E42*F42,2)</f>
        <v>136.22</v>
      </c>
      <c r="H42" s="10">
        <v>14</v>
      </c>
      <c r="I42" s="23">
        <v>0</v>
      </c>
      <c r="J42" s="11">
        <f>ROUND(H42*I42,2)</f>
        <v>0</v>
      </c>
    </row>
    <row r="43" spans="1:10" ht="236.25" x14ac:dyDescent="0.25">
      <c r="A43" s="12"/>
      <c r="B43" s="12"/>
      <c r="C43" s="12"/>
      <c r="D43" s="13" t="s">
        <v>72</v>
      </c>
      <c r="E43" s="12"/>
      <c r="F43" s="12"/>
      <c r="G43" s="12"/>
      <c r="H43" s="12"/>
      <c r="I43" s="12"/>
      <c r="J43" s="12"/>
    </row>
    <row r="44" spans="1:10" ht="22.5" x14ac:dyDescent="0.25">
      <c r="A44" s="8" t="s">
        <v>73</v>
      </c>
      <c r="B44" s="9" t="s">
        <v>14</v>
      </c>
      <c r="C44" s="9" t="s">
        <v>23</v>
      </c>
      <c r="D44" s="13" t="s">
        <v>74</v>
      </c>
      <c r="E44" s="10">
        <v>12</v>
      </c>
      <c r="F44" s="10">
        <v>122.08</v>
      </c>
      <c r="G44" s="11">
        <f>ROUND(E44*F44,2)</f>
        <v>1464.96</v>
      </c>
      <c r="H44" s="10">
        <v>12</v>
      </c>
      <c r="I44" s="23">
        <v>0</v>
      </c>
      <c r="J44" s="11">
        <f>ROUND(H44*I44,2)</f>
        <v>0</v>
      </c>
    </row>
    <row r="45" spans="1:10" ht="315" x14ac:dyDescent="0.25">
      <c r="A45" s="12"/>
      <c r="B45" s="12"/>
      <c r="C45" s="12"/>
      <c r="D45" s="13" t="s">
        <v>75</v>
      </c>
      <c r="E45" s="12"/>
      <c r="F45" s="12"/>
      <c r="G45" s="12"/>
      <c r="H45" s="12"/>
      <c r="I45" s="12"/>
      <c r="J45" s="12"/>
    </row>
    <row r="46" spans="1:10" ht="22.5" x14ac:dyDescent="0.25">
      <c r="A46" s="8" t="s">
        <v>76</v>
      </c>
      <c r="B46" s="9" t="s">
        <v>14</v>
      </c>
      <c r="C46" s="9" t="s">
        <v>23</v>
      </c>
      <c r="D46" s="13" t="s">
        <v>77</v>
      </c>
      <c r="E46" s="10">
        <v>4</v>
      </c>
      <c r="F46" s="10">
        <v>122.08</v>
      </c>
      <c r="G46" s="11">
        <f>ROUND(E46*F46,2)</f>
        <v>488.32</v>
      </c>
      <c r="H46" s="10">
        <v>4</v>
      </c>
      <c r="I46" s="23">
        <v>0</v>
      </c>
      <c r="J46" s="11">
        <f>ROUND(H46*I46,2)</f>
        <v>0</v>
      </c>
    </row>
    <row r="47" spans="1:10" ht="326.25" x14ac:dyDescent="0.25">
      <c r="A47" s="12"/>
      <c r="B47" s="12"/>
      <c r="C47" s="12"/>
      <c r="D47" s="13" t="s">
        <v>78</v>
      </c>
      <c r="E47" s="12"/>
      <c r="F47" s="12"/>
      <c r="G47" s="12"/>
      <c r="H47" s="12"/>
      <c r="I47" s="12"/>
      <c r="J47" s="12"/>
    </row>
    <row r="48" spans="1:10" ht="22.5" x14ac:dyDescent="0.25">
      <c r="A48" s="8" t="s">
        <v>79</v>
      </c>
      <c r="B48" s="9" t="s">
        <v>14</v>
      </c>
      <c r="C48" s="9" t="s">
        <v>23</v>
      </c>
      <c r="D48" s="13" t="s">
        <v>80</v>
      </c>
      <c r="E48" s="10">
        <v>15</v>
      </c>
      <c r="F48" s="10">
        <v>12.04</v>
      </c>
      <c r="G48" s="11">
        <f>ROUND(E48*F48,2)</f>
        <v>180.6</v>
      </c>
      <c r="H48" s="10">
        <v>15</v>
      </c>
      <c r="I48" s="23">
        <v>0</v>
      </c>
      <c r="J48" s="11">
        <f>ROUND(H48*I48,2)</f>
        <v>0</v>
      </c>
    </row>
    <row r="49" spans="1:10" ht="225" x14ac:dyDescent="0.25">
      <c r="A49" s="12"/>
      <c r="B49" s="12"/>
      <c r="C49" s="12"/>
      <c r="D49" s="13" t="s">
        <v>81</v>
      </c>
      <c r="E49" s="12"/>
      <c r="F49" s="12"/>
      <c r="G49" s="12"/>
      <c r="H49" s="12"/>
      <c r="I49" s="12"/>
      <c r="J49" s="12"/>
    </row>
    <row r="50" spans="1:10" ht="22.5" x14ac:dyDescent="0.25">
      <c r="A50" s="8" t="s">
        <v>82</v>
      </c>
      <c r="B50" s="9" t="s">
        <v>14</v>
      </c>
      <c r="C50" s="9" t="s">
        <v>23</v>
      </c>
      <c r="D50" s="13" t="s">
        <v>83</v>
      </c>
      <c r="E50" s="10">
        <v>3</v>
      </c>
      <c r="F50" s="10">
        <v>150.96</v>
      </c>
      <c r="G50" s="11">
        <f>ROUND(E50*F50,2)</f>
        <v>452.88</v>
      </c>
      <c r="H50" s="10">
        <v>3</v>
      </c>
      <c r="I50" s="23">
        <v>0</v>
      </c>
      <c r="J50" s="11">
        <f>ROUND(H50*I50,2)</f>
        <v>0</v>
      </c>
    </row>
    <row r="51" spans="1:10" ht="315" x14ac:dyDescent="0.25">
      <c r="A51" s="12"/>
      <c r="B51" s="12"/>
      <c r="C51" s="12"/>
      <c r="D51" s="13" t="s">
        <v>84</v>
      </c>
      <c r="E51" s="12"/>
      <c r="F51" s="12"/>
      <c r="G51" s="12"/>
      <c r="H51" s="12"/>
      <c r="I51" s="12"/>
      <c r="J51" s="12"/>
    </row>
    <row r="52" spans="1:10" ht="22.5" x14ac:dyDescent="0.25">
      <c r="A52" s="8" t="s">
        <v>85</v>
      </c>
      <c r="B52" s="9" t="s">
        <v>14</v>
      </c>
      <c r="C52" s="9" t="s">
        <v>15</v>
      </c>
      <c r="D52" s="13" t="s">
        <v>86</v>
      </c>
      <c r="E52" s="10">
        <v>12.51</v>
      </c>
      <c r="F52" s="10">
        <v>18.77</v>
      </c>
      <c r="G52" s="11">
        <f>ROUND(E52*F52,2)</f>
        <v>234.81</v>
      </c>
      <c r="H52" s="10">
        <v>12.51</v>
      </c>
      <c r="I52" s="23">
        <v>0</v>
      </c>
      <c r="J52" s="11">
        <f>ROUND(H52*I52,2)</f>
        <v>0</v>
      </c>
    </row>
    <row r="53" spans="1:10" ht="337.5" x14ac:dyDescent="0.25">
      <c r="A53" s="12"/>
      <c r="B53" s="12"/>
      <c r="C53" s="12"/>
      <c r="D53" s="13" t="s">
        <v>87</v>
      </c>
      <c r="E53" s="12"/>
      <c r="F53" s="12"/>
      <c r="G53" s="12"/>
      <c r="H53" s="12"/>
      <c r="I53" s="12"/>
      <c r="J53" s="12"/>
    </row>
    <row r="54" spans="1:10" ht="22.5" x14ac:dyDescent="0.25">
      <c r="A54" s="8" t="s">
        <v>88</v>
      </c>
      <c r="B54" s="9" t="s">
        <v>14</v>
      </c>
      <c r="C54" s="9" t="s">
        <v>27</v>
      </c>
      <c r="D54" s="13" t="s">
        <v>89</v>
      </c>
      <c r="E54" s="10">
        <v>92</v>
      </c>
      <c r="F54" s="10">
        <v>10.68</v>
      </c>
      <c r="G54" s="11">
        <f>ROUND(E54*F54,2)</f>
        <v>982.56</v>
      </c>
      <c r="H54" s="10">
        <v>92</v>
      </c>
      <c r="I54" s="23">
        <v>0</v>
      </c>
      <c r="J54" s="11">
        <f>ROUND(H54*I54,2)</f>
        <v>0</v>
      </c>
    </row>
    <row r="55" spans="1:10" ht="225" x14ac:dyDescent="0.25">
      <c r="A55" s="12"/>
      <c r="B55" s="12"/>
      <c r="C55" s="12"/>
      <c r="D55" s="13" t="s">
        <v>90</v>
      </c>
      <c r="E55" s="12"/>
      <c r="F55" s="12"/>
      <c r="G55" s="12"/>
      <c r="H55" s="12"/>
      <c r="I55" s="12"/>
      <c r="J55" s="12"/>
    </row>
    <row r="56" spans="1:10" x14ac:dyDescent="0.25">
      <c r="A56" s="12"/>
      <c r="B56" s="12"/>
      <c r="C56" s="12"/>
      <c r="D56" s="21" t="s">
        <v>91</v>
      </c>
      <c r="E56" s="14">
        <v>1</v>
      </c>
      <c r="F56" s="15">
        <f>G40+G42+G44+G46+G48+G50+G52+G54</f>
        <v>5377.47</v>
      </c>
      <c r="G56" s="15">
        <f>ROUND(E56*F56,2)</f>
        <v>5377.47</v>
      </c>
      <c r="H56" s="14">
        <v>1</v>
      </c>
      <c r="I56" s="15">
        <f>J40+J42+J44+J46+J48+J50+J52+J54</f>
        <v>0</v>
      </c>
      <c r="J56" s="15">
        <f>ROUND(H56*I56,2)</f>
        <v>0</v>
      </c>
    </row>
    <row r="57" spans="1:10" ht="1.1499999999999999" customHeight="1" x14ac:dyDescent="0.25">
      <c r="A57" s="16"/>
      <c r="B57" s="16"/>
      <c r="C57" s="16"/>
      <c r="D57" s="22"/>
      <c r="E57" s="16"/>
      <c r="F57" s="16"/>
      <c r="G57" s="16"/>
      <c r="H57" s="16"/>
      <c r="I57" s="16"/>
      <c r="J57" s="16"/>
    </row>
    <row r="58" spans="1:10" x14ac:dyDescent="0.25">
      <c r="A58" s="5" t="s">
        <v>92</v>
      </c>
      <c r="B58" s="5" t="s">
        <v>10</v>
      </c>
      <c r="C58" s="5" t="s">
        <v>11</v>
      </c>
      <c r="D58" s="20" t="s">
        <v>93</v>
      </c>
      <c r="E58" s="6">
        <f t="shared" ref="E58:J58" si="4">E67</f>
        <v>1</v>
      </c>
      <c r="F58" s="7">
        <f t="shared" si="4"/>
        <v>47710.71</v>
      </c>
      <c r="G58" s="7">
        <f t="shared" si="4"/>
        <v>47710.71</v>
      </c>
      <c r="H58" s="6">
        <f t="shared" si="4"/>
        <v>1</v>
      </c>
      <c r="I58" s="7">
        <f t="shared" si="4"/>
        <v>0</v>
      </c>
      <c r="J58" s="7">
        <f t="shared" si="4"/>
        <v>0</v>
      </c>
    </row>
    <row r="59" spans="1:10" ht="22.5" x14ac:dyDescent="0.25">
      <c r="A59" s="8" t="s">
        <v>94</v>
      </c>
      <c r="B59" s="9" t="s">
        <v>14</v>
      </c>
      <c r="C59" s="9" t="s">
        <v>27</v>
      </c>
      <c r="D59" s="13" t="s">
        <v>95</v>
      </c>
      <c r="E59" s="10">
        <v>143</v>
      </c>
      <c r="F59" s="10">
        <v>250.23</v>
      </c>
      <c r="G59" s="11">
        <f>ROUND(E59*F59,2)</f>
        <v>35782.89</v>
      </c>
      <c r="H59" s="10">
        <v>143</v>
      </c>
      <c r="I59" s="23">
        <v>0</v>
      </c>
      <c r="J59" s="11">
        <f>ROUND(H59*I59,2)</f>
        <v>0</v>
      </c>
    </row>
    <row r="60" spans="1:10" ht="409.5" x14ac:dyDescent="0.25">
      <c r="A60" s="12"/>
      <c r="B60" s="12"/>
      <c r="C60" s="12"/>
      <c r="D60" s="13" t="s">
        <v>96</v>
      </c>
      <c r="E60" s="12"/>
      <c r="F60" s="12"/>
      <c r="G60" s="12"/>
      <c r="H60" s="12"/>
      <c r="I60" s="12"/>
      <c r="J60" s="12"/>
    </row>
    <row r="61" spans="1:10" ht="22.5" x14ac:dyDescent="0.25">
      <c r="A61" s="8" t="s">
        <v>97</v>
      </c>
      <c r="B61" s="9" t="s">
        <v>14</v>
      </c>
      <c r="C61" s="9" t="s">
        <v>27</v>
      </c>
      <c r="D61" s="13" t="s">
        <v>98</v>
      </c>
      <c r="E61" s="10">
        <v>51</v>
      </c>
      <c r="F61" s="10">
        <v>133.61000000000001</v>
      </c>
      <c r="G61" s="11">
        <f>ROUND(E61*F61,2)</f>
        <v>6814.11</v>
      </c>
      <c r="H61" s="10">
        <v>51</v>
      </c>
      <c r="I61" s="23">
        <v>0</v>
      </c>
      <c r="J61" s="11">
        <f>ROUND(H61*I61,2)</f>
        <v>0</v>
      </c>
    </row>
    <row r="62" spans="1:10" ht="393.75" x14ac:dyDescent="0.25">
      <c r="A62" s="12"/>
      <c r="B62" s="12"/>
      <c r="C62" s="12"/>
      <c r="D62" s="13" t="s">
        <v>99</v>
      </c>
      <c r="E62" s="12"/>
      <c r="F62" s="12"/>
      <c r="G62" s="12"/>
      <c r="H62" s="12"/>
      <c r="I62" s="12"/>
      <c r="J62" s="12"/>
    </row>
    <row r="63" spans="1:10" ht="22.5" x14ac:dyDescent="0.25">
      <c r="A63" s="8" t="s">
        <v>100</v>
      </c>
      <c r="B63" s="9" t="s">
        <v>14</v>
      </c>
      <c r="C63" s="9" t="s">
        <v>23</v>
      </c>
      <c r="D63" s="13" t="s">
        <v>101</v>
      </c>
      <c r="E63" s="10">
        <v>1</v>
      </c>
      <c r="F63" s="10">
        <v>1634.1</v>
      </c>
      <c r="G63" s="11">
        <f>ROUND(E63*F63,2)</f>
        <v>1634.1</v>
      </c>
      <c r="H63" s="10">
        <v>1</v>
      </c>
      <c r="I63" s="23">
        <v>0</v>
      </c>
      <c r="J63" s="11">
        <f>ROUND(H63*I63,2)</f>
        <v>0</v>
      </c>
    </row>
    <row r="64" spans="1:10" ht="409.5" x14ac:dyDescent="0.25">
      <c r="A64" s="12"/>
      <c r="B64" s="12"/>
      <c r="C64" s="12"/>
      <c r="D64" s="13" t="s">
        <v>102</v>
      </c>
      <c r="E64" s="12"/>
      <c r="F64" s="12"/>
      <c r="G64" s="12"/>
      <c r="H64" s="12"/>
      <c r="I64" s="12"/>
      <c r="J64" s="12"/>
    </row>
    <row r="65" spans="1:10" ht="22.5" x14ac:dyDescent="0.25">
      <c r="A65" s="8" t="s">
        <v>103</v>
      </c>
      <c r="B65" s="9" t="s">
        <v>14</v>
      </c>
      <c r="C65" s="9" t="s">
        <v>23</v>
      </c>
      <c r="D65" s="13" t="s">
        <v>104</v>
      </c>
      <c r="E65" s="10">
        <v>3</v>
      </c>
      <c r="F65" s="10">
        <v>1159.8699999999999</v>
      </c>
      <c r="G65" s="11">
        <f>ROUND(E65*F65,2)</f>
        <v>3479.61</v>
      </c>
      <c r="H65" s="10">
        <v>3</v>
      </c>
      <c r="I65" s="23">
        <v>0</v>
      </c>
      <c r="J65" s="11">
        <f>ROUND(H65*I65,2)</f>
        <v>0</v>
      </c>
    </row>
    <row r="66" spans="1:10" ht="303.75" x14ac:dyDescent="0.25">
      <c r="A66" s="12"/>
      <c r="B66" s="12"/>
      <c r="C66" s="12"/>
      <c r="D66" s="13" t="s">
        <v>105</v>
      </c>
      <c r="E66" s="12"/>
      <c r="F66" s="12"/>
      <c r="G66" s="12"/>
      <c r="H66" s="12"/>
      <c r="I66" s="12"/>
      <c r="J66" s="12"/>
    </row>
    <row r="67" spans="1:10" x14ac:dyDescent="0.25">
      <c r="A67" s="12"/>
      <c r="B67" s="12"/>
      <c r="C67" s="12"/>
      <c r="D67" s="21" t="s">
        <v>106</v>
      </c>
      <c r="E67" s="14">
        <v>1</v>
      </c>
      <c r="F67" s="15">
        <f>G59+G61+G63+G65</f>
        <v>47710.71</v>
      </c>
      <c r="G67" s="15">
        <f>ROUND(E67*F67,2)</f>
        <v>47710.71</v>
      </c>
      <c r="H67" s="14">
        <v>1</v>
      </c>
      <c r="I67" s="15">
        <f>J59+J61+J63+J65</f>
        <v>0</v>
      </c>
      <c r="J67" s="15">
        <f>ROUND(H67*I67,2)</f>
        <v>0</v>
      </c>
    </row>
    <row r="68" spans="1:10" ht="1.1499999999999999" customHeight="1" x14ac:dyDescent="0.25">
      <c r="A68" s="16"/>
      <c r="B68" s="16"/>
      <c r="C68" s="16"/>
      <c r="D68" s="22"/>
      <c r="E68" s="16"/>
      <c r="F68" s="16"/>
      <c r="G68" s="16"/>
      <c r="H68" s="16"/>
      <c r="I68" s="16"/>
      <c r="J68" s="16"/>
    </row>
    <row r="69" spans="1:10" x14ac:dyDescent="0.25">
      <c r="A69" s="5" t="s">
        <v>107</v>
      </c>
      <c r="B69" s="5" t="s">
        <v>10</v>
      </c>
      <c r="C69" s="5" t="s">
        <v>11</v>
      </c>
      <c r="D69" s="20" t="s">
        <v>108</v>
      </c>
      <c r="E69" s="6">
        <f t="shared" ref="E69:J69" si="5">E72</f>
        <v>1</v>
      </c>
      <c r="F69" s="7">
        <f t="shared" si="5"/>
        <v>5828</v>
      </c>
      <c r="G69" s="7">
        <f t="shared" si="5"/>
        <v>5828</v>
      </c>
      <c r="H69" s="6">
        <f t="shared" si="5"/>
        <v>1</v>
      </c>
      <c r="I69" s="7">
        <f t="shared" si="5"/>
        <v>0</v>
      </c>
      <c r="J69" s="7">
        <f t="shared" si="5"/>
        <v>0</v>
      </c>
    </row>
    <row r="70" spans="1:10" ht="22.5" x14ac:dyDescent="0.25">
      <c r="A70" s="8" t="s">
        <v>109</v>
      </c>
      <c r="B70" s="9" t="s">
        <v>14</v>
      </c>
      <c r="C70" s="9" t="s">
        <v>27</v>
      </c>
      <c r="D70" s="13" t="s">
        <v>110</v>
      </c>
      <c r="E70" s="10">
        <v>775</v>
      </c>
      <c r="F70" s="10">
        <v>7.52</v>
      </c>
      <c r="G70" s="11">
        <f>ROUND(E70*F70,2)</f>
        <v>5828</v>
      </c>
      <c r="H70" s="10">
        <v>775</v>
      </c>
      <c r="I70" s="23">
        <v>0</v>
      </c>
      <c r="J70" s="11">
        <f>ROUND(H70*I70,2)</f>
        <v>0</v>
      </c>
    </row>
    <row r="71" spans="1:10" ht="168.75" x14ac:dyDescent="0.25">
      <c r="A71" s="12"/>
      <c r="B71" s="12"/>
      <c r="C71" s="12"/>
      <c r="D71" s="13" t="s">
        <v>111</v>
      </c>
      <c r="E71" s="12"/>
      <c r="F71" s="12"/>
      <c r="G71" s="12"/>
      <c r="H71" s="12"/>
      <c r="I71" s="12"/>
      <c r="J71" s="12"/>
    </row>
    <row r="72" spans="1:10" x14ac:dyDescent="0.25">
      <c r="A72" s="12"/>
      <c r="B72" s="12"/>
      <c r="C72" s="12"/>
      <c r="D72" s="21" t="s">
        <v>112</v>
      </c>
      <c r="E72" s="14">
        <v>1</v>
      </c>
      <c r="F72" s="15">
        <f>G70</f>
        <v>5828</v>
      </c>
      <c r="G72" s="15">
        <f>ROUND(E72*F72,2)</f>
        <v>5828</v>
      </c>
      <c r="H72" s="14">
        <v>1</v>
      </c>
      <c r="I72" s="15">
        <f>J70</f>
        <v>0</v>
      </c>
      <c r="J72" s="15">
        <f>ROUND(H72*I72,2)</f>
        <v>0</v>
      </c>
    </row>
    <row r="73" spans="1:10" ht="1.1499999999999999" customHeight="1" x14ac:dyDescent="0.25">
      <c r="A73" s="16"/>
      <c r="B73" s="16"/>
      <c r="C73" s="16"/>
      <c r="D73" s="22"/>
      <c r="E73" s="16"/>
      <c r="F73" s="16"/>
      <c r="G73" s="16"/>
      <c r="H73" s="16"/>
      <c r="I73" s="16"/>
      <c r="J73" s="16"/>
    </row>
    <row r="74" spans="1:10" x14ac:dyDescent="0.25">
      <c r="A74" s="5" t="s">
        <v>113</v>
      </c>
      <c r="B74" s="5" t="s">
        <v>10</v>
      </c>
      <c r="C74" s="5" t="s">
        <v>11</v>
      </c>
      <c r="D74" s="20" t="s">
        <v>114</v>
      </c>
      <c r="E74" s="6">
        <f t="shared" ref="E74:J74" si="6">E79</f>
        <v>1</v>
      </c>
      <c r="F74" s="7">
        <f t="shared" si="6"/>
        <v>517.26</v>
      </c>
      <c r="G74" s="7">
        <f t="shared" si="6"/>
        <v>517.26</v>
      </c>
      <c r="H74" s="6">
        <f t="shared" si="6"/>
        <v>1</v>
      </c>
      <c r="I74" s="7">
        <f t="shared" si="6"/>
        <v>0</v>
      </c>
      <c r="J74" s="7">
        <f t="shared" si="6"/>
        <v>0</v>
      </c>
    </row>
    <row r="75" spans="1:10" ht="22.5" x14ac:dyDescent="0.25">
      <c r="A75" s="8" t="s">
        <v>115</v>
      </c>
      <c r="B75" s="9" t="s">
        <v>14</v>
      </c>
      <c r="C75" s="9" t="s">
        <v>15</v>
      </c>
      <c r="D75" s="13" t="s">
        <v>116</v>
      </c>
      <c r="E75" s="10">
        <v>50.04</v>
      </c>
      <c r="F75" s="10">
        <v>3.15</v>
      </c>
      <c r="G75" s="11">
        <f>ROUND(E75*F75,2)</f>
        <v>157.63</v>
      </c>
      <c r="H75" s="10">
        <v>50.04</v>
      </c>
      <c r="I75" s="23">
        <v>0</v>
      </c>
      <c r="J75" s="11">
        <f>ROUND(H75*I75,2)</f>
        <v>0</v>
      </c>
    </row>
    <row r="76" spans="1:10" ht="191.25" x14ac:dyDescent="0.25">
      <c r="A76" s="12"/>
      <c r="B76" s="12"/>
      <c r="C76" s="12"/>
      <c r="D76" s="13" t="s">
        <v>117</v>
      </c>
      <c r="E76" s="12"/>
      <c r="F76" s="12"/>
      <c r="G76" s="12"/>
      <c r="H76" s="12"/>
      <c r="I76" s="12"/>
      <c r="J76" s="12"/>
    </row>
    <row r="77" spans="1:10" ht="22.5" x14ac:dyDescent="0.25">
      <c r="A77" s="8" t="s">
        <v>118</v>
      </c>
      <c r="B77" s="9" t="s">
        <v>14</v>
      </c>
      <c r="C77" s="9" t="s">
        <v>15</v>
      </c>
      <c r="D77" s="13" t="s">
        <v>119</v>
      </c>
      <c r="E77" s="10">
        <v>10.039999999999999</v>
      </c>
      <c r="F77" s="10">
        <v>35.82</v>
      </c>
      <c r="G77" s="11">
        <f>ROUND(E77*F77,2)</f>
        <v>359.63</v>
      </c>
      <c r="H77" s="10">
        <v>10.039999999999999</v>
      </c>
      <c r="I77" s="23">
        <v>0</v>
      </c>
      <c r="J77" s="11">
        <f>ROUND(H77*I77,2)</f>
        <v>0</v>
      </c>
    </row>
    <row r="78" spans="1:10" ht="191.25" x14ac:dyDescent="0.25">
      <c r="A78" s="12"/>
      <c r="B78" s="12"/>
      <c r="C78" s="12"/>
      <c r="D78" s="13" t="s">
        <v>120</v>
      </c>
      <c r="E78" s="12"/>
      <c r="F78" s="12"/>
      <c r="G78" s="12"/>
      <c r="H78" s="12"/>
      <c r="I78" s="12"/>
      <c r="J78" s="12"/>
    </row>
    <row r="79" spans="1:10" x14ac:dyDescent="0.25">
      <c r="A79" s="12"/>
      <c r="B79" s="12"/>
      <c r="C79" s="12"/>
      <c r="D79" s="21" t="s">
        <v>121</v>
      </c>
      <c r="E79" s="14">
        <v>1</v>
      </c>
      <c r="F79" s="15">
        <f>G75+G77</f>
        <v>517.26</v>
      </c>
      <c r="G79" s="15">
        <f>ROUND(E79*F79,2)</f>
        <v>517.26</v>
      </c>
      <c r="H79" s="14">
        <v>1</v>
      </c>
      <c r="I79" s="15">
        <f>J75+J77</f>
        <v>0</v>
      </c>
      <c r="J79" s="15">
        <f>ROUND(H79*I79,2)</f>
        <v>0</v>
      </c>
    </row>
    <row r="80" spans="1:10" ht="1.1499999999999999" customHeight="1" x14ac:dyDescent="0.25">
      <c r="A80" s="16"/>
      <c r="B80" s="16"/>
      <c r="C80" s="16"/>
      <c r="D80" s="22"/>
      <c r="E80" s="16"/>
      <c r="F80" s="16"/>
      <c r="G80" s="16"/>
      <c r="H80" s="16"/>
      <c r="I80" s="16"/>
      <c r="J80" s="16"/>
    </row>
    <row r="81" spans="1:10" x14ac:dyDescent="0.25">
      <c r="A81" s="5" t="s">
        <v>122</v>
      </c>
      <c r="B81" s="5" t="s">
        <v>10</v>
      </c>
      <c r="C81" s="5" t="s">
        <v>11</v>
      </c>
      <c r="D81" s="20" t="s">
        <v>123</v>
      </c>
      <c r="E81" s="17">
        <v>1</v>
      </c>
      <c r="F81" s="18">
        <v>4826.76</v>
      </c>
      <c r="G81" s="7">
        <f>ROUND(E81*F81,2)</f>
        <v>4826.76</v>
      </c>
      <c r="H81" s="17">
        <v>1</v>
      </c>
      <c r="I81" s="18">
        <v>4826.76</v>
      </c>
      <c r="J81" s="7">
        <f>ROUND(H81*I81,2)</f>
        <v>4826.76</v>
      </c>
    </row>
    <row r="82" spans="1:10" x14ac:dyDescent="0.25">
      <c r="A82" s="12"/>
      <c r="B82" s="12"/>
      <c r="C82" s="12"/>
      <c r="D82" s="21" t="s">
        <v>124</v>
      </c>
      <c r="E82" s="14">
        <v>1</v>
      </c>
      <c r="F82" s="15">
        <f>G4+G20+G33+G39+G58+G69+G74+G81</f>
        <v>221969.26</v>
      </c>
      <c r="G82" s="15">
        <f>ROUND(E82*F82,2)</f>
        <v>221969.26</v>
      </c>
      <c r="H82" s="14">
        <v>1</v>
      </c>
      <c r="I82" s="15">
        <f>J4+J20+J33+J39+J58+J69+J74+J81</f>
        <v>4826.76</v>
      </c>
      <c r="J82" s="15">
        <f>ROUND(H82*I82,2)</f>
        <v>4826.76</v>
      </c>
    </row>
    <row r="83" spans="1:10" ht="1.1499999999999999" customHeight="1" x14ac:dyDescent="0.25">
      <c r="A83" s="16"/>
      <c r="B83" s="16"/>
      <c r="C83" s="16"/>
      <c r="D83" s="22"/>
      <c r="E83" s="16"/>
      <c r="F83" s="16"/>
      <c r="G83" s="16"/>
      <c r="H83" s="16"/>
      <c r="I83" s="16"/>
      <c r="J83" s="16"/>
    </row>
    <row r="84" spans="1:10" x14ac:dyDescent="0.25">
      <c r="A84" s="24"/>
      <c r="B84" s="25"/>
      <c r="C84" s="25"/>
      <c r="D84" s="25" t="s">
        <v>125</v>
      </c>
      <c r="E84" s="26"/>
      <c r="F84" s="27"/>
      <c r="G84" s="28">
        <f>G82</f>
        <v>221969.26</v>
      </c>
      <c r="H84" s="27"/>
      <c r="I84" s="26"/>
      <c r="J84" s="28">
        <f>J82</f>
        <v>4826.76</v>
      </c>
    </row>
    <row r="85" spans="1:10" x14ac:dyDescent="0.25">
      <c r="A85" s="29"/>
      <c r="B85" s="30"/>
      <c r="C85" s="30"/>
      <c r="D85" s="30" t="s">
        <v>126</v>
      </c>
      <c r="E85" s="31">
        <v>0.19</v>
      </c>
      <c r="F85" s="32"/>
      <c r="G85" s="33">
        <f>G84*E85</f>
        <v>42174.16</v>
      </c>
      <c r="H85" s="34"/>
      <c r="I85" s="35">
        <v>0.19</v>
      </c>
      <c r="J85" s="33">
        <f>J84*I85</f>
        <v>917.08</v>
      </c>
    </row>
    <row r="86" spans="1:10" x14ac:dyDescent="0.25">
      <c r="A86" s="29"/>
      <c r="B86" s="30"/>
      <c r="C86" s="30"/>
      <c r="D86" s="30" t="s">
        <v>128</v>
      </c>
      <c r="E86" s="36"/>
      <c r="F86" s="32"/>
      <c r="G86" s="33">
        <f>G84+G85</f>
        <v>264143.42</v>
      </c>
      <c r="H86" s="32"/>
      <c r="I86" s="36"/>
      <c r="J86" s="33">
        <f>J84+J85</f>
        <v>5743.84</v>
      </c>
    </row>
    <row r="87" spans="1:10" x14ac:dyDescent="0.25">
      <c r="A87" s="29"/>
      <c r="B87" s="30"/>
      <c r="C87" s="30"/>
      <c r="D87" s="30" t="s">
        <v>127</v>
      </c>
      <c r="E87" s="31">
        <v>0.21</v>
      </c>
      <c r="F87" s="32"/>
      <c r="G87" s="33">
        <f>21*G86%</f>
        <v>55470.12</v>
      </c>
      <c r="H87" s="32"/>
      <c r="I87" s="31">
        <v>0.21</v>
      </c>
      <c r="J87" s="33">
        <f>E87*J86</f>
        <v>1206.21</v>
      </c>
    </row>
    <row r="88" spans="1:10" x14ac:dyDescent="0.25">
      <c r="A88" s="37"/>
      <c r="B88" s="38"/>
      <c r="C88" s="38"/>
      <c r="D88" s="38" t="s">
        <v>129</v>
      </c>
      <c r="E88" s="39"/>
      <c r="F88" s="40"/>
      <c r="G88" s="41">
        <f>G86+G87</f>
        <v>319613.53999999998</v>
      </c>
      <c r="H88" s="40"/>
      <c r="I88" s="39"/>
      <c r="J88" s="41">
        <f>J86+J87</f>
        <v>6950.05</v>
      </c>
    </row>
  </sheetData>
  <sheetProtection algorithmName="SHA-512" hashValue="IaTvZCFi4cJvbOgkhVAAWxl5ZYEU823wXD5Et7Ry6x9h+Vbdbqghlcq9SYwYZ+vY5qMxhNkV7EPg1X3xtv4zeA==" saltValue="hvzuQCeVud2lFWC+iUh+rg==" spinCount="100000" sheet="1" objects="1" scenarios="1" selectLockedCells="1"/>
  <dataValidations count="30">
    <dataValidation type="list" allowBlank="1" showInputMessage="1" showErrorMessage="1" sqref="B4:B83" xr:uid="{C62A8C59-44FB-45C2-932A-21BC10BD0967}">
      <formula1>"Capítulo,Partida,Mano de obra,Maquinaria,Material,Otros,Tarea,"</formula1>
    </dataValidation>
    <dataValidation type="decimal" allowBlank="1" showErrorMessage="1" errorTitle="ERROR" error="El precio especificado es erróneo" sqref="I5" xr:uid="{0FA95339-20D7-4C8F-BDDE-5BF71B99F9F4}">
      <formula1>0</formula1>
      <formula2>22.59</formula2>
    </dataValidation>
    <dataValidation type="decimal" allowBlank="1" showErrorMessage="1" errorTitle="ERROR" error="El precio especificado es erróneo" sqref="I7" xr:uid="{490A6B33-2151-458A-A735-33DC002B328D}">
      <formula1>0</formula1>
      <formula2>18.51</formula2>
    </dataValidation>
    <dataValidation type="decimal" allowBlank="1" showErrorMessage="1" errorTitle="ERROR" error="El precio especificado es erróneo" sqref="I9 I16" xr:uid="{65D183BF-6B36-424A-BDEC-DEAB868F41F4}">
      <formula1>0</formula1>
      <formula2>20.58</formula2>
    </dataValidation>
    <dataValidation type="decimal" allowBlank="1" showErrorMessage="1" errorTitle="ERROR" error="El precio especificado es erróneo" sqref="I11" xr:uid="{E85542A1-EEAE-4324-A4B5-D1744FEC61D8}">
      <formula1>0</formula1>
      <formula2>16.88</formula2>
    </dataValidation>
    <dataValidation type="decimal" allowBlank="1" showErrorMessage="1" errorTitle="ERROR" error="El precio especificado es erróneo" sqref="I12" xr:uid="{EC27ECA1-1415-4C80-8268-5B1FA4A714CF}">
      <formula1>0</formula1>
      <formula2>9.05</formula2>
    </dataValidation>
    <dataValidation type="decimal" allowBlank="1" showErrorMessage="1" errorTitle="ERROR" error="El precio especificado es erróneo" sqref="I14" xr:uid="{B2FF041A-91A8-44C1-B337-5A546519BB81}">
      <formula1>0</formula1>
      <formula2>27.62</formula2>
    </dataValidation>
    <dataValidation type="decimal" allowBlank="1" showErrorMessage="1" errorTitle="ERROR" error="El precio especificado es erróneo" sqref="I21" xr:uid="{FCCF2F1D-C906-470C-88B2-55E992C21788}">
      <formula1>0</formula1>
      <formula2>21.39</formula2>
    </dataValidation>
    <dataValidation type="decimal" allowBlank="1" showErrorMessage="1" errorTitle="ERROR" error="El precio especificado es erróneo" sqref="I23" xr:uid="{157C1C5E-BC02-4F7A-BE7D-C5F828D67389}">
      <formula1>0</formula1>
      <formula2>70.92</formula2>
    </dataValidation>
    <dataValidation type="decimal" allowBlank="1" showErrorMessage="1" errorTitle="ERROR" error="El precio especificado es erróneo" sqref="I25" xr:uid="{EB33AC1C-DBF6-4D98-9C44-F1256B693DF4}">
      <formula1>0</formula1>
      <formula2>90.43</formula2>
    </dataValidation>
    <dataValidation type="decimal" allowBlank="1" showErrorMessage="1" errorTitle="ERROR" error="El precio especificado es erróneo" sqref="I27" xr:uid="{897B294A-D96C-4B6D-93DD-56D43075ADAA}">
      <formula1>0</formula1>
      <formula2>91.26</formula2>
    </dataValidation>
    <dataValidation type="decimal" allowBlank="1" showErrorMessage="1" errorTitle="ERROR" error="El precio especificado es erróneo" sqref="I29" xr:uid="{331184C5-17CC-44F1-BEA4-1167E6DE390F}">
      <formula1>0</formula1>
      <formula2>71.75</formula2>
    </dataValidation>
    <dataValidation type="decimal" allowBlank="1" showErrorMessage="1" errorTitle="ERROR" error="El precio especificado es erróneo" sqref="I34" xr:uid="{1320F435-E2BC-4642-825D-60E1740F1B18}">
      <formula1>0</formula1>
      <formula2>1146</formula2>
    </dataValidation>
    <dataValidation type="decimal" allowBlank="1" showErrorMessage="1" errorTitle="ERROR" error="El precio especificado es erróneo" sqref="I36" xr:uid="{E5647545-1422-46AE-827E-D18E006B27C9}">
      <formula1>0</formula1>
      <formula2>19.51</formula2>
    </dataValidation>
    <dataValidation type="decimal" allowBlank="1" showErrorMessage="1" errorTitle="ERROR" error="El precio especificado es erróneo" sqref="I40" xr:uid="{EBB03941-DBC1-4FFD-AE6F-EF01EDC628B0}">
      <formula1>0</formula1>
      <formula2>29.94</formula2>
    </dataValidation>
    <dataValidation type="decimal" allowBlank="1" showErrorMessage="1" errorTitle="ERROR" error="El precio especificado es erróneo" sqref="I42" xr:uid="{04B0A982-D9EF-4531-92D0-CCD60667C6E3}">
      <formula1>0</formula1>
      <formula2>9.73</formula2>
    </dataValidation>
    <dataValidation type="decimal" allowBlank="1" showErrorMessage="1" errorTitle="ERROR" error="El precio especificado es erróneo" sqref="I44 I46" xr:uid="{7FC0214C-C5EB-40E6-BB38-0EA363276687}">
      <formula1>0</formula1>
      <formula2>122.08</formula2>
    </dataValidation>
    <dataValidation type="decimal" allowBlank="1" showErrorMessage="1" errorTitle="ERROR" error="El precio especificado es erróneo" sqref="I48" xr:uid="{D109D8AA-6558-4D9C-968D-34544D3AED16}">
      <formula1>0</formula1>
      <formula2>12.04</formula2>
    </dataValidation>
    <dataValidation type="decimal" allowBlank="1" showErrorMessage="1" errorTitle="ERROR" error="El precio especificado es erróneo" sqref="I50" xr:uid="{75749A6F-905E-48C7-A028-C9432625C523}">
      <formula1>0</formula1>
      <formula2>150.96</formula2>
    </dataValidation>
    <dataValidation type="decimal" allowBlank="1" showErrorMessage="1" errorTitle="ERROR" error="El precio especificado es erróneo" sqref="I52" xr:uid="{6A5E5067-29F9-4C1C-9D87-D855CC918B7D}">
      <formula1>0</formula1>
      <formula2>18.77</formula2>
    </dataValidation>
    <dataValidation type="decimal" allowBlank="1" showErrorMessage="1" errorTitle="ERROR" error="El precio especificado es erróneo" sqref="I54" xr:uid="{FB3D2F46-A2C9-4DF1-B966-813D669FD5A6}">
      <formula1>0</formula1>
      <formula2>10.68</formula2>
    </dataValidation>
    <dataValidation type="decimal" allowBlank="1" showErrorMessage="1" errorTitle="ERROR" error="El precio especificado es erróneo" sqref="I59" xr:uid="{3565802B-4FA2-4C92-BB1D-F2314FF25360}">
      <formula1>0</formula1>
      <formula2>250.23</formula2>
    </dataValidation>
    <dataValidation type="decimal" allowBlank="1" showErrorMessage="1" errorTitle="ERROR" error="El precio especificado es erróneo" sqref="I61" xr:uid="{AEB7F6BE-524E-4BD3-A36A-A5090BA31F4B}">
      <formula1>0</formula1>
      <formula2>133.61</formula2>
    </dataValidation>
    <dataValidation type="decimal" allowBlank="1" showErrorMessage="1" errorTitle="ERROR" error="El precio especificado es erróneo" sqref="I63" xr:uid="{54F379A4-A9BA-4473-B00B-9099B7EF42AE}">
      <formula1>0</formula1>
      <formula2>1634.1</formula2>
    </dataValidation>
    <dataValidation type="decimal" allowBlank="1" showErrorMessage="1" errorTitle="ERROR" error="El precio especificado es erróneo" sqref="I65" xr:uid="{0B63AB1B-BDFF-4095-A1A2-9DB88EF963A5}">
      <formula1>0</formula1>
      <formula2>1159.87</formula2>
    </dataValidation>
    <dataValidation type="decimal" allowBlank="1" showErrorMessage="1" errorTitle="ERROR" error="El precio especificado es erróneo" sqref="I70" xr:uid="{5CF06717-B966-41EC-879A-E63A814A4810}">
      <formula1>0</formula1>
      <formula2>7.52</formula2>
    </dataValidation>
    <dataValidation type="decimal" allowBlank="1" showErrorMessage="1" errorTitle="ERROR" error="El precio especificado es erróneo" sqref="I75" xr:uid="{2681C5D4-C525-4579-B44C-6C4D8B21BE50}">
      <formula1>0</formula1>
      <formula2>3.15</formula2>
    </dataValidation>
    <dataValidation type="decimal" allowBlank="1" showErrorMessage="1" errorTitle="ERROR" error="El precio especificado es erróneo" sqref="I77" xr:uid="{13E82232-86F0-4F0A-8A4E-2291B1BD217E}">
      <formula1>0</formula1>
      <formula2>35.82</formula2>
    </dataValidation>
    <dataValidation type="decimal" allowBlank="1" showErrorMessage="1" errorTitle="ERROR" error="El BI+GG debe estar comprendido entre el 0 y 19%" sqref="I85" xr:uid="{AF6FC1F7-9000-44AD-95B4-D0AB0A565E46}">
      <formula1>0</formula1>
      <formula2>0.19</formula2>
    </dataValidation>
    <dataValidation type="whole" allowBlank="1" showErrorMessage="1" errorTitle="ERROR" error="El valor debe estar comprendido entre 0 y 19%" sqref="H85" xr:uid="{899E5253-FC80-4F3A-9D86-87B09D21412B}">
      <formula1>0</formula1>
      <formula2>19</formula2>
    </dataValidation>
  </dataValidations>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Migueláñez Arribas, Rosario Teresa</dc:creator>
  <cp:lastModifiedBy>Cárdaba Prada, Luis María</cp:lastModifiedBy>
  <dcterms:created xsi:type="dcterms:W3CDTF">2022-01-11T14:33:51Z</dcterms:created>
  <dcterms:modified xsi:type="dcterms:W3CDTF">2022-05-20T05:04:06Z</dcterms:modified>
</cp:coreProperties>
</file>