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501692DB-D517-4E8A-AD87-165391F91B21}" xr6:coauthVersionLast="36" xr6:coauthVersionMax="36" xr10:uidLastSave="{00000000-0000-0000-0000-000000000000}"/>
  <bookViews>
    <workbookView xWindow="0" yWindow="0" windowWidth="21570" windowHeight="10215" xr2:uid="{62CC88CF-66FA-4B81-864F-DB53C8C1D061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2" i="1" l="1"/>
  <c r="F247" i="1" l="1"/>
  <c r="F235" i="1"/>
  <c r="F221" i="1"/>
  <c r="F215" i="1"/>
  <c r="F216" i="1"/>
  <c r="F182" i="1"/>
  <c r="F181" i="1"/>
  <c r="F126" i="1"/>
  <c r="F174" i="1"/>
  <c r="F156" i="1"/>
  <c r="F188" i="1"/>
  <c r="F187" i="1"/>
  <c r="F186" i="1"/>
  <c r="F164" i="1"/>
  <c r="F158" i="1"/>
  <c r="F122" i="1"/>
  <c r="F116" i="1"/>
  <c r="F179" i="1"/>
  <c r="F80" i="1"/>
  <c r="F85" i="1"/>
  <c r="F79" i="1"/>
  <c r="F65" i="1"/>
  <c r="F66" i="1"/>
  <c r="F78" i="1"/>
  <c r="F77" i="1"/>
  <c r="F180" i="1"/>
  <c r="F175" i="1"/>
  <c r="F163" i="1"/>
  <c r="F157" i="1"/>
  <c r="F127" i="1"/>
  <c r="F121" i="1"/>
  <c r="F115" i="1"/>
  <c r="G254" i="1" l="1"/>
  <c r="G242" i="1"/>
  <c r="H242" i="1" s="1"/>
  <c r="G241" i="1"/>
  <c r="G197" i="1"/>
  <c r="H197" i="1" s="1"/>
  <c r="G196" i="1"/>
  <c r="H196" i="1" s="1"/>
  <c r="H241" i="1" l="1"/>
  <c r="J323" i="1"/>
  <c r="E6" i="1"/>
  <c r="E315" i="1"/>
  <c r="G316" i="1"/>
  <c r="F317" i="1" s="1"/>
  <c r="E311" i="1"/>
  <c r="G312" i="1"/>
  <c r="F313" i="1" s="1"/>
  <c r="E303" i="1"/>
  <c r="G308" i="1"/>
  <c r="H308" i="1" s="1"/>
  <c r="G307" i="1"/>
  <c r="H307" i="1" s="1"/>
  <c r="G306" i="1"/>
  <c r="H306" i="1" s="1"/>
  <c r="G305" i="1"/>
  <c r="H305" i="1" s="1"/>
  <c r="G304" i="1"/>
  <c r="E298" i="1"/>
  <c r="G300" i="1"/>
  <c r="H300" i="1" s="1"/>
  <c r="G299" i="1"/>
  <c r="H299" i="1" s="1"/>
  <c r="E294" i="1"/>
  <c r="G295" i="1"/>
  <c r="F296" i="1" s="1"/>
  <c r="E286" i="1"/>
  <c r="G291" i="1"/>
  <c r="H291" i="1" s="1"/>
  <c r="G290" i="1"/>
  <c r="H290" i="1" s="1"/>
  <c r="G289" i="1"/>
  <c r="H289" i="1" s="1"/>
  <c r="G288" i="1"/>
  <c r="G287" i="1"/>
  <c r="H287" i="1" s="1"/>
  <c r="E281" i="1"/>
  <c r="G283" i="1"/>
  <c r="H283" i="1" s="1"/>
  <c r="G282" i="1"/>
  <c r="H282" i="1" s="1"/>
  <c r="E277" i="1"/>
  <c r="G278" i="1"/>
  <c r="F279" i="1" s="1"/>
  <c r="E265" i="1"/>
  <c r="G274" i="1"/>
  <c r="H274" i="1" s="1"/>
  <c r="G273" i="1"/>
  <c r="H273" i="1" s="1"/>
  <c r="G272" i="1"/>
  <c r="H272" i="1" s="1"/>
  <c r="G271" i="1"/>
  <c r="H271" i="1" s="1"/>
  <c r="G270" i="1"/>
  <c r="H270" i="1" s="1"/>
  <c r="G269" i="1"/>
  <c r="H269" i="1" s="1"/>
  <c r="G268" i="1"/>
  <c r="H268" i="1" s="1"/>
  <c r="G267" i="1"/>
  <c r="H267" i="1" s="1"/>
  <c r="G266" i="1"/>
  <c r="E259" i="1"/>
  <c r="G262" i="1"/>
  <c r="H262" i="1" s="1"/>
  <c r="G261" i="1"/>
  <c r="H261" i="1" s="1"/>
  <c r="G260" i="1"/>
  <c r="H260" i="1" s="1"/>
  <c r="E206" i="1"/>
  <c r="E253" i="1"/>
  <c r="F255" i="1"/>
  <c r="E245" i="1"/>
  <c r="G250" i="1"/>
  <c r="H250" i="1" s="1"/>
  <c r="G249" i="1"/>
  <c r="H249" i="1" s="1"/>
  <c r="G248" i="1"/>
  <c r="H248" i="1" s="1"/>
  <c r="G247" i="1"/>
  <c r="G246" i="1"/>
  <c r="H246" i="1" s="1"/>
  <c r="E230" i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E225" i="1"/>
  <c r="G227" i="1"/>
  <c r="H227" i="1" s="1"/>
  <c r="G226" i="1"/>
  <c r="E219" i="1"/>
  <c r="G222" i="1"/>
  <c r="H222" i="1" s="1"/>
  <c r="G221" i="1"/>
  <c r="H221" i="1" s="1"/>
  <c r="G220" i="1"/>
  <c r="H220" i="1" s="1"/>
  <c r="E213" i="1"/>
  <c r="G216" i="1"/>
  <c r="H216" i="1" s="1"/>
  <c r="G215" i="1"/>
  <c r="H215" i="1" s="1"/>
  <c r="G214" i="1"/>
  <c r="E207" i="1"/>
  <c r="G210" i="1"/>
  <c r="H210" i="1" s="1"/>
  <c r="G209" i="1"/>
  <c r="H209" i="1" s="1"/>
  <c r="G208" i="1"/>
  <c r="H208" i="1" s="1"/>
  <c r="E97" i="1"/>
  <c r="E200" i="1"/>
  <c r="G201" i="1"/>
  <c r="F202" i="1" s="1"/>
  <c r="E185" i="1"/>
  <c r="G195" i="1"/>
  <c r="H195" i="1" s="1"/>
  <c r="G194" i="1"/>
  <c r="H194" i="1" s="1"/>
  <c r="G193" i="1"/>
  <c r="H193" i="1" s="1"/>
  <c r="G192" i="1"/>
  <c r="H192" i="1" s="1"/>
  <c r="G191" i="1"/>
  <c r="H191" i="1" s="1"/>
  <c r="G190" i="1"/>
  <c r="H190" i="1" s="1"/>
  <c r="G189" i="1"/>
  <c r="H189" i="1" s="1"/>
  <c r="G188" i="1"/>
  <c r="H188" i="1" s="1"/>
  <c r="G187" i="1"/>
  <c r="G186" i="1"/>
  <c r="H186" i="1" s="1"/>
  <c r="E178" i="1"/>
  <c r="G182" i="1"/>
  <c r="H182" i="1" s="1"/>
  <c r="G181" i="1"/>
  <c r="H181" i="1" s="1"/>
  <c r="G180" i="1"/>
  <c r="H180" i="1" s="1"/>
  <c r="G179" i="1"/>
  <c r="H179" i="1" s="1"/>
  <c r="E173" i="1"/>
  <c r="G175" i="1"/>
  <c r="G174" i="1"/>
  <c r="H174" i="1" s="1"/>
  <c r="E154" i="1"/>
  <c r="E161" i="1"/>
  <c r="G168" i="1"/>
  <c r="H168" i="1" s="1"/>
  <c r="G167" i="1"/>
  <c r="H167" i="1" s="1"/>
  <c r="G166" i="1"/>
  <c r="H166" i="1" s="1"/>
  <c r="G165" i="1"/>
  <c r="H165" i="1" s="1"/>
  <c r="G164" i="1"/>
  <c r="G163" i="1"/>
  <c r="H163" i="1" s="1"/>
  <c r="G162" i="1"/>
  <c r="H162" i="1" s="1"/>
  <c r="E155" i="1"/>
  <c r="G158" i="1"/>
  <c r="G157" i="1"/>
  <c r="H157" i="1" s="1"/>
  <c r="G156" i="1"/>
  <c r="H156" i="1" s="1"/>
  <c r="E112" i="1"/>
  <c r="E141" i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E130" i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E125" i="1"/>
  <c r="G127" i="1"/>
  <c r="H127" i="1" s="1"/>
  <c r="G126" i="1"/>
  <c r="H126" i="1" s="1"/>
  <c r="E119" i="1"/>
  <c r="G122" i="1"/>
  <c r="H122" i="1" s="1"/>
  <c r="G121" i="1"/>
  <c r="H121" i="1" s="1"/>
  <c r="G120" i="1"/>
  <c r="E113" i="1"/>
  <c r="G116" i="1"/>
  <c r="H116" i="1" s="1"/>
  <c r="G115" i="1"/>
  <c r="H115" i="1" s="1"/>
  <c r="G114" i="1"/>
  <c r="E98" i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G100" i="1"/>
  <c r="H100" i="1" s="1"/>
  <c r="G99" i="1"/>
  <c r="E47" i="1"/>
  <c r="E91" i="1"/>
  <c r="G92" i="1"/>
  <c r="F93" i="1" s="1"/>
  <c r="E84" i="1"/>
  <c r="G88" i="1"/>
  <c r="H88" i="1" s="1"/>
  <c r="G87" i="1"/>
  <c r="H87" i="1" s="1"/>
  <c r="G86" i="1"/>
  <c r="H86" i="1" s="1"/>
  <c r="G85" i="1"/>
  <c r="H85" i="1" s="1"/>
  <c r="E76" i="1"/>
  <c r="G81" i="1"/>
  <c r="H81" i="1" s="1"/>
  <c r="G79" i="1"/>
  <c r="H79" i="1" s="1"/>
  <c r="G78" i="1"/>
  <c r="H78" i="1" s="1"/>
  <c r="G77" i="1"/>
  <c r="E71" i="1"/>
  <c r="G73" i="1"/>
  <c r="G72" i="1"/>
  <c r="H72" i="1" s="1"/>
  <c r="E64" i="1"/>
  <c r="G68" i="1"/>
  <c r="H68" i="1" s="1"/>
  <c r="G67" i="1"/>
  <c r="H67" i="1" s="1"/>
  <c r="G66" i="1"/>
  <c r="H66" i="1" s="1"/>
  <c r="G65" i="1"/>
  <c r="E58" i="1"/>
  <c r="G61" i="1"/>
  <c r="H61" i="1" s="1"/>
  <c r="G60" i="1"/>
  <c r="H60" i="1" s="1"/>
  <c r="G59" i="1"/>
  <c r="H59" i="1" s="1"/>
  <c r="E48" i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E41" i="1"/>
  <c r="G44" i="1"/>
  <c r="H44" i="1" s="1"/>
  <c r="G43" i="1"/>
  <c r="H43" i="1" s="1"/>
  <c r="G42" i="1"/>
  <c r="H42" i="1" s="1"/>
  <c r="E29" i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G30" i="1"/>
  <c r="H30" i="1" s="1"/>
  <c r="E20" i="1"/>
  <c r="E21" i="1"/>
  <c r="G24" i="1"/>
  <c r="G23" i="1"/>
  <c r="H23" i="1" s="1"/>
  <c r="G22" i="1"/>
  <c r="H22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F243" i="1" l="1"/>
  <c r="F230" i="1" s="1"/>
  <c r="F198" i="1"/>
  <c r="F185" i="1" s="1"/>
  <c r="F69" i="1"/>
  <c r="F64" i="1" s="1"/>
  <c r="F74" i="1"/>
  <c r="F217" i="1"/>
  <c r="G217" i="1" s="1"/>
  <c r="G213" i="1" s="1"/>
  <c r="F228" i="1"/>
  <c r="H226" i="1"/>
  <c r="J325" i="1"/>
  <c r="J327" i="1"/>
  <c r="F176" i="1"/>
  <c r="G176" i="1" s="1"/>
  <c r="G173" i="1" s="1"/>
  <c r="F169" i="1"/>
  <c r="F161" i="1" s="1"/>
  <c r="F309" i="1"/>
  <c r="F303" i="1" s="1"/>
  <c r="F211" i="1"/>
  <c r="F207" i="1" s="1"/>
  <c r="F150" i="1"/>
  <c r="G150" i="1" s="1"/>
  <c r="G141" i="1" s="1"/>
  <c r="F123" i="1"/>
  <c r="F119" i="1" s="1"/>
  <c r="F110" i="1"/>
  <c r="G110" i="1" s="1"/>
  <c r="G98" i="1" s="1"/>
  <c r="H92" i="1"/>
  <c r="F56" i="1"/>
  <c r="F62" i="1"/>
  <c r="G62" i="1" s="1"/>
  <c r="G58" i="1" s="1"/>
  <c r="F139" i="1"/>
  <c r="G139" i="1" s="1"/>
  <c r="G130" i="1" s="1"/>
  <c r="F275" i="1"/>
  <c r="F265" i="1" s="1"/>
  <c r="F292" i="1"/>
  <c r="G292" i="1" s="1"/>
  <c r="G286" i="1" s="1"/>
  <c r="F301" i="1"/>
  <c r="F298" i="1" s="1"/>
  <c r="H77" i="1"/>
  <c r="H120" i="1"/>
  <c r="H175" i="1"/>
  <c r="H65" i="1"/>
  <c r="H99" i="1"/>
  <c r="F223" i="1"/>
  <c r="F219" i="1" s="1"/>
  <c r="H214" i="1"/>
  <c r="H231" i="1"/>
  <c r="H288" i="1"/>
  <c r="H254" i="1"/>
  <c r="H304" i="1"/>
  <c r="F89" i="1"/>
  <c r="G89" i="1" s="1"/>
  <c r="G84" i="1" s="1"/>
  <c r="F183" i="1"/>
  <c r="G183" i="1" s="1"/>
  <c r="G178" i="1" s="1"/>
  <c r="F251" i="1"/>
  <c r="G251" i="1" s="1"/>
  <c r="G245" i="1" s="1"/>
  <c r="F263" i="1"/>
  <c r="F259" i="1" s="1"/>
  <c r="F284" i="1"/>
  <c r="F281" i="1" s="1"/>
  <c r="H164" i="1"/>
  <c r="F25" i="1"/>
  <c r="G25" i="1" s="1"/>
  <c r="G21" i="1" s="1"/>
  <c r="F27" i="1" s="1"/>
  <c r="F117" i="1"/>
  <c r="G117" i="1" s="1"/>
  <c r="G113" i="1" s="1"/>
  <c r="F128" i="1"/>
  <c r="F125" i="1" s="1"/>
  <c r="F159" i="1"/>
  <c r="F155" i="1" s="1"/>
  <c r="H114" i="1"/>
  <c r="H131" i="1"/>
  <c r="H142" i="1"/>
  <c r="H187" i="1"/>
  <c r="H247" i="1"/>
  <c r="H266" i="1"/>
  <c r="H73" i="1"/>
  <c r="H158" i="1"/>
  <c r="H201" i="1"/>
  <c r="H278" i="1"/>
  <c r="H295" i="1"/>
  <c r="H312" i="1"/>
  <c r="F45" i="1"/>
  <c r="F39" i="1"/>
  <c r="H31" i="1"/>
  <c r="H24" i="1"/>
  <c r="H316" i="1"/>
  <c r="F18" i="1"/>
  <c r="F6" i="1" s="1"/>
  <c r="F315" i="1"/>
  <c r="G317" i="1"/>
  <c r="G315" i="1" s="1"/>
  <c r="F200" i="1"/>
  <c r="G202" i="1"/>
  <c r="G200" i="1" s="1"/>
  <c r="G279" i="1"/>
  <c r="G277" i="1" s="1"/>
  <c r="F277" i="1"/>
  <c r="G228" i="1"/>
  <c r="G225" i="1" s="1"/>
  <c r="F225" i="1"/>
  <c r="F294" i="1"/>
  <c r="G296" i="1"/>
  <c r="G294" i="1" s="1"/>
  <c r="F91" i="1"/>
  <c r="G93" i="1"/>
  <c r="G91" i="1" s="1"/>
  <c r="G313" i="1"/>
  <c r="G311" i="1" s="1"/>
  <c r="F311" i="1"/>
  <c r="F71" i="1"/>
  <c r="G74" i="1"/>
  <c r="G71" i="1" s="1"/>
  <c r="F253" i="1"/>
  <c r="G255" i="1"/>
  <c r="G253" i="1" s="1"/>
  <c r="G69" i="1" l="1"/>
  <c r="G64" i="1" s="1"/>
  <c r="G275" i="1"/>
  <c r="G265" i="1" s="1"/>
  <c r="F213" i="1"/>
  <c r="G198" i="1"/>
  <c r="G185" i="1" s="1"/>
  <c r="F178" i="1"/>
  <c r="F173" i="1"/>
  <c r="G243" i="1"/>
  <c r="G230" i="1" s="1"/>
  <c r="G223" i="1"/>
  <c r="G219" i="1" s="1"/>
  <c r="F245" i="1"/>
  <c r="J329" i="1"/>
  <c r="J331" i="1"/>
  <c r="J333" i="1" s="1"/>
  <c r="G309" i="1"/>
  <c r="G303" i="1" s="1"/>
  <c r="G169" i="1"/>
  <c r="G161" i="1" s="1"/>
  <c r="F84" i="1"/>
  <c r="F58" i="1"/>
  <c r="G56" i="1"/>
  <c r="G48" i="1" s="1"/>
  <c r="F41" i="1"/>
  <c r="G39" i="1"/>
  <c r="G29" i="1" s="1"/>
  <c r="F21" i="1"/>
  <c r="G211" i="1"/>
  <c r="G207" i="1" s="1"/>
  <c r="G159" i="1"/>
  <c r="G155" i="1" s="1"/>
  <c r="F141" i="1"/>
  <c r="F130" i="1"/>
  <c r="G128" i="1"/>
  <c r="G125" i="1" s="1"/>
  <c r="G123" i="1"/>
  <c r="G119" i="1" s="1"/>
  <c r="F113" i="1"/>
  <c r="F98" i="1"/>
  <c r="F48" i="1"/>
  <c r="G284" i="1"/>
  <c r="G281" i="1" s="1"/>
  <c r="G301" i="1"/>
  <c r="G298" i="1" s="1"/>
  <c r="F286" i="1"/>
  <c r="G263" i="1"/>
  <c r="G259" i="1" s="1"/>
  <c r="G45" i="1"/>
  <c r="G41" i="1" s="1"/>
  <c r="F29" i="1"/>
  <c r="G18" i="1"/>
  <c r="G6" i="1" s="1"/>
  <c r="F20" i="1"/>
  <c r="G27" i="1"/>
  <c r="G20" i="1" s="1"/>
  <c r="F152" i="1" l="1"/>
  <c r="G152" i="1" s="1"/>
  <c r="G112" i="1" s="1"/>
  <c r="F257" i="1"/>
  <c r="G257" i="1" s="1"/>
  <c r="G206" i="1" s="1"/>
  <c r="F171" i="1"/>
  <c r="G171" i="1" s="1"/>
  <c r="G154" i="1" s="1"/>
  <c r="F112" i="1" l="1"/>
  <c r="F206" i="1"/>
  <c r="F154" i="1"/>
  <c r="F204" i="1"/>
  <c r="G204" i="1" s="1"/>
  <c r="G97" i="1" s="1"/>
  <c r="F97" i="1" l="1"/>
  <c r="E336" i="1" l="1"/>
  <c r="G80" i="1"/>
  <c r="H80" i="1" s="1"/>
  <c r="F82" i="1" l="1"/>
  <c r="G82" i="1" s="1"/>
  <c r="G76" i="1" s="1"/>
  <c r="F95" i="1" s="1"/>
  <c r="F47" i="1" s="1"/>
  <c r="F76" i="1"/>
  <c r="G95" i="1" l="1"/>
  <c r="G47" i="1" s="1"/>
  <c r="F319" i="1" s="1"/>
  <c r="G319" i="1" s="1"/>
  <c r="G323" i="1" s="1"/>
  <c r="G325" i="1" s="1"/>
  <c r="G327" i="1" l="1"/>
  <c r="G329" i="1" s="1"/>
  <c r="G331" i="1" s="1"/>
  <c r="G333" i="1" s="1"/>
  <c r="E335" i="1" s="1"/>
</calcChain>
</file>

<file path=xl/sharedStrings.xml><?xml version="1.0" encoding="utf-8"?>
<sst xmlns="http://schemas.openxmlformats.org/spreadsheetml/2006/main" count="958" uniqueCount="446">
  <si>
    <t>PROYECTO DE INSTALACIÓN DE LOS SISTEMAS DE COMUNICACIONES ASOCIADOS A LAS SALAS CRÍTICAS DEL NUEVO CENTRO DE PROCESO DE DATOS</t>
  </si>
  <si>
    <t>Presupuesto</t>
  </si>
  <si>
    <t>Código</t>
  </si>
  <si>
    <t>Nat</t>
  </si>
  <si>
    <t>Ud</t>
  </si>
  <si>
    <t>Resumen</t>
  </si>
  <si>
    <t>01</t>
  </si>
  <si>
    <t>Capítulo</t>
  </si>
  <si>
    <t/>
  </si>
  <si>
    <t>Armarios</t>
  </si>
  <si>
    <t>RACK45U8x12</t>
  </si>
  <si>
    <t>Partida</t>
  </si>
  <si>
    <t>u</t>
  </si>
  <si>
    <t>Armario de 45U y 800x1200m</t>
  </si>
  <si>
    <t>CERRFRACK</t>
  </si>
  <si>
    <t>PDUMON0U</t>
  </si>
  <si>
    <t>PDU 32A Monofásica 20xC13 + 4xC19</t>
  </si>
  <si>
    <t>PDUTRI0U</t>
  </si>
  <si>
    <t>PDU 32A Trifásica 12xC13 + 12xC19</t>
  </si>
  <si>
    <t>SENSRACK</t>
  </si>
  <si>
    <t>Sistema sensores temperatura, humedad y cierre de puerta de armario</t>
  </si>
  <si>
    <t>RACKCORTIN</t>
  </si>
  <si>
    <t>Cortinilla enrollable armario 45 U</t>
  </si>
  <si>
    <t>RACKBLIND1U</t>
  </si>
  <si>
    <t>Panel ciego 1 U</t>
  </si>
  <si>
    <t>RACKBLIND2U</t>
  </si>
  <si>
    <t>Panel ciego 2U</t>
  </si>
  <si>
    <t>RACKCOOLBOOT</t>
  </si>
  <si>
    <t>Accesorio sellado acceso cables parte superior de armario Coolboot</t>
  </si>
  <si>
    <t>RACKRFCARD</t>
  </si>
  <si>
    <t>Tarjetas para armario</t>
  </si>
  <si>
    <t>MORACK</t>
  </si>
  <si>
    <t>Instalación completa de armario y elementos asociados</t>
  </si>
  <si>
    <t>Total 01</t>
  </si>
  <si>
    <t>02</t>
  </si>
  <si>
    <t>Sistema Separación Pasillo Frío</t>
  </si>
  <si>
    <t>2.1</t>
  </si>
  <si>
    <t>Cerramiento pasillo frío cubo 30 armarios</t>
  </si>
  <si>
    <t>2.1.1</t>
  </si>
  <si>
    <t>Estructura y puerta de entrada a pasillo 1200mm</t>
  </si>
  <si>
    <t>2.1.2</t>
  </si>
  <si>
    <t>Estructura horizontal con paneles para pasillo de 15 armarios</t>
  </si>
  <si>
    <t>2.1.3</t>
  </si>
  <si>
    <t>Instalación de cerramiento de pasillo frío</t>
  </si>
  <si>
    <t>Total 2.1</t>
  </si>
  <si>
    <t>Total 02</t>
  </si>
  <si>
    <t>03</t>
  </si>
  <si>
    <t>Canalización bandeja fibra óptica</t>
  </si>
  <si>
    <t>CBFIBRUNBAND</t>
  </si>
  <si>
    <t>m</t>
  </si>
  <si>
    <t>Bandeja lineal 300x100 mm</t>
  </si>
  <si>
    <t>CBFIBRUNENSA</t>
  </si>
  <si>
    <t>Pieza ensamblado para bandeja 300x100 mm</t>
  </si>
  <si>
    <t>CBFIBRUNPZL</t>
  </si>
  <si>
    <t>Pieza curva 90º para bandejas 300x100 mm</t>
  </si>
  <si>
    <t>CBFIBRUNPZT</t>
  </si>
  <si>
    <t>Pieza cruce unión 3 bandejas 300x100 mm</t>
  </si>
  <si>
    <t>CBFIBRUNPZX</t>
  </si>
  <si>
    <t>Pieza cruce unión 4 bandejas 300x100 mm</t>
  </si>
  <si>
    <t>CBFIBRUNPZRACK</t>
  </si>
  <si>
    <t>Accesorio salida cables</t>
  </si>
  <si>
    <t>CBFIBRUNPZBIF</t>
  </si>
  <si>
    <t>Doble canal para bajada de fibra desde accesorio salida hasta entrada armario</t>
  </si>
  <si>
    <t>CBFIBRUNCLIP</t>
  </si>
  <si>
    <t>Pareja de clip de sujeción de bandeja a soporte</t>
  </si>
  <si>
    <t>CBFIBRUNINST</t>
  </si>
  <si>
    <t>Instalación de bandeja de fibra óptica</t>
  </si>
  <si>
    <t>Total 03</t>
  </si>
  <si>
    <t>04</t>
  </si>
  <si>
    <t>Cableado eléctrico para armarios de cuartos de comunicaciones</t>
  </si>
  <si>
    <t>4.1</t>
  </si>
  <si>
    <t>Suministro e instalación de bandeja de rejilla 500x100mm en falso suelo</t>
  </si>
  <si>
    <t>4.2</t>
  </si>
  <si>
    <t>Suministro e instalación de cableado eléctrico monofásico desde cuadro hasta armario en sala COM</t>
  </si>
  <si>
    <t>4.3</t>
  </si>
  <si>
    <t>Suministro e instalación de cableado eléctrico trifásico desde cuadro hasta armario en sala COM</t>
  </si>
  <si>
    <t>Total 04</t>
  </si>
  <si>
    <t>05</t>
  </si>
  <si>
    <t>Cableado Cobre</t>
  </si>
  <si>
    <t>5.1</t>
  </si>
  <si>
    <t>Elementos cableado cobre armario estándar EDA</t>
  </si>
  <si>
    <t>CBPATCH24</t>
  </si>
  <si>
    <t>Panel para instalación 24 puertos RJ45</t>
  </si>
  <si>
    <t>CBGESTICABLE</t>
  </si>
  <si>
    <t>Pasacables 1U para gestión de cableado de panel</t>
  </si>
  <si>
    <t>CBLATUTP6A3M-28</t>
  </si>
  <si>
    <t>Latiguillo parcheo UTP Cat 6A AWG28 3m</t>
  </si>
  <si>
    <t>CBCASET6UTP10M</t>
  </si>
  <si>
    <t>Agrupación 6 puertos UTP terminados en casete Cat 6A 10m</t>
  </si>
  <si>
    <t>CBCASET6UTP15M</t>
  </si>
  <si>
    <t>Agrupación 6 puertos UTP terminados en casete Cat 6A 15m</t>
  </si>
  <si>
    <t>CBCASET6UTP20M</t>
  </si>
  <si>
    <t>Agrupación 6 puertos UTP terminados en casete Cat 6A 20m</t>
  </si>
  <si>
    <t>CBCASET6UTP25M</t>
  </si>
  <si>
    <t>Agrupación 6 puertos UTP terminados en casete Cat 6A 25m</t>
  </si>
  <si>
    <t>Total 5.1</t>
  </si>
  <si>
    <t>5.2</t>
  </si>
  <si>
    <t>Elementos cableado cobre armario End of Row HDA</t>
  </si>
  <si>
    <t>CBPATCH24ANG</t>
  </si>
  <si>
    <t>Panel angulado para instalación 24 puertos RJ45</t>
  </si>
  <si>
    <t>CBGESTCABLE2U</t>
  </si>
  <si>
    <t>Pasacables 2U para gestión de cableado en armario</t>
  </si>
  <si>
    <t>CBLATUTP6A2M-28</t>
  </si>
  <si>
    <t>Latiguillo parcheo UTP Cat 6A AWG28 2m</t>
  </si>
  <si>
    <t>Total 5.2</t>
  </si>
  <si>
    <t>5.3</t>
  </si>
  <si>
    <t>Cableado entre cuartos de COM</t>
  </si>
  <si>
    <t>CBCASET6UTP75M</t>
  </si>
  <si>
    <t>Agrupación 6 puertos UTP terminados en casete Cat 6A 75m</t>
  </si>
  <si>
    <t>CBCASET6UTP60M</t>
  </si>
  <si>
    <t>Agrupación 6 puertos UTP terminados en casete Cat 6A 60m</t>
  </si>
  <si>
    <t>Total 5.3</t>
  </si>
  <si>
    <t>5.4</t>
  </si>
  <si>
    <t>Accesorios acomodar bajante de cableado de bandeja a armario</t>
  </si>
  <si>
    <t>CBACCREJCURV</t>
  </si>
  <si>
    <t>Accesorio bajada cable cobre desde bandeja rejilla</t>
  </si>
  <si>
    <t>CBACCREJGUIA</t>
  </si>
  <si>
    <t>Accesorio guiado cable soporte brida en bandeja rejilla</t>
  </si>
  <si>
    <t>Total 5.4</t>
  </si>
  <si>
    <t>5.5</t>
  </si>
  <si>
    <t>Elementos cableado para laboratorio y sala almacenamiento</t>
  </si>
  <si>
    <t>CBCASET6UTP45M</t>
  </si>
  <si>
    <t>Agrupación 6 puertos UTP terminados en casete Cat 6A 45m</t>
  </si>
  <si>
    <t>Total 5.5</t>
  </si>
  <si>
    <t>5.6</t>
  </si>
  <si>
    <t>Otros elementos cableado de cobre</t>
  </si>
  <si>
    <t>CBLATUTP6A5M-28</t>
  </si>
  <si>
    <t>Latiguillo parcheo UTP Cat 6A AWG28 5m</t>
  </si>
  <si>
    <t>CBLATUTP6A15M-28</t>
  </si>
  <si>
    <t>Latiguillo parcheo UTP Cat 6A AWG28 15m</t>
  </si>
  <si>
    <t>CBCLIPx6UTP</t>
  </si>
  <si>
    <t>Accesorio de agrupación de 6 cables de UTP con terminación RJ45 y extracción en grupo</t>
  </si>
  <si>
    <t>Total 5.6</t>
  </si>
  <si>
    <t>5.7</t>
  </si>
  <si>
    <t>Instalación de cableado estructurado de cobre</t>
  </si>
  <si>
    <t>INSTCBCU</t>
  </si>
  <si>
    <t>Total 5.7</t>
  </si>
  <si>
    <t>Total 05</t>
  </si>
  <si>
    <t>06</t>
  </si>
  <si>
    <t>Cableado Fibra Óptica</t>
  </si>
  <si>
    <t>6.1</t>
  </si>
  <si>
    <t>Elementos cableado fibra óptica armario estándar EDA</t>
  </si>
  <si>
    <t>CBFIBENC1U</t>
  </si>
  <si>
    <t>Bastidor fibra óptica 1U para instalación de casetes</t>
  </si>
  <si>
    <t>CBFIBCAS6OM4LC</t>
  </si>
  <si>
    <t>Casete 6 puertos dúplex LC OM4</t>
  </si>
  <si>
    <t>CBFIBCAS6OS2LC</t>
  </si>
  <si>
    <t>Casete 6 puertos dúplex LC APC OS2</t>
  </si>
  <si>
    <t>CBFIBJUMOM4LC-3M</t>
  </si>
  <si>
    <t>Latiguillo OM4 LC-LC bifibra uniboot 3m</t>
  </si>
  <si>
    <t>CBFIBJUMOS2LC-3M</t>
  </si>
  <si>
    <t>Latiguillo OS2 LC APC-LC PC bifibra uniboot 3m</t>
  </si>
  <si>
    <t>CBFIBJUMOS2LCA-3M</t>
  </si>
  <si>
    <t>Latiguillo OS2 LC APC-LC APC bifibra uniboot 3m</t>
  </si>
  <si>
    <t>CBFIBTRKPOOM410m</t>
  </si>
  <si>
    <t>Cable trunk 12 fibras OM4 MPO 10m</t>
  </si>
  <si>
    <t>CBFIBTRKPOOM415m</t>
  </si>
  <si>
    <t>Cable trunk 12 fibras OM4 MPO 15m</t>
  </si>
  <si>
    <t>CBFIBTRKPOOM420m</t>
  </si>
  <si>
    <t>Cable trunk 12 fibras OM4 MPO 20m</t>
  </si>
  <si>
    <t>CBFIBTRKPOOM422m</t>
  </si>
  <si>
    <t>Cable trunk 12 fibras OM4 MPO 22m</t>
  </si>
  <si>
    <t>CBFIBTRKPOOS220m</t>
  </si>
  <si>
    <t>Cable trunk 12 fibras OS2 MPO 20m</t>
  </si>
  <si>
    <t>Total 6.1</t>
  </si>
  <si>
    <t>6.2</t>
  </si>
  <si>
    <t>Elementos cableado fibra óptica armario End of Row HDA</t>
  </si>
  <si>
    <t>6.2.1</t>
  </si>
  <si>
    <t>Reflejo armarios fila</t>
  </si>
  <si>
    <t>CBFIBENC4U</t>
  </si>
  <si>
    <t>Bastidor fibra óptica 4U para instalación de casetes</t>
  </si>
  <si>
    <t>Total 6.2.1</t>
  </si>
  <si>
    <t>6.2.2</t>
  </si>
  <si>
    <t>Reflejo salas COM</t>
  </si>
  <si>
    <t>CBFIBENC2U</t>
  </si>
  <si>
    <t>Bastidor fibra óptica 2U para instalación de casetes</t>
  </si>
  <si>
    <t>Total 6.2.2</t>
  </si>
  <si>
    <t>6.2.3</t>
  </si>
  <si>
    <t>Reflejo Sala COM Espejo SAN</t>
  </si>
  <si>
    <t>Total 6.2.3</t>
  </si>
  <si>
    <t>6.2.4</t>
  </si>
  <si>
    <t>Cables trunk HDA-MDA Cubo 1</t>
  </si>
  <si>
    <t>CBFIBTRKMPOOM467m</t>
  </si>
  <si>
    <t>Cable trunk 12 fibras OM4 MPO 67m</t>
  </si>
  <si>
    <t>CBFIBTRKMPOOS267m</t>
  </si>
  <si>
    <t>Cable trunk 12 fibras OS2 MPO 67m</t>
  </si>
  <si>
    <t>CBFIBTRKMPOOM426m</t>
  </si>
  <si>
    <t>Cable trunk 12 fibras OM4 MPO 26m</t>
  </si>
  <si>
    <t>CBFIBTRKMPOOS226m</t>
  </si>
  <si>
    <t>Cable trunk 12 fibras OS2 MPO 26m</t>
  </si>
  <si>
    <t>CBFIBTRKMPOOM444m</t>
  </si>
  <si>
    <t>Cable trunk 12 fibras OM4 MPO 44m</t>
  </si>
  <si>
    <t>CBFIBTRKMPOOS244m</t>
  </si>
  <si>
    <t>Cable trunk 12 fibras OS2 MPO 44m</t>
  </si>
  <si>
    <t>CBFIBTRKMPOOM485m</t>
  </si>
  <si>
    <t>Cable trunk 12 fibras OM4 MPO 85m</t>
  </si>
  <si>
    <t>CBFIBTRKMPOOS285m</t>
  </si>
  <si>
    <t>Cable trunk 12 fibras OS2 MPO 85m</t>
  </si>
  <si>
    <t>Total 6.2.4</t>
  </si>
  <si>
    <t>6.2.5</t>
  </si>
  <si>
    <t>Cables trunk HDA-MDA Cubo 2</t>
  </si>
  <si>
    <t>CBFIBTRKMPOOM469m</t>
  </si>
  <si>
    <t>Cable trunk 12 fibras OM4 MPO 69m</t>
  </si>
  <si>
    <t>CBFIBTRKMPOOS269m</t>
  </si>
  <si>
    <t>Cable trunk 12 fibras OS2 MPO 69m</t>
  </si>
  <si>
    <t>CBFIBTRKMPOOM428m</t>
  </si>
  <si>
    <t>Cable trunk 12 fibras OM4 MPO 28m</t>
  </si>
  <si>
    <t>CBFIBTRKMPOOS228m</t>
  </si>
  <si>
    <t>Cable trunk 12 fibras OS2 MPO 28m</t>
  </si>
  <si>
    <t>CBFIBTRKMPOOM439m</t>
  </si>
  <si>
    <t>Cable trunk 12 fibras OM4 MPO 39m</t>
  </si>
  <si>
    <t>CBFIBTRKMPOOS239m</t>
  </si>
  <si>
    <t>Cable trunk 12 fibras OS2 MPO 39m</t>
  </si>
  <si>
    <t>CBFIBTRKMPOOM480m</t>
  </si>
  <si>
    <t>Cable trunk 12 fibras OM4 MPO 80m</t>
  </si>
  <si>
    <t>CBFIBTRKMPOOS280m</t>
  </si>
  <si>
    <t>Cable trunk 12 fibras OS2 MPO 80m</t>
  </si>
  <si>
    <t>Total 6.2.5</t>
  </si>
  <si>
    <t>Total 6.2</t>
  </si>
  <si>
    <t>6.3</t>
  </si>
  <si>
    <t>Elementos cableado armario fibra óptica armario Cuarto COM MDA</t>
  </si>
  <si>
    <t>6.3.1</t>
  </si>
  <si>
    <t>Reflejo Armarios HDA</t>
  </si>
  <si>
    <t>Total 6.3.1</t>
  </si>
  <si>
    <t>6.3.2</t>
  </si>
  <si>
    <t>Fibra entre cuartos COM</t>
  </si>
  <si>
    <t>CBFIBTRKMPOOM475m</t>
  </si>
  <si>
    <t>Cable 12 fibras OM4 MPO interconexión casetes 75m</t>
  </si>
  <si>
    <t>CBFIBTRKMPOOS275m</t>
  </si>
  <si>
    <t>Cable 12 fibras OS2 MPO interconexión casetes 75m</t>
  </si>
  <si>
    <t>CBFIBTRKMPOOM460m</t>
  </si>
  <si>
    <t>Cable 12 fibras OM4 MPO interconexión casetes 60m</t>
  </si>
  <si>
    <t>CBFIBTRKMPOOS260m</t>
  </si>
  <si>
    <t>Cable 12 fibras OS2 MPO interconexión casetes 60m</t>
  </si>
  <si>
    <t>Total 6.3.2</t>
  </si>
  <si>
    <t>Total 6.3</t>
  </si>
  <si>
    <t>6.4</t>
  </si>
  <si>
    <t>Elementos cableado fibra óptica armario SAN Cuarto COM</t>
  </si>
  <si>
    <t>Total 6.4</t>
  </si>
  <si>
    <t>6.5</t>
  </si>
  <si>
    <t>Total 6.5</t>
  </si>
  <si>
    <t>6.6</t>
  </si>
  <si>
    <t>Otros elementos cableado de fibra</t>
  </si>
  <si>
    <t>CBFIBJUMOM4LC-5M</t>
  </si>
  <si>
    <t>Latiguillo OM4 LC-LC bifibra uniboot 5m</t>
  </si>
  <si>
    <t>CBFIBJUMOS2LC-5M</t>
  </si>
  <si>
    <t>Latiguillo OS2 LC APC-LC PC bifibra uniboot 5m</t>
  </si>
  <si>
    <t>CBFIBJUMOS2LCA-5M</t>
  </si>
  <si>
    <t>Latiguillo OS2 LC APC-LC APC bifibra uniboot 5m</t>
  </si>
  <si>
    <t>CBFIBJUMOM4LC-10M</t>
  </si>
  <si>
    <t>Latiguillo OM4 LC-LC bifibra uniboot 10m</t>
  </si>
  <si>
    <t>CBFIBJUMOS2LC-10M</t>
  </si>
  <si>
    <t>Latiguillo OS2 LC APC-LC PC bifibra uniboot 10m</t>
  </si>
  <si>
    <t>CBFIBJUMOS2LCA-10M</t>
  </si>
  <si>
    <t>Latiguillo OS2 LC APC- LC APC bifibra uniboot 10m</t>
  </si>
  <si>
    <t>CBFIBCAS6MPO</t>
  </si>
  <si>
    <t>Casete  interconexión 6 puertos MPO</t>
  </si>
  <si>
    <t>Total 6.6</t>
  </si>
  <si>
    <t>6.7</t>
  </si>
  <si>
    <t>Instalación de cableado estructurado de fibra óptica</t>
  </si>
  <si>
    <t>INSTCBFIB</t>
  </si>
  <si>
    <t>Total 6.7</t>
  </si>
  <si>
    <t>Total 06</t>
  </si>
  <si>
    <t>07</t>
  </si>
  <si>
    <t>Electrónica Red LAN</t>
  </si>
  <si>
    <t>07.01</t>
  </si>
  <si>
    <t>Conmutadores leaf cobre</t>
  </si>
  <si>
    <t>SWNEX93108TC-EX</t>
  </si>
  <si>
    <t>Conmutador Leaf 48 puertos UTP 1/2,5/5/10G, 6 puertos QSFP 40/100G</t>
  </si>
  <si>
    <t>OPQSF100GDR</t>
  </si>
  <si>
    <t>Transceptor óptico QSFP 100Gbps monomodo 500 m</t>
  </si>
  <si>
    <t>OPQSF100GSRBD</t>
  </si>
  <si>
    <t>Transceptor óptico QSFP 100Gbps multimodo BiDi LC</t>
  </si>
  <si>
    <t>Total 07.01</t>
  </si>
  <si>
    <t>07.02</t>
  </si>
  <si>
    <t>Conmutadores leaf fibra</t>
  </si>
  <si>
    <t>SWNEX93240YC-FX2</t>
  </si>
  <si>
    <t>Conmutador Leaf 36 puertos QSFP 10/25/40/100G, 2 fuentes alimentación</t>
  </si>
  <si>
    <t>Total 07.02</t>
  </si>
  <si>
    <t>07.03</t>
  </si>
  <si>
    <t>Conmutador Spine</t>
  </si>
  <si>
    <t>SWNEX9364C-GX</t>
  </si>
  <si>
    <t>Conmutador spine 64 puertos QSFP 40/100, 2 fuentes alimentación, ampliación memoria 16GB</t>
  </si>
  <si>
    <t>OPQSF100GFR</t>
  </si>
  <si>
    <t>Transceptor óptico QSFP 100Gbps monomodo 2 km</t>
  </si>
  <si>
    <t>Total 07.03</t>
  </si>
  <si>
    <t>07.04</t>
  </si>
  <si>
    <t>Switch Gestión fuera de banda</t>
  </si>
  <si>
    <t>SWCAT920048P-E</t>
  </si>
  <si>
    <t>Conmutador 48 puertos 10/100/1000 PoE+ 4 SFP, 2 fuentes alimentacion</t>
  </si>
  <si>
    <t>OPSFP1GSX</t>
  </si>
  <si>
    <t>Modulo fibra Multimodo 1Gbps Multimodo</t>
  </si>
  <si>
    <t>Total 07.04</t>
  </si>
  <si>
    <t>07.05</t>
  </si>
  <si>
    <t>Otros elementos Electrónica red LAN</t>
  </si>
  <si>
    <t>OPTWI100G30M</t>
  </si>
  <si>
    <t>Cable conexión Twinax AOC 100Gbps 30 m</t>
  </si>
  <si>
    <t>OPTWI100G10M</t>
  </si>
  <si>
    <t>Cable conexión Twinax AOC 100Gbps 10 m</t>
  </si>
  <si>
    <t>OPTWI100G5M</t>
  </si>
  <si>
    <t>Cable conexión Twinax AOC 100Gbps 5 m</t>
  </si>
  <si>
    <t>OPQSA</t>
  </si>
  <si>
    <t>Adaptador QSA QSFP--&gt;SPF+</t>
  </si>
  <si>
    <t>OPQSF40GSR</t>
  </si>
  <si>
    <t>Transceptor óptico QSFP 40Gbps multimodo LC</t>
  </si>
  <si>
    <t>OPQSF40GER</t>
  </si>
  <si>
    <t>Transceptor óptico QSFP 40Gbps monomodo 40 km LC</t>
  </si>
  <si>
    <t>OPQSF40GLR</t>
  </si>
  <si>
    <t>Transceptor óptico QSFP 40Gbps monomodo 10 km LC</t>
  </si>
  <si>
    <t>OPSFP10GSR</t>
  </si>
  <si>
    <t>Trasceptor óptico SFP 10Gbps multimodo</t>
  </si>
  <si>
    <t>OPQSF40GSR4</t>
  </si>
  <si>
    <t>Total 07.05</t>
  </si>
  <si>
    <t>07.06</t>
  </si>
  <si>
    <t>Nodos MPLS para capa de distribución</t>
  </si>
  <si>
    <t>RTNCS540TORTIN</t>
  </si>
  <si>
    <t>Router MPLS 2 puertos 40/100G, 8 puertos 1/10/25G, 24 puertos 1/10G</t>
  </si>
  <si>
    <t>OPSFP25GLR</t>
  </si>
  <si>
    <t>Transceptor óptico SFP 25Gbps monomodo 10 km</t>
  </si>
  <si>
    <t>OPSFP10GLR</t>
  </si>
  <si>
    <t>Trasceptor óptico SFP 10Gbps monomodo 10 km</t>
  </si>
  <si>
    <t>OPSFP10GER</t>
  </si>
  <si>
    <t>Trasceptor óptico SFP 10Gbps monomodo 40 km</t>
  </si>
  <si>
    <t>Total 07.06</t>
  </si>
  <si>
    <t>07.10</t>
  </si>
  <si>
    <t>Labores de ingeniería de electrónica de red y traslado nodo core RIM y nodo IPN</t>
  </si>
  <si>
    <t>INGRED</t>
  </si>
  <si>
    <t>Total 07.10</t>
  </si>
  <si>
    <t>Total 07</t>
  </si>
  <si>
    <t>08</t>
  </si>
  <si>
    <t>Traslado Sistema DWDM</t>
  </si>
  <si>
    <t>08.01</t>
  </si>
  <si>
    <t>08.02</t>
  </si>
  <si>
    <t>Servicios profesionales para activación de nuevos servicios en DWDM</t>
  </si>
  <si>
    <t>08.03</t>
  </si>
  <si>
    <t>Transceptor 10GBaseLR para equipo DWDM Transmode</t>
  </si>
  <si>
    <t>Total 08</t>
  </si>
  <si>
    <t>09</t>
  </si>
  <si>
    <t>Instalación Cable fibra CCS-C.Central Telefonica Canillejas</t>
  </si>
  <si>
    <t>CBFO64FOOS2</t>
  </si>
  <si>
    <t>Suministro cable 64 fibra monomodo OS2</t>
  </si>
  <si>
    <t>MOCBFUSFO</t>
  </si>
  <si>
    <t>Empalme por arco de fusión de 1 fibra</t>
  </si>
  <si>
    <t>CBADAFCFC</t>
  </si>
  <si>
    <t>Adaptador FC/PC - FC-PC</t>
  </si>
  <si>
    <t>CBPIGLC</t>
  </si>
  <si>
    <t>Pigtail de 2,5m con conector LC/PC</t>
  </si>
  <si>
    <t>CBBANDFOAR19</t>
  </si>
  <si>
    <t>Bandeja Fibra armario 19''</t>
  </si>
  <si>
    <t>CBADALCLC</t>
  </si>
  <si>
    <t>Adaptador LC/PC - LC-PC</t>
  </si>
  <si>
    <t>CBPIGFC</t>
  </si>
  <si>
    <t>Pigtail de 2,5m con conector FC/PC</t>
  </si>
  <si>
    <t>MOPRUOS2</t>
  </si>
  <si>
    <t>Pruebas y medidas</t>
  </si>
  <si>
    <t>MODOCINSTOS2</t>
  </si>
  <si>
    <t>Documentación</t>
  </si>
  <si>
    <t>Total 09</t>
  </si>
  <si>
    <t>10</t>
  </si>
  <si>
    <t>Realización de rutas de fibra</t>
  </si>
  <si>
    <t>MORUTFOEST01</t>
  </si>
  <si>
    <t>Realización Ruta bifibra entre estaciones</t>
  </si>
  <si>
    <t>Total 10</t>
  </si>
  <si>
    <t>11</t>
  </si>
  <si>
    <t>Instalación de Antena GPS en cubierta del CPD</t>
  </si>
  <si>
    <t>GPSANTMULTIB</t>
  </si>
  <si>
    <t>Antena Dual GPS MEINBERG - GNSS MULTI BAND</t>
  </si>
  <si>
    <t>11.1</t>
  </si>
  <si>
    <t>Instalación de antena GPS en cubierta del CPD</t>
  </si>
  <si>
    <t>Total 11</t>
  </si>
  <si>
    <t>12</t>
  </si>
  <si>
    <t>Software gestión cableado</t>
  </si>
  <si>
    <t>12.01</t>
  </si>
  <si>
    <t>Licencia herramienta gestión y documentación cableado y conectividad</t>
  </si>
  <si>
    <t>12.02</t>
  </si>
  <si>
    <t>Licencia herramienta gestión y documentación de energía de PDU armarios</t>
  </si>
  <si>
    <t>12.03</t>
  </si>
  <si>
    <t>Licencia herramienta gestión y documentación ambiental armarios</t>
  </si>
  <si>
    <t>12.04</t>
  </si>
  <si>
    <t>Licencia herramienta gestión y documentación dispositivos</t>
  </si>
  <si>
    <t>12.05</t>
  </si>
  <si>
    <t>Licencia herramienta de gestión acceso a armarios</t>
  </si>
  <si>
    <t>Total 12</t>
  </si>
  <si>
    <t>13</t>
  </si>
  <si>
    <t>Documentación final BIM</t>
  </si>
  <si>
    <t>13.01</t>
  </si>
  <si>
    <t>Documentación final as-built de la instalación</t>
  </si>
  <si>
    <t>Total 13</t>
  </si>
  <si>
    <t>14</t>
  </si>
  <si>
    <t>Cajas de derivación para blindobarra</t>
  </si>
  <si>
    <t>ENCOFMON</t>
  </si>
  <si>
    <t>Suministro e instalación de Cofret Monofásico de alimentación para armarios sala IT CPD</t>
  </si>
  <si>
    <t>ENCOFTRI</t>
  </si>
  <si>
    <t>Suministro e instalación de Cofret Trifásico de alimentación para armarios sala IT CPD</t>
  </si>
  <si>
    <t>Total 14</t>
  </si>
  <si>
    <t>15</t>
  </si>
  <si>
    <t>Equipamiento para comprobación de instalación</t>
  </si>
  <si>
    <t>DIKCFO001</t>
  </si>
  <si>
    <t>Suministro de Certificador de cableado de fibra óptica y cobre</t>
  </si>
  <si>
    <t>DIKCFO004</t>
  </si>
  <si>
    <t>Suministro de localizador visual de fallos tipo lápiz</t>
  </si>
  <si>
    <t>DIKCFO005</t>
  </si>
  <si>
    <t>Suministro de medidor óptico de potencia</t>
  </si>
  <si>
    <t>DIKCFO006</t>
  </si>
  <si>
    <t>Suministro de pinza para identificación de tráfico de fibras ópticas</t>
  </si>
  <si>
    <t>DIKCF007</t>
  </si>
  <si>
    <t>Suministro de PC portátil para análisis de datos</t>
  </si>
  <si>
    <t>Total 15</t>
  </si>
  <si>
    <t>16</t>
  </si>
  <si>
    <t>Instalación de sistema de sellado para paso de cables por pared con diferentes zonas de incendio</t>
  </si>
  <si>
    <t>FIRESTOP4X</t>
  </si>
  <si>
    <t>Suministro e instalación de sistema de sellado de paso de cables</t>
  </si>
  <si>
    <t>Total 16</t>
  </si>
  <si>
    <t>17</t>
  </si>
  <si>
    <t>Total 17</t>
  </si>
  <si>
    <t>Total IO_21-067P</t>
  </si>
  <si>
    <t>Referencia</t>
  </si>
  <si>
    <t>Cantidad</t>
  </si>
  <si>
    <t xml:space="preserve">Coste Unitario Ejecución 
Material (€) </t>
  </si>
  <si>
    <t xml:space="preserve">Coste Ejecución 
Material (€) </t>
  </si>
  <si>
    <t>PRESUPUESTO DE EJECUCIÓN MATERIAL</t>
  </si>
  <si>
    <t>► Se deberán rellenar todas las celdas marcadas en color verde</t>
  </si>
  <si>
    <r>
      <t>► El precio unitario ofertado en cada una de las partidas podrá superar el precio unitario base de referencia indicado en el presupuesto de licitación, apareciendo un aviso (</t>
    </r>
    <r>
      <rPr>
        <b/>
        <sz val="11"/>
        <color rgb="FFFF0000"/>
        <rFont val="Calibri"/>
        <family val="2"/>
        <scheme val="minor"/>
      </rPr>
      <t>!!!</t>
    </r>
    <r>
      <rPr>
        <sz val="11"/>
        <color theme="1"/>
        <rFont val="Calibri"/>
        <family val="2"/>
        <scheme val="minor"/>
      </rPr>
      <t>) como indicación, en cada partida superada únicamente a efectos informativos.</t>
    </r>
  </si>
  <si>
    <t>► Los precios unitarios ofertados no incluirán los Gastos Generales ni el Beneficio Industrial.</t>
  </si>
  <si>
    <t xml:space="preserve">      anteriormente debidamente cumplimentadas. En caso de que las celdas mencionadas anteriormente no estén debidamente cumplimentadas, es decir, se encuentren en blanco, la oferta será excluida del procedimiento.</t>
  </si>
  <si>
    <t>SUSCEPTIBLE DE FINANCIACIÓN O COFINANCIACIÓN CON EL INSTRUMENTO TEMPORAL PLAN DE RECUPERACIÓN, TRANSFORMACIÓN Y RESILIENCIA, FINANCIADO POR LA UNIÓN EUROPEA-NEXT GENERATION EU.</t>
  </si>
  <si>
    <t>CBFIBBOUT-MPO6LC</t>
  </si>
  <si>
    <t>Cable Breakout OM4 MPO-6xLC uniboot 4 m</t>
  </si>
  <si>
    <t>CBFIBBOUT-MPO4LC</t>
  </si>
  <si>
    <t>Cable Breakout OM4 MPO-4xLC uniboot 4 m</t>
  </si>
  <si>
    <t>OPSFP25GSR</t>
  </si>
  <si>
    <t>Trasceptor óptico SFP 25Gbps multimodo</t>
  </si>
  <si>
    <t>OPSFP1025GCSR</t>
  </si>
  <si>
    <t>Trasceptor óptico SFP 10/25Gbps multimodo</t>
  </si>
  <si>
    <t>Divulgación de los Fondos de Recuperación, Transformación y Resiliencia</t>
  </si>
  <si>
    <t>DIV-PRTRUE-CART</t>
  </si>
  <si>
    <t>TOTAL OFERTA SIN IVA</t>
  </si>
  <si>
    <t>TOTAL OFERTA CON IVA</t>
  </si>
  <si>
    <t>► Las celdas marcadas en fondo verde claro se rellenarán automáticamente por ser partidas  repetidas en diferentes apartados del presupuesto.</t>
  </si>
  <si>
    <t>PRESUPUESTO BASE DE LICITACIÓN</t>
  </si>
  <si>
    <t>► El importe de la celda TOTAL OFERTA SIN IVA debe incluir el importe correspondiente de las celdas “Beneficio industrial” y “Gastos Generales”, no siendo válidas las ofertas que no tengan todas las celdas mencionadas</t>
  </si>
  <si>
    <t>► El sumatorio del total correspondiente a la celda TOTAL OFERTA CON IVA no puede superar el valor del Presupuesto Base de Licitación para este lote.</t>
  </si>
  <si>
    <t>GASTOS GENERALES:</t>
  </si>
  <si>
    <t>BENEFICIO INDUSTRIAL:</t>
  </si>
  <si>
    <t>IVA:</t>
  </si>
  <si>
    <t>Pack de cerraduras mecánicas y electrónicas con lector de tarjetas (compuesto de 2 und.)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</si>
</sst>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EBFFF8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164" fontId="4" fillId="0" borderId="0" xfId="0" applyNumberFormat="1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top"/>
    </xf>
    <xf numFmtId="0" fontId="0" fillId="0" borderId="0" xfId="0" applyFont="1" applyBorder="1" applyAlignment="1" applyProtection="1">
      <alignment vertical="top"/>
    </xf>
    <xf numFmtId="49" fontId="3" fillId="2" borderId="0" xfId="0" applyNumberFormat="1" applyFont="1" applyFill="1" applyAlignment="1" applyProtection="1">
      <alignment vertical="top"/>
    </xf>
    <xf numFmtId="49" fontId="3" fillId="2" borderId="0" xfId="0" applyNumberFormat="1" applyFont="1" applyFill="1" applyAlignment="1" applyProtection="1">
      <alignment vertical="top" wrapText="1"/>
    </xf>
    <xf numFmtId="3" fontId="3" fillId="2" borderId="0" xfId="0" applyNumberFormat="1" applyFont="1" applyFill="1" applyAlignment="1" applyProtection="1">
      <alignment vertical="top"/>
    </xf>
    <xf numFmtId="4" fontId="3" fillId="2" borderId="0" xfId="0" applyNumberFormat="1" applyFont="1" applyFill="1" applyAlignment="1" applyProtection="1">
      <alignment vertical="top"/>
    </xf>
    <xf numFmtId="49" fontId="0" fillId="3" borderId="0" xfId="0" applyNumberFormat="1" applyFont="1" applyFill="1" applyAlignment="1" applyProtection="1">
      <alignment vertical="top"/>
    </xf>
    <xf numFmtId="49" fontId="0" fillId="0" borderId="0" xfId="0" applyNumberFormat="1" applyFont="1" applyAlignment="1" applyProtection="1">
      <alignment vertical="top"/>
    </xf>
    <xf numFmtId="49" fontId="0" fillId="0" borderId="0" xfId="0" applyNumberFormat="1" applyFont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3" fontId="0" fillId="0" borderId="0" xfId="0" applyNumberFormat="1" applyFont="1" applyAlignment="1" applyProtection="1">
      <alignment vertical="top"/>
    </xf>
    <xf numFmtId="0" fontId="0" fillId="4" borderId="0" xfId="0" applyFont="1" applyFill="1" applyAlignment="1" applyProtection="1">
      <alignment vertical="top"/>
    </xf>
    <xf numFmtId="0" fontId="0" fillId="4" borderId="0" xfId="0" applyFont="1" applyFill="1" applyAlignment="1" applyProtection="1">
      <alignment vertical="top" wrapText="1"/>
    </xf>
    <xf numFmtId="49" fontId="3" fillId="5" borderId="0" xfId="0" applyNumberFormat="1" applyFont="1" applyFill="1" applyAlignment="1" applyProtection="1">
      <alignment vertical="top"/>
    </xf>
    <xf numFmtId="49" fontId="3" fillId="5" borderId="0" xfId="0" applyNumberFormat="1" applyFont="1" applyFill="1" applyAlignment="1" applyProtection="1">
      <alignment vertical="top" wrapText="1"/>
    </xf>
    <xf numFmtId="49" fontId="3" fillId="6" borderId="0" xfId="0" applyNumberFormat="1" applyFont="1" applyFill="1" applyAlignment="1" applyProtection="1">
      <alignment vertical="top"/>
    </xf>
    <xf numFmtId="49" fontId="3" fillId="6" borderId="0" xfId="0" applyNumberFormat="1" applyFont="1" applyFill="1" applyAlignment="1" applyProtection="1">
      <alignment vertical="top" wrapText="1"/>
    </xf>
    <xf numFmtId="4" fontId="3" fillId="6" borderId="0" xfId="0" applyNumberFormat="1" applyFont="1" applyFill="1" applyAlignment="1" applyProtection="1">
      <alignment vertical="top"/>
    </xf>
    <xf numFmtId="0" fontId="5" fillId="0" borderId="0" xfId="0" applyFont="1" applyAlignment="1" applyProtection="1">
      <alignment horizontal="center"/>
    </xf>
    <xf numFmtId="0" fontId="0" fillId="0" borderId="0" xfId="0" applyFont="1" applyProtection="1"/>
    <xf numFmtId="0" fontId="3" fillId="0" borderId="0" xfId="0" applyFont="1" applyAlignment="1" applyProtection="1">
      <alignment horizontal="right" indent="1"/>
    </xf>
    <xf numFmtId="0" fontId="0" fillId="0" borderId="0" xfId="0" applyFont="1" applyAlignment="1" applyProtection="1">
      <alignment vertical="top"/>
    </xf>
    <xf numFmtId="0" fontId="0" fillId="0" borderId="0" xfId="0" applyFont="1" applyFill="1" applyAlignment="1" applyProtection="1">
      <alignment vertical="top"/>
    </xf>
    <xf numFmtId="0" fontId="0" fillId="0" borderId="0" xfId="0" applyAlignment="1" applyProtection="1">
      <alignment horizontal="right" indent="1"/>
    </xf>
    <xf numFmtId="0" fontId="10" fillId="0" borderId="0" xfId="0" applyFont="1" applyAlignment="1" applyProtection="1">
      <alignment horizontal="right" indent="1"/>
    </xf>
    <xf numFmtId="10" fontId="6" fillId="0" borderId="0" xfId="1" applyNumberFormat="1" applyFont="1" applyAlignment="1" applyProtection="1">
      <alignment horizontal="right" vertical="top" indent="1"/>
    </xf>
    <xf numFmtId="4" fontId="6" fillId="0" borderId="0" xfId="0" applyNumberFormat="1" applyFont="1" applyAlignment="1" applyProtection="1">
      <alignment horizontal="right" vertical="top" indent="1"/>
    </xf>
    <xf numFmtId="4" fontId="6" fillId="0" borderId="0" xfId="0" applyNumberFormat="1" applyFont="1" applyFill="1" applyAlignment="1" applyProtection="1">
      <alignment horizontal="right" vertical="top" indent="1"/>
    </xf>
    <xf numFmtId="4" fontId="6" fillId="0" borderId="0" xfId="0" applyNumberFormat="1" applyFont="1" applyAlignment="1" applyProtection="1">
      <alignment horizontal="right" indent="1"/>
    </xf>
    <xf numFmtId="164" fontId="6" fillId="0" borderId="0" xfId="0" applyNumberFormat="1" applyFont="1" applyProtection="1"/>
    <xf numFmtId="4" fontId="7" fillId="0" borderId="0" xfId="0" applyNumberFormat="1" applyFont="1" applyAlignment="1" applyProtection="1">
      <alignment horizontal="center" vertical="top"/>
    </xf>
    <xf numFmtId="44" fontId="7" fillId="0" borderId="0" xfId="0" applyNumberFormat="1" applyFont="1" applyAlignment="1" applyProtection="1">
      <alignment horizontal="center" vertical="top"/>
    </xf>
    <xf numFmtId="4" fontId="6" fillId="0" borderId="0" xfId="0" applyNumberFormat="1" applyFont="1" applyAlignment="1" applyProtection="1"/>
    <xf numFmtId="44" fontId="7" fillId="0" borderId="0" xfId="0" applyNumberFormat="1" applyFont="1" applyAlignment="1" applyProtection="1">
      <alignment vertical="top"/>
    </xf>
    <xf numFmtId="44" fontId="6" fillId="0" borderId="0" xfId="0" applyNumberFormat="1" applyFont="1" applyFill="1" applyAlignment="1" applyProtection="1">
      <alignment vertical="top"/>
    </xf>
    <xf numFmtId="44" fontId="6" fillId="0" borderId="0" xfId="0" applyNumberFormat="1" applyFont="1" applyAlignment="1" applyProtection="1">
      <alignment vertical="top"/>
    </xf>
    <xf numFmtId="44" fontId="6" fillId="0" borderId="0" xfId="0" applyNumberFormat="1" applyFont="1" applyAlignment="1" applyProtection="1"/>
    <xf numFmtId="44" fontId="9" fillId="0" borderId="0" xfId="0" applyNumberFormat="1" applyFont="1" applyAlignment="1" applyProtection="1">
      <alignment vertical="top"/>
    </xf>
    <xf numFmtId="10" fontId="6" fillId="7" borderId="0" xfId="1" applyNumberFormat="1" applyFont="1" applyFill="1" applyAlignment="1" applyProtection="1">
      <alignment vertical="top"/>
      <protection locked="0"/>
    </xf>
    <xf numFmtId="44" fontId="9" fillId="0" borderId="1" xfId="0" applyNumberFormat="1" applyFont="1" applyBorder="1" applyAlignment="1" applyProtection="1">
      <alignment vertical="top"/>
    </xf>
    <xf numFmtId="4" fontId="7" fillId="0" borderId="0" xfId="0" applyNumberFormat="1" applyFont="1" applyAlignment="1" applyProtection="1">
      <alignment horizontal="center"/>
    </xf>
    <xf numFmtId="4" fontId="7" fillId="0" borderId="0" xfId="0" applyNumberFormat="1" applyFont="1" applyFill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4" fontId="0" fillId="0" borderId="0" xfId="0" applyNumberFormat="1" applyFont="1" applyProtection="1"/>
    <xf numFmtId="0" fontId="2" fillId="0" borderId="0" xfId="0" applyFont="1" applyFill="1" applyProtection="1"/>
    <xf numFmtId="10" fontId="0" fillId="0" borderId="0" xfId="0" applyNumberFormat="1" applyFont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alignment vertical="center"/>
    </xf>
    <xf numFmtId="4" fontId="0" fillId="0" borderId="0" xfId="0" applyNumberFormat="1" applyFont="1" applyAlignment="1" applyProtection="1">
      <alignment vertical="top"/>
    </xf>
    <xf numFmtId="4" fontId="3" fillId="0" borderId="0" xfId="0" applyNumberFormat="1" applyFont="1" applyAlignment="1" applyProtection="1">
      <alignment vertical="top"/>
    </xf>
    <xf numFmtId="4" fontId="3" fillId="5" borderId="0" xfId="0" applyNumberFormat="1" applyFont="1" applyFill="1" applyAlignment="1" applyProtection="1">
      <alignment vertical="top"/>
    </xf>
    <xf numFmtId="0" fontId="5" fillId="0" borderId="0" xfId="0" applyFont="1" applyProtection="1"/>
    <xf numFmtId="4" fontId="5" fillId="0" borderId="0" xfId="0" applyNumberFormat="1" applyFont="1" applyProtection="1"/>
    <xf numFmtId="4" fontId="6" fillId="7" borderId="2" xfId="0" applyNumberFormat="1" applyFont="1" applyFill="1" applyBorder="1" applyAlignment="1" applyProtection="1">
      <alignment vertical="top"/>
      <protection locked="0"/>
    </xf>
    <xf numFmtId="4" fontId="6" fillId="7" borderId="0" xfId="0" applyNumberFormat="1" applyFont="1" applyFill="1" applyAlignment="1" applyProtection="1">
      <alignment vertical="top"/>
      <protection locked="0"/>
    </xf>
    <xf numFmtId="4" fontId="6" fillId="7" borderId="3" xfId="0" applyNumberFormat="1" applyFont="1" applyFill="1" applyBorder="1" applyAlignment="1" applyProtection="1">
      <alignment vertical="top"/>
      <protection locked="0"/>
    </xf>
    <xf numFmtId="4" fontId="6" fillId="8" borderId="2" xfId="0" applyNumberFormat="1" applyFont="1" applyFill="1" applyBorder="1" applyAlignment="1" applyProtection="1">
      <alignment vertical="top"/>
    </xf>
    <xf numFmtId="0" fontId="11" fillId="0" borderId="0" xfId="0" applyFont="1" applyAlignment="1">
      <alignment horizontal="left" indent="1"/>
    </xf>
    <xf numFmtId="0" fontId="0" fillId="0" borderId="0" xfId="0" applyFont="1" applyAlignment="1">
      <alignment horizontal="center"/>
    </xf>
    <xf numFmtId="0" fontId="0" fillId="0" borderId="0" xfId="0" applyFont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 indent="1"/>
    </xf>
    <xf numFmtId="49" fontId="3" fillId="0" borderId="0" xfId="0" applyNumberFormat="1" applyFont="1" applyAlignment="1" applyProtection="1">
      <alignment horizontal="right" vertical="top" indent="1"/>
    </xf>
    <xf numFmtId="0" fontId="0" fillId="0" borderId="0" xfId="0" applyFont="1" applyFill="1" applyAlignment="1" applyProtection="1">
      <alignment horizontal="right" vertical="top" indent="1"/>
    </xf>
    <xf numFmtId="0" fontId="8" fillId="0" borderId="0" xfId="0" applyFont="1" applyAlignment="1" applyProtection="1">
      <alignment horizontal="center" vertical="top"/>
    </xf>
    <xf numFmtId="0" fontId="0" fillId="0" borderId="0" xfId="0" applyFont="1" applyAlignment="1" applyProtection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EBFFF8"/>
      <color rgb="FFCDFFEE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2263588</xdr:colOff>
      <xdr:row>336</xdr:row>
      <xdr:rowOff>11207</xdr:rowOff>
    </xdr:from>
    <xdr:to>
      <xdr:col>3</xdr:col>
      <xdr:colOff>3206563</xdr:colOff>
      <xdr:row>337</xdr:row>
      <xdr:rowOff>11207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63BF5167-89C6-4CE6-8420-3C0EB3C41DF1}"/>
            </a:ext>
          </a:extLst>
        </xdr:cNvPr>
        <xdr:cNvSpPr/>
      </xdr:nvSpPr>
      <xdr:spPr>
        <a:xfrm>
          <a:off x="4459941" y="64971707"/>
          <a:ext cx="942975" cy="190500"/>
        </a:xfrm>
        <a:prstGeom prst="rect">
          <a:avLst/>
        </a:prstGeom>
        <a:solidFill>
          <a:srgbClr val="99FFCC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 editAs="oneCell">
    <xdr:from>
      <xdr:col>0</xdr:col>
      <xdr:colOff>67236</xdr:colOff>
      <xdr:row>0</xdr:row>
      <xdr:rowOff>89648</xdr:rowOff>
    </xdr:from>
    <xdr:to>
      <xdr:col>3</xdr:col>
      <xdr:colOff>5709190</xdr:colOff>
      <xdr:row>0</xdr:row>
      <xdr:rowOff>699606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31D8990-FE09-4B16-BDD6-FC1F985B2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6" y="89648"/>
          <a:ext cx="7838307" cy="609958"/>
        </a:xfrm>
        <a:prstGeom prst="rect">
          <a:avLst/>
        </a:prstGeom>
      </xdr:spPr>
    </xdr:pic>
    <xdr:clientData/>
  </xdr:twoCellAnchor>
  <xdr:twoCellAnchor>
    <xdr:from>
      <xdr:col>5</xdr:col>
      <xdr:colOff>309282</xdr:colOff>
      <xdr:row>337</xdr:row>
      <xdr:rowOff>186019</xdr:rowOff>
    </xdr:from>
    <xdr:to>
      <xdr:col>6</xdr:col>
      <xdr:colOff>198904</xdr:colOff>
      <xdr:row>338</xdr:row>
      <xdr:rowOff>186019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D3A240F2-7E00-4E77-AA9F-4AC68EADE380}"/>
            </a:ext>
          </a:extLst>
        </xdr:cNvPr>
        <xdr:cNvSpPr/>
      </xdr:nvSpPr>
      <xdr:spPr>
        <a:xfrm>
          <a:off x="9173135" y="65337019"/>
          <a:ext cx="942975" cy="190500"/>
        </a:xfrm>
        <a:prstGeom prst="rect">
          <a:avLst/>
        </a:prstGeom>
        <a:solidFill>
          <a:srgbClr val="EBFFF8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12EDC-2CBC-48A6-A866-AC042E72A0E7}">
  <dimension ref="A1:K348"/>
  <sheetViews>
    <sheetView tabSelected="1" zoomScaleNormal="100" workbookViewId="0">
      <pane ySplit="5" topLeftCell="A188" activePane="bottomLeft" state="frozen"/>
      <selection pane="bottomLeft" activeCell="F15" sqref="F15"/>
    </sheetView>
  </sheetViews>
  <sheetFormatPr baseColWidth="10" defaultRowHeight="15" customHeight="1" x14ac:dyDescent="0.25"/>
  <cols>
    <col min="1" max="1" width="20.85546875" style="24" customWidth="1"/>
    <col min="2" max="2" width="8.42578125" style="24" bestFit="1" customWidth="1"/>
    <col min="3" max="3" width="3.7109375" style="24" bestFit="1" customWidth="1"/>
    <col min="4" max="4" width="90.28515625" style="24" bestFit="1" customWidth="1"/>
    <col min="5" max="5" width="9.7109375" style="24" customWidth="1"/>
    <col min="6" max="6" width="15.7109375" style="24" customWidth="1"/>
    <col min="7" max="7" width="16.7109375" style="24" customWidth="1"/>
    <col min="8" max="8" width="11.42578125" style="24"/>
    <col min="9" max="9" width="15.7109375" style="24" customWidth="1"/>
    <col min="10" max="10" width="16.7109375" style="24" customWidth="1"/>
    <col min="11" max="16384" width="11.42578125" style="24"/>
  </cols>
  <sheetData>
    <row r="1" spans="1:10" ht="60" customHeight="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</row>
    <row r="2" spans="1:10" ht="15" customHeight="1" x14ac:dyDescent="0.25">
      <c r="A2" s="5" t="s">
        <v>0</v>
      </c>
      <c r="B2" s="26"/>
      <c r="C2" s="26"/>
      <c r="D2" s="26"/>
      <c r="E2" s="26"/>
      <c r="F2" s="26"/>
      <c r="G2" s="26"/>
    </row>
    <row r="3" spans="1:10" ht="15" customHeight="1" x14ac:dyDescent="0.25">
      <c r="A3" s="5" t="s">
        <v>425</v>
      </c>
      <c r="B3" s="26"/>
      <c r="C3" s="26"/>
      <c r="D3" s="26"/>
      <c r="E3" s="26"/>
      <c r="F3" s="26"/>
      <c r="G3" s="26"/>
    </row>
    <row r="4" spans="1:10" ht="15" customHeight="1" x14ac:dyDescent="0.25">
      <c r="A4" s="5" t="s">
        <v>1</v>
      </c>
      <c r="B4" s="26"/>
      <c r="C4" s="26"/>
      <c r="D4" s="6"/>
      <c r="E4" s="6"/>
      <c r="F4" s="26"/>
      <c r="G4" s="26"/>
      <c r="I4" s="71" t="s">
        <v>416</v>
      </c>
      <c r="J4" s="71"/>
    </row>
    <row r="5" spans="1:10" ht="45" x14ac:dyDescent="0.25">
      <c r="A5" s="2" t="s">
        <v>2</v>
      </c>
      <c r="B5" s="3" t="s">
        <v>3</v>
      </c>
      <c r="C5" s="3" t="s">
        <v>4</v>
      </c>
      <c r="D5" s="4" t="s">
        <v>5</v>
      </c>
      <c r="E5" s="3" t="s">
        <v>417</v>
      </c>
      <c r="F5" s="1" t="s">
        <v>418</v>
      </c>
      <c r="G5" s="1" t="s">
        <v>419</v>
      </c>
      <c r="I5" s="1" t="s">
        <v>418</v>
      </c>
      <c r="J5" s="1" t="s">
        <v>419</v>
      </c>
    </row>
    <row r="6" spans="1:10" ht="15" customHeight="1" x14ac:dyDescent="0.25">
      <c r="A6" s="7" t="s">
        <v>6</v>
      </c>
      <c r="B6" s="7" t="s">
        <v>7</v>
      </c>
      <c r="C6" s="7" t="s">
        <v>8</v>
      </c>
      <c r="D6" s="8" t="s">
        <v>9</v>
      </c>
      <c r="E6" s="9">
        <f>E18</f>
        <v>1</v>
      </c>
      <c r="F6" s="10">
        <f>F18</f>
        <v>0</v>
      </c>
      <c r="G6" s="10">
        <f>G18</f>
        <v>0</v>
      </c>
      <c r="I6" s="10">
        <v>575613.34</v>
      </c>
      <c r="J6" s="10">
        <v>575613.34</v>
      </c>
    </row>
    <row r="7" spans="1:10" ht="15" customHeight="1" x14ac:dyDescent="0.25">
      <c r="A7" s="11" t="s">
        <v>10</v>
      </c>
      <c r="B7" s="12" t="s">
        <v>11</v>
      </c>
      <c r="C7" s="12" t="s">
        <v>12</v>
      </c>
      <c r="D7" s="13" t="s">
        <v>13</v>
      </c>
      <c r="E7" s="55">
        <v>90</v>
      </c>
      <c r="F7" s="60"/>
      <c r="G7" s="55">
        <f t="shared" ref="G7:G18" si="0">ROUND(E7*F7,2)</f>
        <v>0</v>
      </c>
      <c r="H7" s="23" t="str">
        <f>IF(G7&gt;J7,"!!!","")</f>
        <v/>
      </c>
      <c r="I7" s="55">
        <v>2133.5500000000002</v>
      </c>
      <c r="J7" s="55">
        <v>192019.5</v>
      </c>
    </row>
    <row r="8" spans="1:10" ht="15" customHeight="1" x14ac:dyDescent="0.25">
      <c r="A8" s="11" t="s">
        <v>14</v>
      </c>
      <c r="B8" s="12" t="s">
        <v>11</v>
      </c>
      <c r="C8" s="12" t="s">
        <v>12</v>
      </c>
      <c r="D8" s="13" t="s">
        <v>445</v>
      </c>
      <c r="E8" s="55">
        <v>90</v>
      </c>
      <c r="F8" s="61"/>
      <c r="G8" s="55">
        <f t="shared" si="0"/>
        <v>0</v>
      </c>
      <c r="H8" s="23" t="str">
        <f t="shared" ref="H8:H17" si="1">IF(G8&gt;J8,"!!!","")</f>
        <v/>
      </c>
      <c r="I8" s="55">
        <v>791.65</v>
      </c>
      <c r="J8" s="55">
        <v>71248.5</v>
      </c>
    </row>
    <row r="9" spans="1:10" ht="15" customHeight="1" x14ac:dyDescent="0.25">
      <c r="A9" s="11" t="s">
        <v>15</v>
      </c>
      <c r="B9" s="12" t="s">
        <v>11</v>
      </c>
      <c r="C9" s="12" t="s">
        <v>12</v>
      </c>
      <c r="D9" s="13" t="s">
        <v>16</v>
      </c>
      <c r="E9" s="55">
        <v>140</v>
      </c>
      <c r="F9" s="62"/>
      <c r="G9" s="55">
        <f t="shared" si="0"/>
        <v>0</v>
      </c>
      <c r="H9" s="23" t="str">
        <f t="shared" si="1"/>
        <v/>
      </c>
      <c r="I9" s="55">
        <v>1211.58</v>
      </c>
      <c r="J9" s="55">
        <v>169621.2</v>
      </c>
    </row>
    <row r="10" spans="1:10" ht="15" customHeight="1" x14ac:dyDescent="0.25">
      <c r="A10" s="11" t="s">
        <v>17</v>
      </c>
      <c r="B10" s="12" t="s">
        <v>11</v>
      </c>
      <c r="C10" s="12" t="s">
        <v>12</v>
      </c>
      <c r="D10" s="13" t="s">
        <v>18</v>
      </c>
      <c r="E10" s="55">
        <v>40</v>
      </c>
      <c r="F10" s="62"/>
      <c r="G10" s="55">
        <f t="shared" si="0"/>
        <v>0</v>
      </c>
      <c r="H10" s="23" t="str">
        <f t="shared" si="1"/>
        <v/>
      </c>
      <c r="I10" s="55">
        <v>1899.26</v>
      </c>
      <c r="J10" s="55">
        <v>75970.399999999994</v>
      </c>
    </row>
    <row r="11" spans="1:10" ht="15" customHeight="1" x14ac:dyDescent="0.25">
      <c r="A11" s="11" t="s">
        <v>19</v>
      </c>
      <c r="B11" s="12" t="s">
        <v>11</v>
      </c>
      <c r="C11" s="12" t="s">
        <v>12</v>
      </c>
      <c r="D11" s="13" t="s">
        <v>20</v>
      </c>
      <c r="E11" s="55">
        <v>90</v>
      </c>
      <c r="F11" s="61"/>
      <c r="G11" s="55">
        <f t="shared" si="0"/>
        <v>0</v>
      </c>
      <c r="H11" s="23" t="str">
        <f t="shared" si="1"/>
        <v/>
      </c>
      <c r="I11" s="55">
        <v>115.92</v>
      </c>
      <c r="J11" s="55">
        <v>10432.799999999999</v>
      </c>
    </row>
    <row r="12" spans="1:10" ht="15" customHeight="1" x14ac:dyDescent="0.25">
      <c r="A12" s="11" t="s">
        <v>21</v>
      </c>
      <c r="B12" s="12" t="s">
        <v>11</v>
      </c>
      <c r="C12" s="12" t="s">
        <v>12</v>
      </c>
      <c r="D12" s="13" t="s">
        <v>22</v>
      </c>
      <c r="E12" s="55">
        <v>42</v>
      </c>
      <c r="F12" s="62"/>
      <c r="G12" s="55">
        <f t="shared" si="0"/>
        <v>0</v>
      </c>
      <c r="H12" s="23" t="str">
        <f t="shared" si="1"/>
        <v/>
      </c>
      <c r="I12" s="55">
        <v>171.52</v>
      </c>
      <c r="J12" s="55">
        <v>7203.84</v>
      </c>
    </row>
    <row r="13" spans="1:10" ht="15" customHeight="1" x14ac:dyDescent="0.25">
      <c r="A13" s="11" t="s">
        <v>23</v>
      </c>
      <c r="B13" s="12" t="s">
        <v>11</v>
      </c>
      <c r="C13" s="12" t="s">
        <v>12</v>
      </c>
      <c r="D13" s="13" t="s">
        <v>24</v>
      </c>
      <c r="E13" s="55">
        <v>300</v>
      </c>
      <c r="F13" s="61"/>
      <c r="G13" s="55">
        <f t="shared" si="0"/>
        <v>0</v>
      </c>
      <c r="H13" s="23" t="str">
        <f t="shared" si="1"/>
        <v/>
      </c>
      <c r="I13" s="55">
        <v>5.78</v>
      </c>
      <c r="J13" s="55">
        <v>1734</v>
      </c>
    </row>
    <row r="14" spans="1:10" ht="15" customHeight="1" x14ac:dyDescent="0.25">
      <c r="A14" s="11" t="s">
        <v>25</v>
      </c>
      <c r="B14" s="12" t="s">
        <v>11</v>
      </c>
      <c r="C14" s="12" t="s">
        <v>12</v>
      </c>
      <c r="D14" s="13" t="s">
        <v>26</v>
      </c>
      <c r="E14" s="55">
        <v>134</v>
      </c>
      <c r="F14" s="62"/>
      <c r="G14" s="55">
        <f t="shared" si="0"/>
        <v>0</v>
      </c>
      <c r="H14" s="23" t="str">
        <f t="shared" si="1"/>
        <v/>
      </c>
      <c r="I14" s="55">
        <v>9.6199999999999992</v>
      </c>
      <c r="J14" s="55">
        <v>1289.08</v>
      </c>
    </row>
    <row r="15" spans="1:10" ht="15" customHeight="1" x14ac:dyDescent="0.25">
      <c r="A15" s="11" t="s">
        <v>27</v>
      </c>
      <c r="B15" s="12" t="s">
        <v>11</v>
      </c>
      <c r="C15" s="12" t="s">
        <v>12</v>
      </c>
      <c r="D15" s="13" t="s">
        <v>28</v>
      </c>
      <c r="E15" s="55">
        <v>336</v>
      </c>
      <c r="F15" s="60"/>
      <c r="G15" s="55">
        <f t="shared" si="0"/>
        <v>0</v>
      </c>
      <c r="H15" s="23" t="str">
        <f t="shared" si="1"/>
        <v/>
      </c>
      <c r="I15" s="55">
        <v>42.22</v>
      </c>
      <c r="J15" s="55">
        <v>14185.92</v>
      </c>
    </row>
    <row r="16" spans="1:10" ht="15" customHeight="1" x14ac:dyDescent="0.25">
      <c r="A16" s="11" t="s">
        <v>29</v>
      </c>
      <c r="B16" s="12" t="s">
        <v>11</v>
      </c>
      <c r="C16" s="12" t="s">
        <v>12</v>
      </c>
      <c r="D16" s="13" t="s">
        <v>30</v>
      </c>
      <c r="E16" s="55">
        <v>200</v>
      </c>
      <c r="F16" s="60"/>
      <c r="G16" s="55">
        <f t="shared" si="0"/>
        <v>0</v>
      </c>
      <c r="H16" s="23" t="str">
        <f t="shared" si="1"/>
        <v/>
      </c>
      <c r="I16" s="55">
        <v>8.3000000000000007</v>
      </c>
      <c r="J16" s="55">
        <v>1660</v>
      </c>
    </row>
    <row r="17" spans="1:10" ht="15" customHeight="1" x14ac:dyDescent="0.25">
      <c r="A17" s="11" t="s">
        <v>31</v>
      </c>
      <c r="B17" s="12" t="s">
        <v>11</v>
      </c>
      <c r="C17" s="12" t="s">
        <v>12</v>
      </c>
      <c r="D17" s="13" t="s">
        <v>32</v>
      </c>
      <c r="E17" s="55">
        <v>90</v>
      </c>
      <c r="F17" s="60"/>
      <c r="G17" s="55">
        <f t="shared" si="0"/>
        <v>0</v>
      </c>
      <c r="H17" s="23" t="str">
        <f t="shared" si="1"/>
        <v/>
      </c>
      <c r="I17" s="55">
        <v>336.09</v>
      </c>
      <c r="J17" s="55">
        <v>30248.1</v>
      </c>
    </row>
    <row r="18" spans="1:10" ht="15" customHeight="1" x14ac:dyDescent="0.25">
      <c r="A18" s="26"/>
      <c r="B18" s="26"/>
      <c r="C18" s="26"/>
      <c r="D18" s="14" t="s">
        <v>33</v>
      </c>
      <c r="E18" s="15">
        <v>1</v>
      </c>
      <c r="F18" s="56">
        <f>SUM(G7:G17)</f>
        <v>0</v>
      </c>
      <c r="G18" s="56">
        <f t="shared" si="0"/>
        <v>0</v>
      </c>
      <c r="I18" s="56">
        <v>575613.34</v>
      </c>
      <c r="J18" s="56">
        <v>575613.34</v>
      </c>
    </row>
    <row r="19" spans="1:10" ht="15" customHeight="1" x14ac:dyDescent="0.25">
      <c r="A19" s="16"/>
      <c r="B19" s="16"/>
      <c r="C19" s="16"/>
      <c r="D19" s="17"/>
      <c r="E19" s="16"/>
      <c r="F19" s="16"/>
      <c r="G19" s="16"/>
      <c r="I19" s="16"/>
      <c r="J19" s="16"/>
    </row>
    <row r="20" spans="1:10" ht="15" customHeight="1" x14ac:dyDescent="0.25">
      <c r="A20" s="7" t="s">
        <v>34</v>
      </c>
      <c r="B20" s="7" t="s">
        <v>7</v>
      </c>
      <c r="C20" s="7" t="s">
        <v>8</v>
      </c>
      <c r="D20" s="8" t="s">
        <v>35</v>
      </c>
      <c r="E20" s="9">
        <f>E27</f>
        <v>1</v>
      </c>
      <c r="F20" s="10">
        <f>F27</f>
        <v>0</v>
      </c>
      <c r="G20" s="10">
        <f>G27</f>
        <v>0</v>
      </c>
      <c r="I20" s="10">
        <v>44748.84</v>
      </c>
      <c r="J20" s="10">
        <v>44748.84</v>
      </c>
    </row>
    <row r="21" spans="1:10" ht="15" customHeight="1" x14ac:dyDescent="0.25">
      <c r="A21" s="18" t="s">
        <v>36</v>
      </c>
      <c r="B21" s="18" t="s">
        <v>7</v>
      </c>
      <c r="C21" s="18" t="s">
        <v>12</v>
      </c>
      <c r="D21" s="19" t="s">
        <v>37</v>
      </c>
      <c r="E21" s="57">
        <f>E25</f>
        <v>1</v>
      </c>
      <c r="F21" s="57">
        <f>F25</f>
        <v>0</v>
      </c>
      <c r="G21" s="57">
        <f>G25</f>
        <v>0</v>
      </c>
      <c r="I21" s="57">
        <v>44748.84</v>
      </c>
      <c r="J21" s="57">
        <v>44748.84</v>
      </c>
    </row>
    <row r="22" spans="1:10" ht="15" customHeight="1" x14ac:dyDescent="0.25">
      <c r="A22" s="11" t="s">
        <v>38</v>
      </c>
      <c r="B22" s="12" t="s">
        <v>11</v>
      </c>
      <c r="C22" s="12" t="s">
        <v>12</v>
      </c>
      <c r="D22" s="13" t="s">
        <v>39</v>
      </c>
      <c r="E22" s="55">
        <v>4</v>
      </c>
      <c r="F22" s="60"/>
      <c r="G22" s="55">
        <f>ROUND(E22*F22,2)</f>
        <v>0</v>
      </c>
      <c r="H22" s="23" t="str">
        <f t="shared" ref="H22:H24" si="2">IF(G22&gt;J22,"!!!","")</f>
        <v/>
      </c>
      <c r="I22" s="55">
        <v>4198.62</v>
      </c>
      <c r="J22" s="55">
        <v>16794.48</v>
      </c>
    </row>
    <row r="23" spans="1:10" ht="15" customHeight="1" x14ac:dyDescent="0.25">
      <c r="A23" s="11" t="s">
        <v>40</v>
      </c>
      <c r="B23" s="12" t="s">
        <v>11</v>
      </c>
      <c r="C23" s="12" t="s">
        <v>12</v>
      </c>
      <c r="D23" s="13" t="s">
        <v>41</v>
      </c>
      <c r="E23" s="55">
        <v>2</v>
      </c>
      <c r="F23" s="60"/>
      <c r="G23" s="55">
        <f>ROUND(E23*F23,2)</f>
        <v>0</v>
      </c>
      <c r="H23" s="23" t="str">
        <f t="shared" si="2"/>
        <v/>
      </c>
      <c r="I23" s="55">
        <v>11081.18</v>
      </c>
      <c r="J23" s="55">
        <v>22162.36</v>
      </c>
    </row>
    <row r="24" spans="1:10" ht="15" customHeight="1" x14ac:dyDescent="0.25">
      <c r="A24" s="11" t="s">
        <v>42</v>
      </c>
      <c r="B24" s="12" t="s">
        <v>11</v>
      </c>
      <c r="C24" s="12" t="s">
        <v>12</v>
      </c>
      <c r="D24" s="13" t="s">
        <v>43</v>
      </c>
      <c r="E24" s="55">
        <v>2</v>
      </c>
      <c r="F24" s="60"/>
      <c r="G24" s="55">
        <f>ROUND(E24*F24,2)</f>
        <v>0</v>
      </c>
      <c r="H24" s="23" t="str">
        <f t="shared" si="2"/>
        <v/>
      </c>
      <c r="I24" s="55">
        <v>2896</v>
      </c>
      <c r="J24" s="55">
        <v>5792</v>
      </c>
    </row>
    <row r="25" spans="1:10" ht="15" customHeight="1" x14ac:dyDescent="0.25">
      <c r="A25" s="26"/>
      <c r="B25" s="26"/>
      <c r="C25" s="26"/>
      <c r="D25" s="14" t="s">
        <v>44</v>
      </c>
      <c r="E25" s="55">
        <v>1</v>
      </c>
      <c r="F25" s="56">
        <f>SUM(G22:G24)</f>
        <v>0</v>
      </c>
      <c r="G25" s="56">
        <f>ROUND(E25*F25,2)</f>
        <v>0</v>
      </c>
      <c r="I25" s="56">
        <v>44748.84</v>
      </c>
      <c r="J25" s="56">
        <v>44748.84</v>
      </c>
    </row>
    <row r="26" spans="1:10" ht="15" customHeight="1" x14ac:dyDescent="0.25">
      <c r="A26" s="16"/>
      <c r="B26" s="16"/>
      <c r="C26" s="16"/>
      <c r="D26" s="17"/>
      <c r="E26" s="16"/>
      <c r="F26" s="16"/>
      <c r="G26" s="16"/>
      <c r="I26" s="16"/>
      <c r="J26" s="16"/>
    </row>
    <row r="27" spans="1:10" ht="15" customHeight="1" x14ac:dyDescent="0.25">
      <c r="A27" s="26"/>
      <c r="B27" s="26"/>
      <c r="C27" s="26"/>
      <c r="D27" s="14" t="s">
        <v>45</v>
      </c>
      <c r="E27" s="15">
        <v>1</v>
      </c>
      <c r="F27" s="56">
        <f>G21</f>
        <v>0</v>
      </c>
      <c r="G27" s="56">
        <f>ROUND(E27*F27,2)</f>
        <v>0</v>
      </c>
      <c r="I27" s="56">
        <v>44748.84</v>
      </c>
      <c r="J27" s="56">
        <v>44748.84</v>
      </c>
    </row>
    <row r="28" spans="1:10" ht="15" customHeight="1" x14ac:dyDescent="0.25">
      <c r="A28" s="16"/>
      <c r="B28" s="16"/>
      <c r="C28" s="16"/>
      <c r="D28" s="17"/>
      <c r="E28" s="16"/>
      <c r="F28" s="16"/>
      <c r="G28" s="16"/>
      <c r="I28" s="16"/>
      <c r="J28" s="16"/>
    </row>
    <row r="29" spans="1:10" ht="15" customHeight="1" x14ac:dyDescent="0.25">
      <c r="A29" s="7" t="s">
        <v>46</v>
      </c>
      <c r="B29" s="7" t="s">
        <v>7</v>
      </c>
      <c r="C29" s="7" t="s">
        <v>8</v>
      </c>
      <c r="D29" s="8" t="s">
        <v>47</v>
      </c>
      <c r="E29" s="9">
        <f>E39</f>
        <v>1</v>
      </c>
      <c r="F29" s="10">
        <f>F39</f>
        <v>0</v>
      </c>
      <c r="G29" s="10">
        <f>G39</f>
        <v>0</v>
      </c>
      <c r="I29" s="10">
        <v>60765.2</v>
      </c>
      <c r="J29" s="10">
        <v>60765.2</v>
      </c>
    </row>
    <row r="30" spans="1:10" ht="15" customHeight="1" x14ac:dyDescent="0.25">
      <c r="A30" s="11" t="s">
        <v>48</v>
      </c>
      <c r="B30" s="12" t="s">
        <v>11</v>
      </c>
      <c r="C30" s="12" t="s">
        <v>49</v>
      </c>
      <c r="D30" s="13" t="s">
        <v>50</v>
      </c>
      <c r="E30" s="55">
        <v>305</v>
      </c>
      <c r="F30" s="60"/>
      <c r="G30" s="55">
        <f t="shared" ref="G30:G39" si="3">ROUND(E30*F30,2)</f>
        <v>0</v>
      </c>
      <c r="H30" s="23" t="str">
        <f t="shared" ref="H30:H38" si="4">IF(G30&gt;J30,"!!!","")</f>
        <v/>
      </c>
      <c r="I30" s="55">
        <v>77.47</v>
      </c>
      <c r="J30" s="55">
        <v>23628.35</v>
      </c>
    </row>
    <row r="31" spans="1:10" ht="15" customHeight="1" x14ac:dyDescent="0.25">
      <c r="A31" s="11" t="s">
        <v>51</v>
      </c>
      <c r="B31" s="12" t="s">
        <v>11</v>
      </c>
      <c r="C31" s="12" t="s">
        <v>12</v>
      </c>
      <c r="D31" s="13" t="s">
        <v>52</v>
      </c>
      <c r="E31" s="55">
        <v>249</v>
      </c>
      <c r="F31" s="60"/>
      <c r="G31" s="55">
        <f t="shared" si="3"/>
        <v>0</v>
      </c>
      <c r="H31" s="23" t="str">
        <f t="shared" si="4"/>
        <v/>
      </c>
      <c r="I31" s="55">
        <v>23.72</v>
      </c>
      <c r="J31" s="55">
        <v>5906.28</v>
      </c>
    </row>
    <row r="32" spans="1:10" ht="15" customHeight="1" x14ac:dyDescent="0.25">
      <c r="A32" s="11" t="s">
        <v>53</v>
      </c>
      <c r="B32" s="12" t="s">
        <v>11</v>
      </c>
      <c r="C32" s="12" t="s">
        <v>12</v>
      </c>
      <c r="D32" s="13" t="s">
        <v>54</v>
      </c>
      <c r="E32" s="55">
        <v>14</v>
      </c>
      <c r="F32" s="60"/>
      <c r="G32" s="55">
        <f t="shared" si="3"/>
        <v>0</v>
      </c>
      <c r="H32" s="23" t="str">
        <f t="shared" si="4"/>
        <v/>
      </c>
      <c r="I32" s="55">
        <v>76.12</v>
      </c>
      <c r="J32" s="55">
        <v>1065.68</v>
      </c>
    </row>
    <row r="33" spans="1:10" ht="15" customHeight="1" x14ac:dyDescent="0.25">
      <c r="A33" s="11" t="s">
        <v>55</v>
      </c>
      <c r="B33" s="12" t="s">
        <v>11</v>
      </c>
      <c r="C33" s="12" t="s">
        <v>12</v>
      </c>
      <c r="D33" s="13" t="s">
        <v>56</v>
      </c>
      <c r="E33" s="55">
        <v>52</v>
      </c>
      <c r="F33" s="60"/>
      <c r="G33" s="55">
        <f t="shared" si="3"/>
        <v>0</v>
      </c>
      <c r="H33" s="23" t="str">
        <f t="shared" si="4"/>
        <v/>
      </c>
      <c r="I33" s="55">
        <v>89.75</v>
      </c>
      <c r="J33" s="55">
        <v>4667</v>
      </c>
    </row>
    <row r="34" spans="1:10" ht="15" customHeight="1" x14ac:dyDescent="0.25">
      <c r="A34" s="11" t="s">
        <v>57</v>
      </c>
      <c r="B34" s="12" t="s">
        <v>11</v>
      </c>
      <c r="C34" s="12" t="s">
        <v>12</v>
      </c>
      <c r="D34" s="13" t="s">
        <v>58</v>
      </c>
      <c r="E34" s="55">
        <v>1</v>
      </c>
      <c r="F34" s="60"/>
      <c r="G34" s="55">
        <f t="shared" si="3"/>
        <v>0</v>
      </c>
      <c r="H34" s="23" t="str">
        <f t="shared" si="4"/>
        <v/>
      </c>
      <c r="I34" s="55">
        <v>160.61000000000001</v>
      </c>
      <c r="J34" s="55">
        <v>160.61000000000001</v>
      </c>
    </row>
    <row r="35" spans="1:10" ht="15" customHeight="1" x14ac:dyDescent="0.25">
      <c r="A35" s="11" t="s">
        <v>59</v>
      </c>
      <c r="B35" s="12" t="s">
        <v>11</v>
      </c>
      <c r="C35" s="12" t="s">
        <v>12</v>
      </c>
      <c r="D35" s="13" t="s">
        <v>60</v>
      </c>
      <c r="E35" s="55">
        <v>86</v>
      </c>
      <c r="F35" s="60"/>
      <c r="G35" s="55">
        <f t="shared" si="3"/>
        <v>0</v>
      </c>
      <c r="H35" s="23" t="str">
        <f t="shared" si="4"/>
        <v/>
      </c>
      <c r="I35" s="55">
        <v>84.67</v>
      </c>
      <c r="J35" s="55">
        <v>7281.62</v>
      </c>
    </row>
    <row r="36" spans="1:10" ht="15" customHeight="1" x14ac:dyDescent="0.25">
      <c r="A36" s="11" t="s">
        <v>61</v>
      </c>
      <c r="B36" s="12" t="s">
        <v>11</v>
      </c>
      <c r="C36" s="12" t="s">
        <v>12</v>
      </c>
      <c r="D36" s="13" t="s">
        <v>62</v>
      </c>
      <c r="E36" s="55">
        <v>86</v>
      </c>
      <c r="F36" s="60"/>
      <c r="G36" s="55">
        <f t="shared" si="3"/>
        <v>0</v>
      </c>
      <c r="H36" s="23" t="str">
        <f t="shared" si="4"/>
        <v/>
      </c>
      <c r="I36" s="55">
        <v>50.62</v>
      </c>
      <c r="J36" s="55">
        <v>4353.32</v>
      </c>
    </row>
    <row r="37" spans="1:10" ht="15" customHeight="1" x14ac:dyDescent="0.25">
      <c r="A37" s="11" t="s">
        <v>63</v>
      </c>
      <c r="B37" s="12" t="s">
        <v>11</v>
      </c>
      <c r="C37" s="12" t="s">
        <v>12</v>
      </c>
      <c r="D37" s="13" t="s">
        <v>64</v>
      </c>
      <c r="E37" s="55">
        <v>318</v>
      </c>
      <c r="F37" s="60"/>
      <c r="G37" s="55">
        <f t="shared" si="3"/>
        <v>0</v>
      </c>
      <c r="H37" s="23" t="str">
        <f t="shared" si="4"/>
        <v/>
      </c>
      <c r="I37" s="55">
        <v>8.83</v>
      </c>
      <c r="J37" s="55">
        <v>2807.94</v>
      </c>
    </row>
    <row r="38" spans="1:10" ht="15" customHeight="1" x14ac:dyDescent="0.25">
      <c r="A38" s="11" t="s">
        <v>65</v>
      </c>
      <c r="B38" s="12" t="s">
        <v>11</v>
      </c>
      <c r="C38" s="12" t="s">
        <v>12</v>
      </c>
      <c r="D38" s="13" t="s">
        <v>66</v>
      </c>
      <c r="E38" s="55">
        <v>1</v>
      </c>
      <c r="F38" s="60"/>
      <c r="G38" s="55">
        <f t="shared" si="3"/>
        <v>0</v>
      </c>
      <c r="H38" s="23" t="str">
        <f t="shared" si="4"/>
        <v/>
      </c>
      <c r="I38" s="55">
        <v>10894.4</v>
      </c>
      <c r="J38" s="55">
        <v>10894.4</v>
      </c>
    </row>
    <row r="39" spans="1:10" ht="15" customHeight="1" x14ac:dyDescent="0.25">
      <c r="A39" s="26"/>
      <c r="B39" s="26"/>
      <c r="C39" s="26"/>
      <c r="D39" s="14" t="s">
        <v>67</v>
      </c>
      <c r="E39" s="15">
        <v>1</v>
      </c>
      <c r="F39" s="56">
        <f>SUM(G30:G38)</f>
        <v>0</v>
      </c>
      <c r="G39" s="56">
        <f t="shared" si="3"/>
        <v>0</v>
      </c>
      <c r="I39" s="56">
        <v>60765.2</v>
      </c>
      <c r="J39" s="56">
        <v>60765.2</v>
      </c>
    </row>
    <row r="40" spans="1:10" ht="15" customHeight="1" x14ac:dyDescent="0.25">
      <c r="A40" s="16"/>
      <c r="B40" s="16"/>
      <c r="C40" s="16"/>
      <c r="D40" s="17"/>
      <c r="E40" s="16"/>
      <c r="F40" s="16"/>
      <c r="G40" s="16"/>
      <c r="I40" s="16"/>
      <c r="J40" s="16"/>
    </row>
    <row r="41" spans="1:10" ht="15" customHeight="1" x14ac:dyDescent="0.25">
      <c r="A41" s="7" t="s">
        <v>68</v>
      </c>
      <c r="B41" s="7" t="s">
        <v>7</v>
      </c>
      <c r="C41" s="7" t="s">
        <v>8</v>
      </c>
      <c r="D41" s="8" t="s">
        <v>69</v>
      </c>
      <c r="E41" s="9">
        <f>E45</f>
        <v>1</v>
      </c>
      <c r="F41" s="10">
        <f>F45</f>
        <v>0</v>
      </c>
      <c r="G41" s="10">
        <f>G45</f>
        <v>0</v>
      </c>
      <c r="I41" s="10">
        <v>20423</v>
      </c>
      <c r="J41" s="10">
        <v>20423</v>
      </c>
    </row>
    <row r="42" spans="1:10" ht="15" customHeight="1" x14ac:dyDescent="0.25">
      <c r="A42" s="11" t="s">
        <v>70</v>
      </c>
      <c r="B42" s="12" t="s">
        <v>11</v>
      </c>
      <c r="C42" s="12" t="s">
        <v>49</v>
      </c>
      <c r="D42" s="13" t="s">
        <v>71</v>
      </c>
      <c r="E42" s="55">
        <v>166</v>
      </c>
      <c r="F42" s="60"/>
      <c r="G42" s="55">
        <f>ROUND(E42*F42,2)</f>
        <v>0</v>
      </c>
      <c r="H42" s="23" t="str">
        <f t="shared" ref="H42:H44" si="5">IF(G42&gt;J42,"!!!","")</f>
        <v/>
      </c>
      <c r="I42" s="55">
        <v>95</v>
      </c>
      <c r="J42" s="55">
        <v>15770</v>
      </c>
    </row>
    <row r="43" spans="1:10" ht="15" customHeight="1" x14ac:dyDescent="0.25">
      <c r="A43" s="11" t="s">
        <v>72</v>
      </c>
      <c r="B43" s="12" t="s">
        <v>11</v>
      </c>
      <c r="C43" s="12" t="s">
        <v>12</v>
      </c>
      <c r="D43" s="13" t="s">
        <v>73</v>
      </c>
      <c r="E43" s="55">
        <v>52</v>
      </c>
      <c r="F43" s="60"/>
      <c r="G43" s="55">
        <f>ROUND(E43*F43,2)</f>
        <v>0</v>
      </c>
      <c r="H43" s="23" t="str">
        <f t="shared" si="5"/>
        <v/>
      </c>
      <c r="I43" s="55">
        <v>70.349999999999994</v>
      </c>
      <c r="J43" s="55">
        <v>3658.2</v>
      </c>
    </row>
    <row r="44" spans="1:10" ht="15" customHeight="1" x14ac:dyDescent="0.25">
      <c r="A44" s="11" t="s">
        <v>74</v>
      </c>
      <c r="B44" s="12" t="s">
        <v>11</v>
      </c>
      <c r="C44" s="12" t="s">
        <v>12</v>
      </c>
      <c r="D44" s="13" t="s">
        <v>75</v>
      </c>
      <c r="E44" s="55">
        <v>8</v>
      </c>
      <c r="F44" s="60"/>
      <c r="G44" s="55">
        <f>ROUND(E44*F44,2)</f>
        <v>0</v>
      </c>
      <c r="H44" s="23" t="str">
        <f t="shared" si="5"/>
        <v/>
      </c>
      <c r="I44" s="55">
        <v>124.35</v>
      </c>
      <c r="J44" s="55">
        <v>994.8</v>
      </c>
    </row>
    <row r="45" spans="1:10" ht="15" customHeight="1" x14ac:dyDescent="0.25">
      <c r="A45" s="26"/>
      <c r="B45" s="26"/>
      <c r="C45" s="26"/>
      <c r="D45" s="14" t="s">
        <v>76</v>
      </c>
      <c r="E45" s="15">
        <v>1</v>
      </c>
      <c r="F45" s="56">
        <f>SUM(G42:G44)</f>
        <v>0</v>
      </c>
      <c r="G45" s="56">
        <f>ROUND(E45*F45,2)</f>
        <v>0</v>
      </c>
      <c r="I45" s="56">
        <v>20423</v>
      </c>
      <c r="J45" s="56">
        <v>20423</v>
      </c>
    </row>
    <row r="46" spans="1:10" ht="15" customHeight="1" x14ac:dyDescent="0.25">
      <c r="A46" s="16"/>
      <c r="B46" s="16"/>
      <c r="C46" s="16"/>
      <c r="D46" s="17"/>
      <c r="E46" s="16"/>
      <c r="F46" s="16"/>
      <c r="G46" s="16"/>
      <c r="I46" s="16"/>
      <c r="J46" s="16"/>
    </row>
    <row r="47" spans="1:10" ht="15" customHeight="1" x14ac:dyDescent="0.25">
      <c r="A47" s="7" t="s">
        <v>77</v>
      </c>
      <c r="B47" s="7" t="s">
        <v>7</v>
      </c>
      <c r="C47" s="7" t="s">
        <v>8</v>
      </c>
      <c r="D47" s="8" t="s">
        <v>78</v>
      </c>
      <c r="E47" s="9">
        <f>E95</f>
        <v>1</v>
      </c>
      <c r="F47" s="10">
        <f>F95</f>
        <v>0</v>
      </c>
      <c r="G47" s="10">
        <f>G95</f>
        <v>0</v>
      </c>
      <c r="I47" s="10">
        <v>153753.12</v>
      </c>
      <c r="J47" s="10">
        <v>153753.12</v>
      </c>
    </row>
    <row r="48" spans="1:10" ht="15" customHeight="1" x14ac:dyDescent="0.25">
      <c r="A48" s="18" t="s">
        <v>79</v>
      </c>
      <c r="B48" s="18" t="s">
        <v>7</v>
      </c>
      <c r="C48" s="18" t="s">
        <v>12</v>
      </c>
      <c r="D48" s="19" t="s">
        <v>80</v>
      </c>
      <c r="E48" s="57">
        <f>E56</f>
        <v>1</v>
      </c>
      <c r="F48" s="57">
        <f>F56</f>
        <v>0</v>
      </c>
      <c r="G48" s="57">
        <f>G56</f>
        <v>0</v>
      </c>
      <c r="I48" s="57">
        <v>90761.96</v>
      </c>
      <c r="J48" s="57">
        <v>90761.96</v>
      </c>
    </row>
    <row r="49" spans="1:10" ht="15" customHeight="1" x14ac:dyDescent="0.25">
      <c r="A49" s="11" t="s">
        <v>81</v>
      </c>
      <c r="B49" s="12" t="s">
        <v>11</v>
      </c>
      <c r="C49" s="12" t="s">
        <v>12</v>
      </c>
      <c r="D49" s="13" t="s">
        <v>82</v>
      </c>
      <c r="E49" s="55">
        <v>52</v>
      </c>
      <c r="F49" s="60"/>
      <c r="G49" s="55">
        <f t="shared" ref="G49:G56" si="6">ROUND(E49*F49,2)</f>
        <v>0</v>
      </c>
      <c r="H49" s="23" t="str">
        <f t="shared" ref="H49:H55" si="7">IF(G49&gt;J49,"!!!","")</f>
        <v/>
      </c>
      <c r="I49" s="55">
        <v>42.95</v>
      </c>
      <c r="J49" s="55">
        <v>2233.4</v>
      </c>
    </row>
    <row r="50" spans="1:10" ht="15" customHeight="1" x14ac:dyDescent="0.25">
      <c r="A50" s="11" t="s">
        <v>83</v>
      </c>
      <c r="B50" s="12" t="s">
        <v>11</v>
      </c>
      <c r="C50" s="12" t="s">
        <v>12</v>
      </c>
      <c r="D50" s="13" t="s">
        <v>84</v>
      </c>
      <c r="E50" s="55">
        <v>52</v>
      </c>
      <c r="F50" s="60"/>
      <c r="G50" s="55">
        <f t="shared" si="6"/>
        <v>0</v>
      </c>
      <c r="H50" s="23" t="str">
        <f t="shared" si="7"/>
        <v/>
      </c>
      <c r="I50" s="55">
        <v>24.42</v>
      </c>
      <c r="J50" s="55">
        <v>1269.8399999999999</v>
      </c>
    </row>
    <row r="51" spans="1:10" ht="15" customHeight="1" x14ac:dyDescent="0.25">
      <c r="A51" s="11" t="s">
        <v>85</v>
      </c>
      <c r="B51" s="12" t="s">
        <v>11</v>
      </c>
      <c r="C51" s="12" t="s">
        <v>12</v>
      </c>
      <c r="D51" s="13" t="s">
        <v>86</v>
      </c>
      <c r="E51" s="55">
        <v>624</v>
      </c>
      <c r="F51" s="60"/>
      <c r="G51" s="55">
        <f t="shared" si="6"/>
        <v>0</v>
      </c>
      <c r="H51" s="23" t="str">
        <f t="shared" si="7"/>
        <v/>
      </c>
      <c r="I51" s="55">
        <v>8.35</v>
      </c>
      <c r="J51" s="55">
        <v>5210.3999999999996</v>
      </c>
    </row>
    <row r="52" spans="1:10" ht="15" customHeight="1" x14ac:dyDescent="0.25">
      <c r="A52" s="11" t="s">
        <v>87</v>
      </c>
      <c r="B52" s="12" t="s">
        <v>11</v>
      </c>
      <c r="C52" s="12" t="s">
        <v>12</v>
      </c>
      <c r="D52" s="13" t="s">
        <v>88</v>
      </c>
      <c r="E52" s="55">
        <v>56</v>
      </c>
      <c r="F52" s="60"/>
      <c r="G52" s="55">
        <f t="shared" si="6"/>
        <v>0</v>
      </c>
      <c r="H52" s="23" t="str">
        <f t="shared" si="7"/>
        <v/>
      </c>
      <c r="I52" s="55">
        <v>331.72</v>
      </c>
      <c r="J52" s="55">
        <v>18576.32</v>
      </c>
    </row>
    <row r="53" spans="1:10" ht="15" customHeight="1" x14ac:dyDescent="0.25">
      <c r="A53" s="11" t="s">
        <v>89</v>
      </c>
      <c r="B53" s="12" t="s">
        <v>11</v>
      </c>
      <c r="C53" s="12" t="s">
        <v>12</v>
      </c>
      <c r="D53" s="13" t="s">
        <v>90</v>
      </c>
      <c r="E53" s="55">
        <v>80</v>
      </c>
      <c r="F53" s="60"/>
      <c r="G53" s="55">
        <f t="shared" si="6"/>
        <v>0</v>
      </c>
      <c r="H53" s="23" t="str">
        <f t="shared" si="7"/>
        <v/>
      </c>
      <c r="I53" s="55">
        <v>382.87</v>
      </c>
      <c r="J53" s="55">
        <v>30629.599999999999</v>
      </c>
    </row>
    <row r="54" spans="1:10" ht="15" customHeight="1" x14ac:dyDescent="0.25">
      <c r="A54" s="11" t="s">
        <v>91</v>
      </c>
      <c r="B54" s="12" t="s">
        <v>11</v>
      </c>
      <c r="C54" s="12" t="s">
        <v>12</v>
      </c>
      <c r="D54" s="13" t="s">
        <v>92</v>
      </c>
      <c r="E54" s="55">
        <v>56</v>
      </c>
      <c r="F54" s="60"/>
      <c r="G54" s="55">
        <f t="shared" si="6"/>
        <v>0</v>
      </c>
      <c r="H54" s="23" t="str">
        <f t="shared" si="7"/>
        <v/>
      </c>
      <c r="I54" s="55">
        <v>434</v>
      </c>
      <c r="J54" s="55">
        <v>24304</v>
      </c>
    </row>
    <row r="55" spans="1:10" ht="15" customHeight="1" x14ac:dyDescent="0.25">
      <c r="A55" s="11" t="s">
        <v>93</v>
      </c>
      <c r="B55" s="12" t="s">
        <v>11</v>
      </c>
      <c r="C55" s="12" t="s">
        <v>12</v>
      </c>
      <c r="D55" s="13" t="s">
        <v>94</v>
      </c>
      <c r="E55" s="55">
        <v>16</v>
      </c>
      <c r="F55" s="60"/>
      <c r="G55" s="55">
        <f t="shared" si="6"/>
        <v>0</v>
      </c>
      <c r="H55" s="23" t="str">
        <f t="shared" si="7"/>
        <v/>
      </c>
      <c r="I55" s="55">
        <v>533.65</v>
      </c>
      <c r="J55" s="55">
        <v>8538.4</v>
      </c>
    </row>
    <row r="56" spans="1:10" ht="15" customHeight="1" x14ac:dyDescent="0.25">
      <c r="A56" s="26"/>
      <c r="B56" s="26"/>
      <c r="C56" s="26"/>
      <c r="D56" s="14" t="s">
        <v>95</v>
      </c>
      <c r="E56" s="55">
        <v>1</v>
      </c>
      <c r="F56" s="56">
        <f>SUM(G49:G55)</f>
        <v>0</v>
      </c>
      <c r="G56" s="56">
        <f t="shared" si="6"/>
        <v>0</v>
      </c>
      <c r="I56" s="56">
        <v>90761.96</v>
      </c>
      <c r="J56" s="56">
        <v>90761.96</v>
      </c>
    </row>
    <row r="57" spans="1:10" ht="15" customHeight="1" x14ac:dyDescent="0.25">
      <c r="A57" s="16"/>
      <c r="B57" s="16"/>
      <c r="C57" s="16"/>
      <c r="D57" s="17"/>
      <c r="E57" s="16"/>
      <c r="F57" s="16"/>
      <c r="G57" s="16"/>
      <c r="I57" s="16"/>
      <c r="J57" s="16"/>
    </row>
    <row r="58" spans="1:10" ht="15" customHeight="1" x14ac:dyDescent="0.25">
      <c r="A58" s="18" t="s">
        <v>96</v>
      </c>
      <c r="B58" s="18" t="s">
        <v>7</v>
      </c>
      <c r="C58" s="18" t="s">
        <v>12</v>
      </c>
      <c r="D58" s="19" t="s">
        <v>97</v>
      </c>
      <c r="E58" s="57">
        <f>E62</f>
        <v>1</v>
      </c>
      <c r="F58" s="57">
        <f>F62</f>
        <v>0</v>
      </c>
      <c r="G58" s="57">
        <f>G62</f>
        <v>0</v>
      </c>
      <c r="I58" s="57">
        <v>12504.92</v>
      </c>
      <c r="J58" s="57">
        <v>12504.92</v>
      </c>
    </row>
    <row r="59" spans="1:10" ht="15" customHeight="1" x14ac:dyDescent="0.25">
      <c r="A59" s="11" t="s">
        <v>98</v>
      </c>
      <c r="B59" s="12" t="s">
        <v>11</v>
      </c>
      <c r="C59" s="12" t="s">
        <v>12</v>
      </c>
      <c r="D59" s="13" t="s">
        <v>99</v>
      </c>
      <c r="E59" s="55">
        <v>52</v>
      </c>
      <c r="F59" s="60"/>
      <c r="G59" s="55">
        <f>ROUND(E59*F59,2)</f>
        <v>0</v>
      </c>
      <c r="H59" s="23" t="str">
        <f t="shared" ref="H59:H61" si="8">IF(G59&gt;J59,"!!!","")</f>
        <v/>
      </c>
      <c r="I59" s="55">
        <v>54.95</v>
      </c>
      <c r="J59" s="55">
        <v>2857.4</v>
      </c>
    </row>
    <row r="60" spans="1:10" ht="15" customHeight="1" x14ac:dyDescent="0.25">
      <c r="A60" s="11" t="s">
        <v>100</v>
      </c>
      <c r="B60" s="12" t="s">
        <v>11</v>
      </c>
      <c r="C60" s="12" t="s">
        <v>12</v>
      </c>
      <c r="D60" s="13" t="s">
        <v>101</v>
      </c>
      <c r="E60" s="55">
        <v>12</v>
      </c>
      <c r="F60" s="60"/>
      <c r="G60" s="55">
        <f>ROUND(E60*F60,2)</f>
        <v>0</v>
      </c>
      <c r="H60" s="23" t="str">
        <f t="shared" si="8"/>
        <v/>
      </c>
      <c r="I60" s="55">
        <v>43.72</v>
      </c>
      <c r="J60" s="55">
        <v>524.64</v>
      </c>
    </row>
    <row r="61" spans="1:10" ht="15" customHeight="1" x14ac:dyDescent="0.25">
      <c r="A61" s="11" t="s">
        <v>102</v>
      </c>
      <c r="B61" s="12" t="s">
        <v>11</v>
      </c>
      <c r="C61" s="12" t="s">
        <v>12</v>
      </c>
      <c r="D61" s="13" t="s">
        <v>103</v>
      </c>
      <c r="E61" s="55">
        <v>1248</v>
      </c>
      <c r="F61" s="60"/>
      <c r="G61" s="55">
        <f>ROUND(E61*F61,2)</f>
        <v>0</v>
      </c>
      <c r="H61" s="23" t="str">
        <f t="shared" si="8"/>
        <v/>
      </c>
      <c r="I61" s="55">
        <v>7.31</v>
      </c>
      <c r="J61" s="55">
        <v>9122.8799999999992</v>
      </c>
    </row>
    <row r="62" spans="1:10" ht="15" customHeight="1" x14ac:dyDescent="0.25">
      <c r="A62" s="26"/>
      <c r="B62" s="26"/>
      <c r="C62" s="26"/>
      <c r="D62" s="14" t="s">
        <v>104</v>
      </c>
      <c r="E62" s="55">
        <v>1</v>
      </c>
      <c r="F62" s="56">
        <f>SUM(G59:G61)</f>
        <v>0</v>
      </c>
      <c r="G62" s="56">
        <f>ROUND(E62*F62,2)</f>
        <v>0</v>
      </c>
      <c r="I62" s="56">
        <v>12504.92</v>
      </c>
      <c r="J62" s="56">
        <v>12504.92</v>
      </c>
    </row>
    <row r="63" spans="1:10" ht="15" customHeight="1" x14ac:dyDescent="0.25">
      <c r="A63" s="16"/>
      <c r="B63" s="16"/>
      <c r="C63" s="16"/>
      <c r="D63" s="17"/>
      <c r="E63" s="16"/>
      <c r="F63" s="16"/>
      <c r="G63" s="16"/>
      <c r="I63" s="16"/>
      <c r="J63" s="16"/>
    </row>
    <row r="64" spans="1:10" ht="15" customHeight="1" x14ac:dyDescent="0.25">
      <c r="A64" s="18" t="s">
        <v>105</v>
      </c>
      <c r="B64" s="18" t="s">
        <v>7</v>
      </c>
      <c r="C64" s="18" t="s">
        <v>12</v>
      </c>
      <c r="D64" s="19" t="s">
        <v>106</v>
      </c>
      <c r="E64" s="57">
        <f>E69</f>
        <v>1</v>
      </c>
      <c r="F64" s="57">
        <f>F69</f>
        <v>0</v>
      </c>
      <c r="G64" s="57">
        <f>G69</f>
        <v>0</v>
      </c>
      <c r="I64" s="57">
        <v>7927.96</v>
      </c>
      <c r="J64" s="57">
        <v>7927.96</v>
      </c>
    </row>
    <row r="65" spans="1:10" ht="15" customHeight="1" x14ac:dyDescent="0.25">
      <c r="A65" s="11" t="s">
        <v>98</v>
      </c>
      <c r="B65" s="12" t="s">
        <v>11</v>
      </c>
      <c r="C65" s="12" t="s">
        <v>12</v>
      </c>
      <c r="D65" s="13" t="s">
        <v>99</v>
      </c>
      <c r="E65" s="55">
        <v>4</v>
      </c>
      <c r="F65" s="63">
        <f>F59</f>
        <v>0</v>
      </c>
      <c r="G65" s="55">
        <f>ROUND(E65*F65,2)</f>
        <v>0</v>
      </c>
      <c r="H65" s="23" t="str">
        <f t="shared" ref="H65:H68" si="9">IF(G65&gt;J65,"!!!","")</f>
        <v/>
      </c>
      <c r="I65" s="55">
        <v>54.95</v>
      </c>
      <c r="J65" s="55">
        <v>219.8</v>
      </c>
    </row>
    <row r="66" spans="1:10" ht="15" customHeight="1" x14ac:dyDescent="0.25">
      <c r="A66" s="11" t="s">
        <v>100</v>
      </c>
      <c r="B66" s="12" t="s">
        <v>11</v>
      </c>
      <c r="C66" s="12" t="s">
        <v>12</v>
      </c>
      <c r="D66" s="13" t="s">
        <v>101</v>
      </c>
      <c r="E66" s="55">
        <v>4</v>
      </c>
      <c r="F66" s="63">
        <f>F60</f>
        <v>0</v>
      </c>
      <c r="G66" s="55">
        <f>ROUND(E66*F66,2)</f>
        <v>0</v>
      </c>
      <c r="H66" s="23" t="str">
        <f t="shared" si="9"/>
        <v/>
      </c>
      <c r="I66" s="55">
        <v>43.72</v>
      </c>
      <c r="J66" s="55">
        <v>174.88</v>
      </c>
    </row>
    <row r="67" spans="1:10" ht="15" customHeight="1" x14ac:dyDescent="0.25">
      <c r="A67" s="11" t="s">
        <v>107</v>
      </c>
      <c r="B67" s="12" t="s">
        <v>11</v>
      </c>
      <c r="C67" s="12" t="s">
        <v>12</v>
      </c>
      <c r="D67" s="13" t="s">
        <v>108</v>
      </c>
      <c r="E67" s="55">
        <v>4</v>
      </c>
      <c r="F67" s="60"/>
      <c r="G67" s="55">
        <f>ROUND(E67*F67,2)</f>
        <v>0</v>
      </c>
      <c r="H67" s="23" t="str">
        <f t="shared" si="9"/>
        <v/>
      </c>
      <c r="I67" s="55">
        <v>998.76</v>
      </c>
      <c r="J67" s="55">
        <v>3995.04</v>
      </c>
    </row>
    <row r="68" spans="1:10" ht="15" customHeight="1" x14ac:dyDescent="0.25">
      <c r="A68" s="11" t="s">
        <v>109</v>
      </c>
      <c r="B68" s="12" t="s">
        <v>11</v>
      </c>
      <c r="C68" s="12" t="s">
        <v>12</v>
      </c>
      <c r="D68" s="13" t="s">
        <v>110</v>
      </c>
      <c r="E68" s="55">
        <v>4</v>
      </c>
      <c r="F68" s="60"/>
      <c r="G68" s="55">
        <f>ROUND(E68*F68,2)</f>
        <v>0</v>
      </c>
      <c r="H68" s="23" t="str">
        <f t="shared" si="9"/>
        <v/>
      </c>
      <c r="I68" s="55">
        <v>884.56</v>
      </c>
      <c r="J68" s="55">
        <v>3538.24</v>
      </c>
    </row>
    <row r="69" spans="1:10" ht="15" customHeight="1" x14ac:dyDescent="0.25">
      <c r="A69" s="26"/>
      <c r="B69" s="26"/>
      <c r="C69" s="26"/>
      <c r="D69" s="14" t="s">
        <v>111</v>
      </c>
      <c r="E69" s="55">
        <v>1</v>
      </c>
      <c r="F69" s="56">
        <f>SUM(G65:G68)</f>
        <v>0</v>
      </c>
      <c r="G69" s="56">
        <f>ROUND(E69*F69,2)</f>
        <v>0</v>
      </c>
      <c r="I69" s="56">
        <v>7927.96</v>
      </c>
      <c r="J69" s="56">
        <v>7927.96</v>
      </c>
    </row>
    <row r="70" spans="1:10" ht="15" customHeight="1" x14ac:dyDescent="0.25">
      <c r="A70" s="16"/>
      <c r="B70" s="16"/>
      <c r="C70" s="16"/>
      <c r="D70" s="17"/>
      <c r="E70" s="16"/>
      <c r="F70" s="16"/>
      <c r="G70" s="16"/>
      <c r="I70" s="16"/>
      <c r="J70" s="16"/>
    </row>
    <row r="71" spans="1:10" ht="15" customHeight="1" x14ac:dyDescent="0.25">
      <c r="A71" s="18" t="s">
        <v>112</v>
      </c>
      <c r="B71" s="18" t="s">
        <v>7</v>
      </c>
      <c r="C71" s="18" t="s">
        <v>12</v>
      </c>
      <c r="D71" s="19" t="s">
        <v>113</v>
      </c>
      <c r="E71" s="57">
        <f>E74</f>
        <v>1</v>
      </c>
      <c r="F71" s="57">
        <f>F74</f>
        <v>0</v>
      </c>
      <c r="G71" s="57">
        <f>G74</f>
        <v>0</v>
      </c>
      <c r="I71" s="57">
        <v>1680</v>
      </c>
      <c r="J71" s="57">
        <v>1680</v>
      </c>
    </row>
    <row r="72" spans="1:10" ht="15" customHeight="1" x14ac:dyDescent="0.25">
      <c r="A72" s="11" t="s">
        <v>114</v>
      </c>
      <c r="B72" s="12" t="s">
        <v>11</v>
      </c>
      <c r="C72" s="12" t="s">
        <v>12</v>
      </c>
      <c r="D72" s="13" t="s">
        <v>115</v>
      </c>
      <c r="E72" s="55">
        <v>192</v>
      </c>
      <c r="F72" s="60"/>
      <c r="G72" s="55">
        <f>ROUND(E72*F72,2)</f>
        <v>0</v>
      </c>
      <c r="H72" s="23" t="str">
        <f t="shared" ref="H72:H73" si="10">IF(G72&gt;J72,"!!!","")</f>
        <v/>
      </c>
      <c r="I72" s="55">
        <v>5</v>
      </c>
      <c r="J72" s="55">
        <v>960</v>
      </c>
    </row>
    <row r="73" spans="1:10" ht="15" customHeight="1" x14ac:dyDescent="0.25">
      <c r="A73" s="11" t="s">
        <v>116</v>
      </c>
      <c r="B73" s="12" t="s">
        <v>11</v>
      </c>
      <c r="C73" s="12" t="s">
        <v>12</v>
      </c>
      <c r="D73" s="13" t="s">
        <v>117</v>
      </c>
      <c r="E73" s="55">
        <v>240</v>
      </c>
      <c r="F73" s="60"/>
      <c r="G73" s="55">
        <f>ROUND(E73*F73,2)</f>
        <v>0</v>
      </c>
      <c r="H73" s="23" t="str">
        <f t="shared" si="10"/>
        <v/>
      </c>
      <c r="I73" s="55">
        <v>3</v>
      </c>
      <c r="J73" s="55">
        <v>720</v>
      </c>
    </row>
    <row r="74" spans="1:10" ht="15" customHeight="1" x14ac:dyDescent="0.25">
      <c r="A74" s="26"/>
      <c r="B74" s="26"/>
      <c r="C74" s="26"/>
      <c r="D74" s="14" t="s">
        <v>118</v>
      </c>
      <c r="E74" s="55">
        <v>1</v>
      </c>
      <c r="F74" s="56">
        <f>SUM(G72:G73)</f>
        <v>0</v>
      </c>
      <c r="G74" s="56">
        <f>ROUND(E74*F74,2)</f>
        <v>0</v>
      </c>
      <c r="I74" s="56">
        <v>1680</v>
      </c>
      <c r="J74" s="56">
        <v>1680</v>
      </c>
    </row>
    <row r="75" spans="1:10" ht="15" customHeight="1" x14ac:dyDescent="0.25">
      <c r="A75" s="16"/>
      <c r="B75" s="16"/>
      <c r="C75" s="16"/>
      <c r="D75" s="17"/>
      <c r="E75" s="16"/>
      <c r="F75" s="16"/>
      <c r="G75" s="16"/>
      <c r="I75" s="16"/>
      <c r="J75" s="16"/>
    </row>
    <row r="76" spans="1:10" ht="15" customHeight="1" x14ac:dyDescent="0.25">
      <c r="A76" s="18" t="s">
        <v>119</v>
      </c>
      <c r="B76" s="18" t="s">
        <v>7</v>
      </c>
      <c r="C76" s="18" t="s">
        <v>12</v>
      </c>
      <c r="D76" s="19" t="s">
        <v>120</v>
      </c>
      <c r="E76" s="57">
        <f>E82</f>
        <v>1</v>
      </c>
      <c r="F76" s="57">
        <f>F82</f>
        <v>0</v>
      </c>
      <c r="G76" s="57">
        <f>G82</f>
        <v>0</v>
      </c>
      <c r="I76" s="57">
        <v>5138.28</v>
      </c>
      <c r="J76" s="57">
        <v>5138.28</v>
      </c>
    </row>
    <row r="77" spans="1:10" ht="15" customHeight="1" x14ac:dyDescent="0.25">
      <c r="A77" s="11" t="s">
        <v>81</v>
      </c>
      <c r="B77" s="12" t="s">
        <v>11</v>
      </c>
      <c r="C77" s="12" t="s">
        <v>12</v>
      </c>
      <c r="D77" s="13" t="s">
        <v>82</v>
      </c>
      <c r="E77" s="55">
        <v>2</v>
      </c>
      <c r="F77" s="63">
        <f>F49</f>
        <v>0</v>
      </c>
      <c r="G77" s="55">
        <f t="shared" ref="G77:G82" si="11">ROUND(E77*F77,2)</f>
        <v>0</v>
      </c>
      <c r="H77" s="23" t="str">
        <f t="shared" ref="H77:H81" si="12">IF(G77&gt;J77,"!!!","")</f>
        <v/>
      </c>
      <c r="I77" s="55">
        <v>42.95</v>
      </c>
      <c r="J77" s="55">
        <v>85.9</v>
      </c>
    </row>
    <row r="78" spans="1:10" ht="15" customHeight="1" x14ac:dyDescent="0.25">
      <c r="A78" s="11" t="s">
        <v>83</v>
      </c>
      <c r="B78" s="12" t="s">
        <v>11</v>
      </c>
      <c r="C78" s="12" t="s">
        <v>12</v>
      </c>
      <c r="D78" s="13" t="s">
        <v>84</v>
      </c>
      <c r="E78" s="55">
        <v>2</v>
      </c>
      <c r="F78" s="63">
        <f>F50</f>
        <v>0</v>
      </c>
      <c r="G78" s="55">
        <f t="shared" si="11"/>
        <v>0</v>
      </c>
      <c r="H78" s="23" t="str">
        <f t="shared" si="12"/>
        <v/>
      </c>
      <c r="I78" s="55">
        <v>24.42</v>
      </c>
      <c r="J78" s="55">
        <v>48.84</v>
      </c>
    </row>
    <row r="79" spans="1:10" ht="15" customHeight="1" x14ac:dyDescent="0.25">
      <c r="A79" s="11" t="s">
        <v>98</v>
      </c>
      <c r="B79" s="12" t="s">
        <v>11</v>
      </c>
      <c r="C79" s="12" t="s">
        <v>12</v>
      </c>
      <c r="D79" s="13" t="s">
        <v>99</v>
      </c>
      <c r="E79" s="55">
        <v>2</v>
      </c>
      <c r="F79" s="63">
        <f>F59</f>
        <v>0</v>
      </c>
      <c r="G79" s="55">
        <f t="shared" si="11"/>
        <v>0</v>
      </c>
      <c r="H79" s="23" t="str">
        <f t="shared" si="12"/>
        <v/>
      </c>
      <c r="I79" s="55">
        <v>54.95</v>
      </c>
      <c r="J79" s="55">
        <v>109.9</v>
      </c>
    </row>
    <row r="80" spans="1:10" ht="15" customHeight="1" x14ac:dyDescent="0.25">
      <c r="A80" s="11" t="s">
        <v>93</v>
      </c>
      <c r="B80" s="12" t="s">
        <v>11</v>
      </c>
      <c r="C80" s="12" t="s">
        <v>12</v>
      </c>
      <c r="D80" s="13" t="s">
        <v>94</v>
      </c>
      <c r="E80" s="55">
        <v>4</v>
      </c>
      <c r="F80" s="63">
        <f>F55</f>
        <v>0</v>
      </c>
      <c r="G80" s="55">
        <f t="shared" si="11"/>
        <v>0</v>
      </c>
      <c r="H80" s="23" t="str">
        <f t="shared" si="12"/>
        <v/>
      </c>
      <c r="I80" s="55">
        <v>533.65</v>
      </c>
      <c r="J80" s="55">
        <v>2134.6</v>
      </c>
    </row>
    <row r="81" spans="1:10" ht="15" customHeight="1" x14ac:dyDescent="0.25">
      <c r="A81" s="11" t="s">
        <v>121</v>
      </c>
      <c r="B81" s="12" t="s">
        <v>11</v>
      </c>
      <c r="C81" s="12" t="s">
        <v>12</v>
      </c>
      <c r="D81" s="13" t="s">
        <v>122</v>
      </c>
      <c r="E81" s="55">
        <v>4</v>
      </c>
      <c r="F81" s="60"/>
      <c r="G81" s="55">
        <f t="shared" si="11"/>
        <v>0</v>
      </c>
      <c r="H81" s="23" t="str">
        <f t="shared" si="12"/>
        <v/>
      </c>
      <c r="I81" s="55">
        <v>689.76</v>
      </c>
      <c r="J81" s="55">
        <v>2759.04</v>
      </c>
    </row>
    <row r="82" spans="1:10" ht="15" customHeight="1" x14ac:dyDescent="0.25">
      <c r="A82" s="26"/>
      <c r="B82" s="26"/>
      <c r="C82" s="26"/>
      <c r="D82" s="14" t="s">
        <v>123</v>
      </c>
      <c r="E82" s="55">
        <v>1</v>
      </c>
      <c r="F82" s="56">
        <f>SUM(G77:G81)</f>
        <v>0</v>
      </c>
      <c r="G82" s="56">
        <f t="shared" si="11"/>
        <v>0</v>
      </c>
      <c r="I82" s="56">
        <v>5138.28</v>
      </c>
      <c r="J82" s="56">
        <v>5138.28</v>
      </c>
    </row>
    <row r="83" spans="1:10" ht="15" customHeight="1" x14ac:dyDescent="0.25">
      <c r="A83" s="16"/>
      <c r="B83" s="16"/>
      <c r="C83" s="16"/>
      <c r="D83" s="17"/>
      <c r="E83" s="16"/>
      <c r="F83" s="16"/>
      <c r="G83" s="16"/>
      <c r="I83" s="16"/>
      <c r="J83" s="16"/>
    </row>
    <row r="84" spans="1:10" ht="15" customHeight="1" x14ac:dyDescent="0.25">
      <c r="A84" s="18" t="s">
        <v>124</v>
      </c>
      <c r="B84" s="18" t="s">
        <v>7</v>
      </c>
      <c r="C84" s="18" t="s">
        <v>12</v>
      </c>
      <c r="D84" s="19" t="s">
        <v>125</v>
      </c>
      <c r="E84" s="57">
        <f>E89</f>
        <v>1</v>
      </c>
      <c r="F84" s="57">
        <f>F89</f>
        <v>0</v>
      </c>
      <c r="G84" s="57">
        <f>G89</f>
        <v>0</v>
      </c>
      <c r="I84" s="57">
        <v>8305</v>
      </c>
      <c r="J84" s="57">
        <v>8305</v>
      </c>
    </row>
    <row r="85" spans="1:10" ht="15" customHeight="1" x14ac:dyDescent="0.25">
      <c r="A85" s="11" t="s">
        <v>85</v>
      </c>
      <c r="B85" s="12" t="s">
        <v>11</v>
      </c>
      <c r="C85" s="12" t="s">
        <v>12</v>
      </c>
      <c r="D85" s="13" t="s">
        <v>86</v>
      </c>
      <c r="E85" s="55">
        <v>240</v>
      </c>
      <c r="F85" s="63">
        <f>F51</f>
        <v>0</v>
      </c>
      <c r="G85" s="55">
        <f>ROUND(E85*F85,2)</f>
        <v>0</v>
      </c>
      <c r="H85" s="23" t="str">
        <f t="shared" ref="H85:H88" si="13">IF(G85&gt;J85,"!!!","")</f>
        <v/>
      </c>
      <c r="I85" s="55">
        <v>8.35</v>
      </c>
      <c r="J85" s="55">
        <v>2004</v>
      </c>
    </row>
    <row r="86" spans="1:10" ht="15" customHeight="1" x14ac:dyDescent="0.25">
      <c r="A86" s="11" t="s">
        <v>126</v>
      </c>
      <c r="B86" s="12" t="s">
        <v>11</v>
      </c>
      <c r="C86" s="12" t="s">
        <v>12</v>
      </c>
      <c r="D86" s="13" t="s">
        <v>127</v>
      </c>
      <c r="E86" s="55">
        <v>72</v>
      </c>
      <c r="F86" s="60"/>
      <c r="G86" s="55">
        <f>ROUND(E86*F86,2)</f>
        <v>0</v>
      </c>
      <c r="H86" s="23" t="str">
        <f t="shared" si="13"/>
        <v/>
      </c>
      <c r="I86" s="55">
        <v>10.4</v>
      </c>
      <c r="J86" s="55">
        <v>748.8</v>
      </c>
    </row>
    <row r="87" spans="1:10" ht="15" customHeight="1" x14ac:dyDescent="0.25">
      <c r="A87" s="11" t="s">
        <v>128</v>
      </c>
      <c r="B87" s="12" t="s">
        <v>11</v>
      </c>
      <c r="C87" s="12" t="s">
        <v>12</v>
      </c>
      <c r="D87" s="13" t="s">
        <v>129</v>
      </c>
      <c r="E87" s="55">
        <v>72</v>
      </c>
      <c r="F87" s="60"/>
      <c r="G87" s="55">
        <f>ROUND(E87*F87,2)</f>
        <v>0</v>
      </c>
      <c r="H87" s="23" t="str">
        <f t="shared" si="13"/>
        <v/>
      </c>
      <c r="I87" s="55">
        <v>20.73</v>
      </c>
      <c r="J87" s="55">
        <v>1492.56</v>
      </c>
    </row>
    <row r="88" spans="1:10" ht="15" customHeight="1" x14ac:dyDescent="0.25">
      <c r="A88" s="11" t="s">
        <v>130</v>
      </c>
      <c r="B88" s="12" t="s">
        <v>11</v>
      </c>
      <c r="C88" s="12" t="s">
        <v>12</v>
      </c>
      <c r="D88" s="13" t="s">
        <v>131</v>
      </c>
      <c r="E88" s="55">
        <v>52</v>
      </c>
      <c r="F88" s="60"/>
      <c r="G88" s="55">
        <f>ROUND(E88*F88,2)</f>
        <v>0</v>
      </c>
      <c r="H88" s="23" t="str">
        <f t="shared" si="13"/>
        <v/>
      </c>
      <c r="I88" s="55">
        <v>78.069999999999993</v>
      </c>
      <c r="J88" s="55">
        <v>4059.64</v>
      </c>
    </row>
    <row r="89" spans="1:10" ht="15" customHeight="1" x14ac:dyDescent="0.25">
      <c r="A89" s="26"/>
      <c r="B89" s="26"/>
      <c r="C89" s="26"/>
      <c r="D89" s="14" t="s">
        <v>132</v>
      </c>
      <c r="E89" s="55">
        <v>1</v>
      </c>
      <c r="F89" s="56">
        <f>SUM(G85:G88)</f>
        <v>0</v>
      </c>
      <c r="G89" s="56">
        <f>ROUND(E89*F89,2)</f>
        <v>0</v>
      </c>
      <c r="I89" s="56">
        <v>8305</v>
      </c>
      <c r="J89" s="56">
        <v>8305</v>
      </c>
    </row>
    <row r="90" spans="1:10" ht="15" customHeight="1" x14ac:dyDescent="0.25">
      <c r="A90" s="16"/>
      <c r="B90" s="16"/>
      <c r="C90" s="16"/>
      <c r="D90" s="17"/>
      <c r="E90" s="16"/>
      <c r="F90" s="16"/>
      <c r="G90" s="16"/>
      <c r="I90" s="16"/>
      <c r="J90" s="16"/>
    </row>
    <row r="91" spans="1:10" ht="15" customHeight="1" x14ac:dyDescent="0.25">
      <c r="A91" s="18" t="s">
        <v>133</v>
      </c>
      <c r="B91" s="18" t="s">
        <v>7</v>
      </c>
      <c r="C91" s="18" t="s">
        <v>12</v>
      </c>
      <c r="D91" s="19" t="s">
        <v>134</v>
      </c>
      <c r="E91" s="57">
        <f>E93</f>
        <v>1</v>
      </c>
      <c r="F91" s="57">
        <f>F93</f>
        <v>0</v>
      </c>
      <c r="G91" s="57">
        <f>G93</f>
        <v>0</v>
      </c>
      <c r="I91" s="57">
        <v>27435</v>
      </c>
      <c r="J91" s="57">
        <v>27435</v>
      </c>
    </row>
    <row r="92" spans="1:10" ht="15" customHeight="1" x14ac:dyDescent="0.25">
      <c r="A92" s="11" t="s">
        <v>135</v>
      </c>
      <c r="B92" s="12" t="s">
        <v>11</v>
      </c>
      <c r="C92" s="12" t="s">
        <v>12</v>
      </c>
      <c r="D92" s="13" t="s">
        <v>134</v>
      </c>
      <c r="E92" s="55">
        <v>1</v>
      </c>
      <c r="F92" s="60"/>
      <c r="G92" s="55">
        <f>ROUND(E92*F92,2)</f>
        <v>0</v>
      </c>
      <c r="H92" s="23" t="str">
        <f t="shared" ref="H92" si="14">IF(G92&gt;J92,"!!!","")</f>
        <v/>
      </c>
      <c r="I92" s="55">
        <v>27435</v>
      </c>
      <c r="J92" s="55">
        <v>27435</v>
      </c>
    </row>
    <row r="93" spans="1:10" ht="15" customHeight="1" x14ac:dyDescent="0.25">
      <c r="A93" s="26"/>
      <c r="B93" s="26"/>
      <c r="C93" s="26"/>
      <c r="D93" s="14" t="s">
        <v>136</v>
      </c>
      <c r="E93" s="55">
        <v>1</v>
      </c>
      <c r="F93" s="56">
        <f>G92</f>
        <v>0</v>
      </c>
      <c r="G93" s="56">
        <f>ROUND(E93*F93,2)</f>
        <v>0</v>
      </c>
      <c r="I93" s="56">
        <v>27435</v>
      </c>
      <c r="J93" s="56">
        <v>27435</v>
      </c>
    </row>
    <row r="94" spans="1:10" ht="15" customHeight="1" x14ac:dyDescent="0.25">
      <c r="A94" s="16"/>
      <c r="B94" s="16"/>
      <c r="C94" s="16"/>
      <c r="D94" s="17"/>
      <c r="E94" s="16"/>
      <c r="F94" s="16"/>
      <c r="G94" s="16"/>
      <c r="I94" s="16"/>
      <c r="J94" s="16"/>
    </row>
    <row r="95" spans="1:10" ht="15" customHeight="1" x14ac:dyDescent="0.25">
      <c r="A95" s="26"/>
      <c r="B95" s="26"/>
      <c r="C95" s="26"/>
      <c r="D95" s="14" t="s">
        <v>137</v>
      </c>
      <c r="E95" s="15">
        <v>1</v>
      </c>
      <c r="F95" s="56">
        <f>G48+G58+G64+G71+G76+G84+G91</f>
        <v>0</v>
      </c>
      <c r="G95" s="56">
        <f>ROUND(E95*F95,2)</f>
        <v>0</v>
      </c>
      <c r="I95" s="56">
        <v>153753.12</v>
      </c>
      <c r="J95" s="56">
        <v>153753.12</v>
      </c>
    </row>
    <row r="96" spans="1:10" ht="15" customHeight="1" x14ac:dyDescent="0.25">
      <c r="A96" s="16"/>
      <c r="B96" s="16"/>
      <c r="C96" s="16"/>
      <c r="D96" s="17"/>
      <c r="E96" s="16"/>
      <c r="F96" s="16"/>
      <c r="G96" s="16"/>
      <c r="I96" s="16"/>
      <c r="J96" s="16"/>
    </row>
    <row r="97" spans="1:10" ht="15" customHeight="1" x14ac:dyDescent="0.25">
      <c r="A97" s="7" t="s">
        <v>138</v>
      </c>
      <c r="B97" s="7" t="s">
        <v>7</v>
      </c>
      <c r="C97" s="7" t="s">
        <v>8</v>
      </c>
      <c r="D97" s="8" t="s">
        <v>139</v>
      </c>
      <c r="E97" s="9">
        <f>E204</f>
        <v>1</v>
      </c>
      <c r="F97" s="10">
        <f>F204</f>
        <v>0</v>
      </c>
      <c r="G97" s="10">
        <f>G204</f>
        <v>0</v>
      </c>
      <c r="I97" s="10">
        <v>281003.90999999997</v>
      </c>
      <c r="J97" s="10">
        <v>281003.90999999997</v>
      </c>
    </row>
    <row r="98" spans="1:10" ht="15" customHeight="1" x14ac:dyDescent="0.25">
      <c r="A98" s="18" t="s">
        <v>140</v>
      </c>
      <c r="B98" s="18" t="s">
        <v>7</v>
      </c>
      <c r="C98" s="18" t="s">
        <v>12</v>
      </c>
      <c r="D98" s="19" t="s">
        <v>141</v>
      </c>
      <c r="E98" s="57">
        <f>E110</f>
        <v>1</v>
      </c>
      <c r="F98" s="57">
        <f>F110</f>
        <v>0</v>
      </c>
      <c r="G98" s="57">
        <f>G110</f>
        <v>0</v>
      </c>
      <c r="I98" s="57">
        <v>107933.75999999999</v>
      </c>
      <c r="J98" s="57">
        <v>107933.75999999999</v>
      </c>
    </row>
    <row r="99" spans="1:10" ht="15" customHeight="1" x14ac:dyDescent="0.25">
      <c r="A99" s="11" t="s">
        <v>142</v>
      </c>
      <c r="B99" s="12" t="s">
        <v>11</v>
      </c>
      <c r="C99" s="12" t="s">
        <v>12</v>
      </c>
      <c r="D99" s="13" t="s">
        <v>143</v>
      </c>
      <c r="E99" s="55">
        <v>52</v>
      </c>
      <c r="F99" s="60"/>
      <c r="G99" s="55">
        <f t="shared" ref="G99:G110" si="15">ROUND(E99*F99,2)</f>
        <v>0</v>
      </c>
      <c r="H99" s="23" t="str">
        <f t="shared" ref="H99:H109" si="16">IF(G99&gt;J99,"!!!","")</f>
        <v/>
      </c>
      <c r="I99" s="55">
        <v>344</v>
      </c>
      <c r="J99" s="55">
        <v>17888</v>
      </c>
    </row>
    <row r="100" spans="1:10" ht="15" customHeight="1" x14ac:dyDescent="0.25">
      <c r="A100" s="11" t="s">
        <v>144</v>
      </c>
      <c r="B100" s="12" t="s">
        <v>11</v>
      </c>
      <c r="C100" s="12" t="s">
        <v>12</v>
      </c>
      <c r="D100" s="13" t="s">
        <v>145</v>
      </c>
      <c r="E100" s="55">
        <v>144</v>
      </c>
      <c r="F100" s="60"/>
      <c r="G100" s="55">
        <f t="shared" si="15"/>
        <v>0</v>
      </c>
      <c r="H100" s="23" t="str">
        <f t="shared" si="16"/>
        <v/>
      </c>
      <c r="I100" s="55">
        <v>157.22</v>
      </c>
      <c r="J100" s="55">
        <v>22639.68</v>
      </c>
    </row>
    <row r="101" spans="1:10" ht="15" customHeight="1" x14ac:dyDescent="0.25">
      <c r="A101" s="11" t="s">
        <v>146</v>
      </c>
      <c r="B101" s="12" t="s">
        <v>11</v>
      </c>
      <c r="C101" s="12" t="s">
        <v>12</v>
      </c>
      <c r="D101" s="13" t="s">
        <v>147</v>
      </c>
      <c r="E101" s="55">
        <v>16</v>
      </c>
      <c r="F101" s="60"/>
      <c r="G101" s="55">
        <f t="shared" si="15"/>
        <v>0</v>
      </c>
      <c r="H101" s="23" t="str">
        <f t="shared" si="16"/>
        <v/>
      </c>
      <c r="I101" s="55">
        <v>139.01</v>
      </c>
      <c r="J101" s="55">
        <v>2224.16</v>
      </c>
    </row>
    <row r="102" spans="1:10" ht="15" customHeight="1" x14ac:dyDescent="0.25">
      <c r="A102" s="11" t="s">
        <v>148</v>
      </c>
      <c r="B102" s="12" t="s">
        <v>11</v>
      </c>
      <c r="C102" s="12" t="s">
        <v>12</v>
      </c>
      <c r="D102" s="13" t="s">
        <v>149</v>
      </c>
      <c r="E102" s="55">
        <v>312</v>
      </c>
      <c r="F102" s="60"/>
      <c r="G102" s="55">
        <f t="shared" si="15"/>
        <v>0</v>
      </c>
      <c r="H102" s="23" t="str">
        <f t="shared" si="16"/>
        <v/>
      </c>
      <c r="I102" s="55">
        <v>21.91</v>
      </c>
      <c r="J102" s="55">
        <v>6835.92</v>
      </c>
    </row>
    <row r="103" spans="1:10" ht="15" customHeight="1" x14ac:dyDescent="0.25">
      <c r="A103" s="11" t="s">
        <v>150</v>
      </c>
      <c r="B103" s="12" t="s">
        <v>11</v>
      </c>
      <c r="C103" s="12" t="s">
        <v>12</v>
      </c>
      <c r="D103" s="13" t="s">
        <v>151</v>
      </c>
      <c r="E103" s="55">
        <v>50</v>
      </c>
      <c r="F103" s="60"/>
      <c r="G103" s="55">
        <f t="shared" si="15"/>
        <v>0</v>
      </c>
      <c r="H103" s="23" t="str">
        <f t="shared" si="16"/>
        <v/>
      </c>
      <c r="I103" s="55">
        <v>22.9</v>
      </c>
      <c r="J103" s="55">
        <v>1145</v>
      </c>
    </row>
    <row r="104" spans="1:10" ht="15" customHeight="1" x14ac:dyDescent="0.25">
      <c r="A104" s="11" t="s">
        <v>152</v>
      </c>
      <c r="B104" s="12" t="s">
        <v>11</v>
      </c>
      <c r="C104" s="12" t="s">
        <v>12</v>
      </c>
      <c r="D104" s="13" t="s">
        <v>153</v>
      </c>
      <c r="E104" s="55">
        <v>30</v>
      </c>
      <c r="F104" s="60"/>
      <c r="G104" s="55">
        <f t="shared" si="15"/>
        <v>0</v>
      </c>
      <c r="H104" s="23" t="str">
        <f t="shared" si="16"/>
        <v/>
      </c>
      <c r="I104" s="55">
        <v>22.9</v>
      </c>
      <c r="J104" s="55">
        <v>687</v>
      </c>
    </row>
    <row r="105" spans="1:10" ht="15" customHeight="1" x14ac:dyDescent="0.25">
      <c r="A105" s="11" t="s">
        <v>154</v>
      </c>
      <c r="B105" s="12" t="s">
        <v>11</v>
      </c>
      <c r="C105" s="12" t="s">
        <v>12</v>
      </c>
      <c r="D105" s="13" t="s">
        <v>155</v>
      </c>
      <c r="E105" s="55">
        <v>38</v>
      </c>
      <c r="F105" s="60"/>
      <c r="G105" s="55">
        <f t="shared" si="15"/>
        <v>0</v>
      </c>
      <c r="H105" s="23" t="str">
        <f t="shared" si="16"/>
        <v/>
      </c>
      <c r="I105" s="55">
        <v>321.81</v>
      </c>
      <c r="J105" s="55">
        <v>12228.78</v>
      </c>
    </row>
    <row r="106" spans="1:10" ht="15" customHeight="1" x14ac:dyDescent="0.25">
      <c r="A106" s="11" t="s">
        <v>156</v>
      </c>
      <c r="B106" s="12" t="s">
        <v>11</v>
      </c>
      <c r="C106" s="12" t="s">
        <v>12</v>
      </c>
      <c r="D106" s="13" t="s">
        <v>157</v>
      </c>
      <c r="E106" s="55">
        <v>60</v>
      </c>
      <c r="F106" s="60"/>
      <c r="G106" s="55">
        <f t="shared" si="15"/>
        <v>0</v>
      </c>
      <c r="H106" s="23" t="str">
        <f t="shared" si="16"/>
        <v/>
      </c>
      <c r="I106" s="55">
        <v>355.67</v>
      </c>
      <c r="J106" s="55">
        <v>21340.2</v>
      </c>
    </row>
    <row r="107" spans="1:10" ht="15" customHeight="1" x14ac:dyDescent="0.25">
      <c r="A107" s="11" t="s">
        <v>158</v>
      </c>
      <c r="B107" s="12" t="s">
        <v>11</v>
      </c>
      <c r="C107" s="12" t="s">
        <v>12</v>
      </c>
      <c r="D107" s="13" t="s">
        <v>159</v>
      </c>
      <c r="E107" s="55">
        <v>38</v>
      </c>
      <c r="F107" s="60"/>
      <c r="G107" s="55">
        <f t="shared" si="15"/>
        <v>0</v>
      </c>
      <c r="H107" s="23" t="str">
        <f t="shared" si="16"/>
        <v/>
      </c>
      <c r="I107" s="55">
        <v>389.53</v>
      </c>
      <c r="J107" s="55">
        <v>14802.14</v>
      </c>
    </row>
    <row r="108" spans="1:10" ht="15" customHeight="1" x14ac:dyDescent="0.25">
      <c r="A108" s="11" t="s">
        <v>160</v>
      </c>
      <c r="B108" s="12" t="s">
        <v>11</v>
      </c>
      <c r="C108" s="12" t="s">
        <v>12</v>
      </c>
      <c r="D108" s="13" t="s">
        <v>161</v>
      </c>
      <c r="E108" s="55">
        <v>8</v>
      </c>
      <c r="F108" s="60"/>
      <c r="G108" s="55">
        <f t="shared" si="15"/>
        <v>0</v>
      </c>
      <c r="H108" s="23" t="str">
        <f t="shared" si="16"/>
        <v/>
      </c>
      <c r="I108" s="55">
        <v>403.08</v>
      </c>
      <c r="J108" s="55">
        <v>3224.64</v>
      </c>
    </row>
    <row r="109" spans="1:10" ht="15" customHeight="1" x14ac:dyDescent="0.25">
      <c r="A109" s="11" t="s">
        <v>162</v>
      </c>
      <c r="B109" s="12" t="s">
        <v>11</v>
      </c>
      <c r="C109" s="12" t="s">
        <v>12</v>
      </c>
      <c r="D109" s="13" t="s">
        <v>163</v>
      </c>
      <c r="E109" s="55">
        <v>16</v>
      </c>
      <c r="F109" s="60"/>
      <c r="G109" s="55">
        <f t="shared" si="15"/>
        <v>0</v>
      </c>
      <c r="H109" s="23" t="str">
        <f t="shared" si="16"/>
        <v/>
      </c>
      <c r="I109" s="55">
        <v>307.39</v>
      </c>
      <c r="J109" s="55">
        <v>4918.24</v>
      </c>
    </row>
    <row r="110" spans="1:10" ht="15" customHeight="1" x14ac:dyDescent="0.25">
      <c r="A110" s="26"/>
      <c r="B110" s="26"/>
      <c r="C110" s="26"/>
      <c r="D110" s="14" t="s">
        <v>164</v>
      </c>
      <c r="E110" s="55">
        <v>1</v>
      </c>
      <c r="F110" s="56">
        <f>SUM(G99:G109)</f>
        <v>0</v>
      </c>
      <c r="G110" s="56">
        <f t="shared" si="15"/>
        <v>0</v>
      </c>
      <c r="I110" s="56">
        <v>107933.75999999999</v>
      </c>
      <c r="J110" s="56">
        <v>107933.75999999999</v>
      </c>
    </row>
    <row r="111" spans="1:10" ht="15" customHeight="1" x14ac:dyDescent="0.25">
      <c r="A111" s="16"/>
      <c r="B111" s="16"/>
      <c r="C111" s="16"/>
      <c r="D111" s="17"/>
      <c r="E111" s="16"/>
      <c r="F111" s="16"/>
      <c r="G111" s="16"/>
      <c r="I111" s="16"/>
      <c r="J111" s="16"/>
    </row>
    <row r="112" spans="1:10" ht="15" customHeight="1" x14ac:dyDescent="0.25">
      <c r="A112" s="18" t="s">
        <v>165</v>
      </c>
      <c r="B112" s="18" t="s">
        <v>7</v>
      </c>
      <c r="C112" s="18" t="s">
        <v>12</v>
      </c>
      <c r="D112" s="19" t="s">
        <v>166</v>
      </c>
      <c r="E112" s="57">
        <f>E152</f>
        <v>1</v>
      </c>
      <c r="F112" s="57">
        <f>F152</f>
        <v>0</v>
      </c>
      <c r="G112" s="57">
        <f>G152</f>
        <v>0</v>
      </c>
      <c r="I112" s="57">
        <v>93933.06</v>
      </c>
      <c r="J112" s="57">
        <v>93933.06</v>
      </c>
    </row>
    <row r="113" spans="1:10" ht="15" customHeight="1" x14ac:dyDescent="0.25">
      <c r="A113" s="20" t="s">
        <v>167</v>
      </c>
      <c r="B113" s="20" t="s">
        <v>7</v>
      </c>
      <c r="C113" s="20" t="s">
        <v>12</v>
      </c>
      <c r="D113" s="21" t="s">
        <v>168</v>
      </c>
      <c r="E113" s="22">
        <f>E117</f>
        <v>1</v>
      </c>
      <c r="F113" s="22">
        <f>F117</f>
        <v>0</v>
      </c>
      <c r="G113" s="22">
        <f>G117</f>
        <v>0</v>
      </c>
      <c r="I113" s="22">
        <v>24084.880000000001</v>
      </c>
      <c r="J113" s="22">
        <v>24084.880000000001</v>
      </c>
    </row>
    <row r="114" spans="1:10" ht="15" customHeight="1" x14ac:dyDescent="0.25">
      <c r="A114" s="11" t="s">
        <v>169</v>
      </c>
      <c r="B114" s="12" t="s">
        <v>11</v>
      </c>
      <c r="C114" s="12" t="s">
        <v>12</v>
      </c>
      <c r="D114" s="13" t="s">
        <v>170</v>
      </c>
      <c r="E114" s="55">
        <v>12</v>
      </c>
      <c r="F114" s="60"/>
      <c r="G114" s="55">
        <f>ROUND(E114*F114,2)</f>
        <v>0</v>
      </c>
      <c r="H114" s="23" t="str">
        <f t="shared" ref="H114:H116" si="17">IF(G114&gt;J114,"!!!","")</f>
        <v/>
      </c>
      <c r="I114" s="55">
        <v>505.49</v>
      </c>
      <c r="J114" s="55">
        <v>6065.88</v>
      </c>
    </row>
    <row r="115" spans="1:10" ht="15" customHeight="1" x14ac:dyDescent="0.25">
      <c r="A115" s="11" t="s">
        <v>144</v>
      </c>
      <c r="B115" s="12" t="s">
        <v>11</v>
      </c>
      <c r="C115" s="12" t="s">
        <v>12</v>
      </c>
      <c r="D115" s="13" t="s">
        <v>145</v>
      </c>
      <c r="E115" s="55">
        <v>104</v>
      </c>
      <c r="F115" s="63">
        <f>F100</f>
        <v>0</v>
      </c>
      <c r="G115" s="55">
        <f>ROUND(E115*F115,2)</f>
        <v>0</v>
      </c>
      <c r="H115" s="23" t="str">
        <f t="shared" si="17"/>
        <v/>
      </c>
      <c r="I115" s="55">
        <v>157.22</v>
      </c>
      <c r="J115" s="55">
        <v>16350.88</v>
      </c>
    </row>
    <row r="116" spans="1:10" ht="15" customHeight="1" x14ac:dyDescent="0.25">
      <c r="A116" s="11" t="s">
        <v>146</v>
      </c>
      <c r="B116" s="12" t="s">
        <v>11</v>
      </c>
      <c r="C116" s="12" t="s">
        <v>12</v>
      </c>
      <c r="D116" s="13" t="s">
        <v>147</v>
      </c>
      <c r="E116" s="55">
        <v>12</v>
      </c>
      <c r="F116" s="63">
        <f>F101</f>
        <v>0</v>
      </c>
      <c r="G116" s="55">
        <f>ROUND(E116*F116,2)</f>
        <v>0</v>
      </c>
      <c r="H116" s="23" t="str">
        <f t="shared" si="17"/>
        <v/>
      </c>
      <c r="I116" s="55">
        <v>139.01</v>
      </c>
      <c r="J116" s="55">
        <v>1668.12</v>
      </c>
    </row>
    <row r="117" spans="1:10" ht="15" customHeight="1" x14ac:dyDescent="0.25">
      <c r="A117" s="26"/>
      <c r="B117" s="26"/>
      <c r="C117" s="26"/>
      <c r="D117" s="14" t="s">
        <v>171</v>
      </c>
      <c r="E117" s="55">
        <v>1</v>
      </c>
      <c r="F117" s="56">
        <f>SUM(G114:G116)</f>
        <v>0</v>
      </c>
      <c r="G117" s="56">
        <f>ROUND(E117*F117,2)</f>
        <v>0</v>
      </c>
      <c r="I117" s="56">
        <v>24084.880000000001</v>
      </c>
      <c r="J117" s="56">
        <v>24084.880000000001</v>
      </c>
    </row>
    <row r="118" spans="1:10" ht="15" customHeight="1" x14ac:dyDescent="0.25">
      <c r="A118" s="16"/>
      <c r="B118" s="16"/>
      <c r="C118" s="16"/>
      <c r="D118" s="17"/>
      <c r="E118" s="16"/>
      <c r="F118" s="16"/>
      <c r="G118" s="16"/>
      <c r="I118" s="16"/>
      <c r="J118" s="16"/>
    </row>
    <row r="119" spans="1:10" ht="15" customHeight="1" x14ac:dyDescent="0.25">
      <c r="A119" s="20" t="s">
        <v>172</v>
      </c>
      <c r="B119" s="20" t="s">
        <v>7</v>
      </c>
      <c r="C119" s="20" t="s">
        <v>12</v>
      </c>
      <c r="D119" s="21" t="s">
        <v>173</v>
      </c>
      <c r="E119" s="22">
        <f>E123</f>
        <v>1</v>
      </c>
      <c r="F119" s="22">
        <f>F123</f>
        <v>0</v>
      </c>
      <c r="G119" s="22">
        <f>G123</f>
        <v>0</v>
      </c>
      <c r="I119" s="22">
        <v>5172.96</v>
      </c>
      <c r="J119" s="22">
        <v>5172.96</v>
      </c>
    </row>
    <row r="120" spans="1:10" ht="15" customHeight="1" x14ac:dyDescent="0.25">
      <c r="A120" s="11" t="s">
        <v>174</v>
      </c>
      <c r="B120" s="12" t="s">
        <v>11</v>
      </c>
      <c r="C120" s="12" t="s">
        <v>12</v>
      </c>
      <c r="D120" s="13" t="s">
        <v>175</v>
      </c>
      <c r="E120" s="55">
        <v>4</v>
      </c>
      <c r="F120" s="60"/>
      <c r="G120" s="55">
        <f>ROUND(E120*F120,2)</f>
        <v>0</v>
      </c>
      <c r="H120" s="23" t="str">
        <f t="shared" ref="H120:H122" si="18">IF(G120&gt;J120,"!!!","")</f>
        <v/>
      </c>
      <c r="I120" s="55">
        <v>386.34</v>
      </c>
      <c r="J120" s="55">
        <v>1545.36</v>
      </c>
    </row>
    <row r="121" spans="1:10" ht="15" customHeight="1" x14ac:dyDescent="0.25">
      <c r="A121" s="11" t="s">
        <v>144</v>
      </c>
      <c r="B121" s="12" t="s">
        <v>11</v>
      </c>
      <c r="C121" s="12" t="s">
        <v>12</v>
      </c>
      <c r="D121" s="13" t="s">
        <v>145</v>
      </c>
      <c r="E121" s="55">
        <v>16</v>
      </c>
      <c r="F121" s="63">
        <f>F100</f>
        <v>0</v>
      </c>
      <c r="G121" s="55">
        <f>ROUND(E121*F121,2)</f>
        <v>0</v>
      </c>
      <c r="H121" s="23" t="str">
        <f t="shared" si="18"/>
        <v/>
      </c>
      <c r="I121" s="55">
        <v>157.22</v>
      </c>
      <c r="J121" s="55">
        <v>2515.52</v>
      </c>
    </row>
    <row r="122" spans="1:10" ht="15" customHeight="1" x14ac:dyDescent="0.25">
      <c r="A122" s="11" t="s">
        <v>146</v>
      </c>
      <c r="B122" s="12" t="s">
        <v>11</v>
      </c>
      <c r="C122" s="12" t="s">
        <v>12</v>
      </c>
      <c r="D122" s="13" t="s">
        <v>147</v>
      </c>
      <c r="E122" s="55">
        <v>8</v>
      </c>
      <c r="F122" s="63">
        <f>F101</f>
        <v>0</v>
      </c>
      <c r="G122" s="55">
        <f>ROUND(E122*F122,2)</f>
        <v>0</v>
      </c>
      <c r="H122" s="23" t="str">
        <f t="shared" si="18"/>
        <v/>
      </c>
      <c r="I122" s="55">
        <v>139.01</v>
      </c>
      <c r="J122" s="55">
        <v>1112.08</v>
      </c>
    </row>
    <row r="123" spans="1:10" ht="15" customHeight="1" x14ac:dyDescent="0.25">
      <c r="A123" s="26"/>
      <c r="B123" s="26"/>
      <c r="C123" s="26"/>
      <c r="D123" s="14" t="s">
        <v>176</v>
      </c>
      <c r="E123" s="55">
        <v>1</v>
      </c>
      <c r="F123" s="56">
        <f>SUM(G120:G122)</f>
        <v>0</v>
      </c>
      <c r="G123" s="56">
        <f>ROUND(E123*F123,2)</f>
        <v>0</v>
      </c>
      <c r="I123" s="56">
        <v>5172.96</v>
      </c>
      <c r="J123" s="56">
        <v>5172.96</v>
      </c>
    </row>
    <row r="124" spans="1:10" ht="15" customHeight="1" x14ac:dyDescent="0.25">
      <c r="A124" s="16"/>
      <c r="B124" s="16"/>
      <c r="C124" s="16"/>
      <c r="D124" s="17"/>
      <c r="E124" s="16"/>
      <c r="F124" s="16"/>
      <c r="G124" s="16"/>
      <c r="I124" s="16"/>
      <c r="J124" s="16"/>
    </row>
    <row r="125" spans="1:10" ht="15" customHeight="1" x14ac:dyDescent="0.25">
      <c r="A125" s="20" t="s">
        <v>177</v>
      </c>
      <c r="B125" s="20" t="s">
        <v>7</v>
      </c>
      <c r="C125" s="20" t="s">
        <v>12</v>
      </c>
      <c r="D125" s="21" t="s">
        <v>178</v>
      </c>
      <c r="E125" s="22">
        <f>E128</f>
        <v>1</v>
      </c>
      <c r="F125" s="22">
        <f>F128</f>
        <v>0</v>
      </c>
      <c r="G125" s="22">
        <f>G128</f>
        <v>0</v>
      </c>
      <c r="I125" s="22">
        <v>11607.44</v>
      </c>
      <c r="J125" s="22">
        <v>11607.44</v>
      </c>
    </row>
    <row r="126" spans="1:10" ht="15" customHeight="1" x14ac:dyDescent="0.25">
      <c r="A126" s="11" t="s">
        <v>174</v>
      </c>
      <c r="B126" s="12" t="s">
        <v>11</v>
      </c>
      <c r="C126" s="12" t="s">
        <v>12</v>
      </c>
      <c r="D126" s="13" t="s">
        <v>175</v>
      </c>
      <c r="E126" s="55">
        <v>4</v>
      </c>
      <c r="F126" s="63">
        <f>F120</f>
        <v>0</v>
      </c>
      <c r="G126" s="55">
        <f>ROUND(E126*F126,2)</f>
        <v>0</v>
      </c>
      <c r="H126" s="23" t="str">
        <f t="shared" ref="H126:H127" si="19">IF(G126&gt;J126,"!!!","")</f>
        <v/>
      </c>
      <c r="I126" s="55">
        <v>386.34</v>
      </c>
      <c r="J126" s="55">
        <v>1545.36</v>
      </c>
    </row>
    <row r="127" spans="1:10" ht="15" customHeight="1" x14ac:dyDescent="0.25">
      <c r="A127" s="11" t="s">
        <v>144</v>
      </c>
      <c r="B127" s="12" t="s">
        <v>11</v>
      </c>
      <c r="C127" s="12" t="s">
        <v>12</v>
      </c>
      <c r="D127" s="13" t="s">
        <v>145</v>
      </c>
      <c r="E127" s="55">
        <v>64</v>
      </c>
      <c r="F127" s="63">
        <f>F100</f>
        <v>0</v>
      </c>
      <c r="G127" s="55">
        <f>ROUND(E127*F127,2)</f>
        <v>0</v>
      </c>
      <c r="H127" s="23" t="str">
        <f t="shared" si="19"/>
        <v/>
      </c>
      <c r="I127" s="55">
        <v>157.22</v>
      </c>
      <c r="J127" s="55">
        <v>10062.08</v>
      </c>
    </row>
    <row r="128" spans="1:10" ht="15" customHeight="1" x14ac:dyDescent="0.25">
      <c r="A128" s="26"/>
      <c r="B128" s="26"/>
      <c r="C128" s="26"/>
      <c r="D128" s="14" t="s">
        <v>179</v>
      </c>
      <c r="E128" s="55">
        <v>1</v>
      </c>
      <c r="F128" s="56">
        <f>SUM(G126:G127)</f>
        <v>0</v>
      </c>
      <c r="G128" s="56">
        <f>ROUND(E128*F128,2)</f>
        <v>0</v>
      </c>
      <c r="I128" s="56">
        <v>11607.44</v>
      </c>
      <c r="J128" s="56">
        <v>11607.44</v>
      </c>
    </row>
    <row r="129" spans="1:10" ht="15" customHeight="1" x14ac:dyDescent="0.25">
      <c r="A129" s="16"/>
      <c r="B129" s="16"/>
      <c r="C129" s="16"/>
      <c r="D129" s="17"/>
      <c r="E129" s="16"/>
      <c r="F129" s="16"/>
      <c r="G129" s="16"/>
      <c r="I129" s="16"/>
      <c r="J129" s="16"/>
    </row>
    <row r="130" spans="1:10" ht="15" customHeight="1" x14ac:dyDescent="0.25">
      <c r="A130" s="20" t="s">
        <v>180</v>
      </c>
      <c r="B130" s="20" t="s">
        <v>7</v>
      </c>
      <c r="C130" s="20" t="s">
        <v>12</v>
      </c>
      <c r="D130" s="21" t="s">
        <v>181</v>
      </c>
      <c r="E130" s="22">
        <f>E139</f>
        <v>1</v>
      </c>
      <c r="F130" s="22">
        <f>F139</f>
        <v>0</v>
      </c>
      <c r="G130" s="22">
        <f>G139</f>
        <v>0</v>
      </c>
      <c r="I130" s="22">
        <v>26743.7</v>
      </c>
      <c r="J130" s="22">
        <v>26743.7</v>
      </c>
    </row>
    <row r="131" spans="1:10" ht="15" customHeight="1" x14ac:dyDescent="0.25">
      <c r="A131" s="11" t="s">
        <v>182</v>
      </c>
      <c r="B131" s="12" t="s">
        <v>11</v>
      </c>
      <c r="C131" s="12" t="s">
        <v>12</v>
      </c>
      <c r="D131" s="13" t="s">
        <v>183</v>
      </c>
      <c r="E131" s="55">
        <v>18</v>
      </c>
      <c r="F131" s="60"/>
      <c r="G131" s="55">
        <f t="shared" ref="G131:G139" si="20">ROUND(E131*F131,2)</f>
        <v>0</v>
      </c>
      <c r="H131" s="23" t="str">
        <f t="shared" ref="H131:H138" si="21">IF(G131&gt;J131,"!!!","")</f>
        <v/>
      </c>
      <c r="I131" s="55">
        <v>707.92</v>
      </c>
      <c r="J131" s="55">
        <v>12742.56</v>
      </c>
    </row>
    <row r="132" spans="1:10" ht="15" customHeight="1" x14ac:dyDescent="0.25">
      <c r="A132" s="11" t="s">
        <v>184</v>
      </c>
      <c r="B132" s="12" t="s">
        <v>11</v>
      </c>
      <c r="C132" s="12" t="s">
        <v>12</v>
      </c>
      <c r="D132" s="13" t="s">
        <v>185</v>
      </c>
      <c r="E132" s="55">
        <v>1</v>
      </c>
      <c r="F132" s="60"/>
      <c r="G132" s="55">
        <f t="shared" si="20"/>
        <v>0</v>
      </c>
      <c r="H132" s="23" t="str">
        <f t="shared" si="21"/>
        <v/>
      </c>
      <c r="I132" s="55">
        <v>410.77</v>
      </c>
      <c r="J132" s="55">
        <v>410.77</v>
      </c>
    </row>
    <row r="133" spans="1:10" ht="15" customHeight="1" x14ac:dyDescent="0.25">
      <c r="A133" s="11" t="s">
        <v>186</v>
      </c>
      <c r="B133" s="12" t="s">
        <v>11</v>
      </c>
      <c r="C133" s="12" t="s">
        <v>12</v>
      </c>
      <c r="D133" s="13" t="s">
        <v>187</v>
      </c>
      <c r="E133" s="55">
        <v>2</v>
      </c>
      <c r="F133" s="60"/>
      <c r="G133" s="55">
        <f t="shared" si="20"/>
        <v>0</v>
      </c>
      <c r="H133" s="23" t="str">
        <f t="shared" si="21"/>
        <v/>
      </c>
      <c r="I133" s="55">
        <v>430.18</v>
      </c>
      <c r="J133" s="55">
        <v>860.36</v>
      </c>
    </row>
    <row r="134" spans="1:10" ht="15" customHeight="1" x14ac:dyDescent="0.25">
      <c r="A134" s="11" t="s">
        <v>188</v>
      </c>
      <c r="B134" s="12" t="s">
        <v>11</v>
      </c>
      <c r="C134" s="12" t="s">
        <v>12</v>
      </c>
      <c r="D134" s="13" t="s">
        <v>189</v>
      </c>
      <c r="E134" s="55">
        <v>1</v>
      </c>
      <c r="F134" s="60"/>
      <c r="G134" s="55">
        <f t="shared" si="20"/>
        <v>0</v>
      </c>
      <c r="H134" s="23" t="str">
        <f t="shared" si="21"/>
        <v/>
      </c>
      <c r="I134" s="55">
        <v>321.64</v>
      </c>
      <c r="J134" s="55">
        <v>321.64</v>
      </c>
    </row>
    <row r="135" spans="1:10" ht="15" customHeight="1" x14ac:dyDescent="0.25">
      <c r="A135" s="11" t="s">
        <v>190</v>
      </c>
      <c r="B135" s="12" t="s">
        <v>11</v>
      </c>
      <c r="C135" s="12" t="s">
        <v>12</v>
      </c>
      <c r="D135" s="13" t="s">
        <v>191</v>
      </c>
      <c r="E135" s="55">
        <v>18</v>
      </c>
      <c r="F135" s="60"/>
      <c r="G135" s="55">
        <f t="shared" si="20"/>
        <v>0</v>
      </c>
      <c r="H135" s="23" t="str">
        <f t="shared" si="21"/>
        <v/>
      </c>
      <c r="I135" s="55">
        <v>552.11</v>
      </c>
      <c r="J135" s="55">
        <v>9937.98</v>
      </c>
    </row>
    <row r="136" spans="1:10" ht="15" customHeight="1" x14ac:dyDescent="0.25">
      <c r="A136" s="11" t="s">
        <v>192</v>
      </c>
      <c r="B136" s="12" t="s">
        <v>11</v>
      </c>
      <c r="C136" s="12" t="s">
        <v>12</v>
      </c>
      <c r="D136" s="13" t="s">
        <v>193</v>
      </c>
      <c r="E136" s="55">
        <v>1</v>
      </c>
      <c r="F136" s="60"/>
      <c r="G136" s="55">
        <f t="shared" si="20"/>
        <v>0</v>
      </c>
      <c r="H136" s="23" t="str">
        <f t="shared" si="21"/>
        <v/>
      </c>
      <c r="I136" s="55">
        <v>360.78</v>
      </c>
      <c r="J136" s="55">
        <v>360.78</v>
      </c>
    </row>
    <row r="137" spans="1:10" ht="15" customHeight="1" x14ac:dyDescent="0.25">
      <c r="A137" s="11" t="s">
        <v>194</v>
      </c>
      <c r="B137" s="12" t="s">
        <v>11</v>
      </c>
      <c r="C137" s="12" t="s">
        <v>12</v>
      </c>
      <c r="D137" s="13" t="s">
        <v>195</v>
      </c>
      <c r="E137" s="55">
        <v>2</v>
      </c>
      <c r="F137" s="60"/>
      <c r="G137" s="55">
        <f t="shared" si="20"/>
        <v>0</v>
      </c>
      <c r="H137" s="23" t="str">
        <f t="shared" si="21"/>
        <v/>
      </c>
      <c r="I137" s="55">
        <v>829.85</v>
      </c>
      <c r="J137" s="55">
        <v>1659.7</v>
      </c>
    </row>
    <row r="138" spans="1:10" ht="15" customHeight="1" x14ac:dyDescent="0.25">
      <c r="A138" s="11" t="s">
        <v>196</v>
      </c>
      <c r="B138" s="12" t="s">
        <v>11</v>
      </c>
      <c r="C138" s="12" t="s">
        <v>12</v>
      </c>
      <c r="D138" s="13" t="s">
        <v>197</v>
      </c>
      <c r="E138" s="55">
        <v>1</v>
      </c>
      <c r="F138" s="60"/>
      <c r="G138" s="55">
        <f t="shared" si="20"/>
        <v>0</v>
      </c>
      <c r="H138" s="23" t="str">
        <f t="shared" si="21"/>
        <v/>
      </c>
      <c r="I138" s="55">
        <v>449.91</v>
      </c>
      <c r="J138" s="55">
        <v>449.91</v>
      </c>
    </row>
    <row r="139" spans="1:10" ht="15" customHeight="1" x14ac:dyDescent="0.25">
      <c r="A139" s="26"/>
      <c r="B139" s="26"/>
      <c r="C139" s="26"/>
      <c r="D139" s="14" t="s">
        <v>198</v>
      </c>
      <c r="E139" s="55">
        <v>1</v>
      </c>
      <c r="F139" s="56">
        <f>SUM(G131:G138)</f>
        <v>0</v>
      </c>
      <c r="G139" s="56">
        <f t="shared" si="20"/>
        <v>0</v>
      </c>
      <c r="I139" s="56">
        <v>26743.7</v>
      </c>
      <c r="J139" s="56">
        <v>26743.7</v>
      </c>
    </row>
    <row r="140" spans="1:10" ht="15" customHeight="1" x14ac:dyDescent="0.25">
      <c r="A140" s="16"/>
      <c r="B140" s="16"/>
      <c r="C140" s="16"/>
      <c r="D140" s="17"/>
      <c r="E140" s="16"/>
      <c r="F140" s="16"/>
      <c r="G140" s="16"/>
      <c r="I140" s="16"/>
      <c r="J140" s="16"/>
    </row>
    <row r="141" spans="1:10" ht="15" customHeight="1" x14ac:dyDescent="0.25">
      <c r="A141" s="20" t="s">
        <v>199</v>
      </c>
      <c r="B141" s="20" t="s">
        <v>7</v>
      </c>
      <c r="C141" s="20" t="s">
        <v>12</v>
      </c>
      <c r="D141" s="21" t="s">
        <v>200</v>
      </c>
      <c r="E141" s="22">
        <f>E150</f>
        <v>1</v>
      </c>
      <c r="F141" s="22">
        <f>F150</f>
        <v>0</v>
      </c>
      <c r="G141" s="22">
        <f>G150</f>
        <v>0</v>
      </c>
      <c r="I141" s="22">
        <v>26324.080000000002</v>
      </c>
      <c r="J141" s="22">
        <v>26324.080000000002</v>
      </c>
    </row>
    <row r="142" spans="1:10" ht="15" customHeight="1" x14ac:dyDescent="0.25">
      <c r="A142" s="11" t="s">
        <v>201</v>
      </c>
      <c r="B142" s="12" t="s">
        <v>11</v>
      </c>
      <c r="C142" s="12" t="s">
        <v>12</v>
      </c>
      <c r="D142" s="13" t="s">
        <v>202</v>
      </c>
      <c r="E142" s="55">
        <v>18</v>
      </c>
      <c r="F142" s="60"/>
      <c r="G142" s="55">
        <f t="shared" ref="G142:G150" si="22">ROUND(E142*F142,2)</f>
        <v>0</v>
      </c>
      <c r="H142" s="23" t="str">
        <f t="shared" ref="H142:H149" si="23">IF(G142&gt;J142,"!!!","")</f>
        <v/>
      </c>
      <c r="I142" s="55">
        <v>721.46</v>
      </c>
      <c r="J142" s="55">
        <v>12986.28</v>
      </c>
    </row>
    <row r="143" spans="1:10" ht="15" customHeight="1" x14ac:dyDescent="0.25">
      <c r="A143" s="11" t="s">
        <v>203</v>
      </c>
      <c r="B143" s="12" t="s">
        <v>11</v>
      </c>
      <c r="C143" s="12" t="s">
        <v>12</v>
      </c>
      <c r="D143" s="13" t="s">
        <v>204</v>
      </c>
      <c r="E143" s="55">
        <v>1</v>
      </c>
      <c r="F143" s="60"/>
      <c r="G143" s="55">
        <f t="shared" si="22"/>
        <v>0</v>
      </c>
      <c r="H143" s="23" t="str">
        <f t="shared" si="23"/>
        <v/>
      </c>
      <c r="I143" s="55">
        <v>415.13</v>
      </c>
      <c r="J143" s="55">
        <v>415.13</v>
      </c>
    </row>
    <row r="144" spans="1:10" ht="15" customHeight="1" x14ac:dyDescent="0.25">
      <c r="A144" s="11" t="s">
        <v>205</v>
      </c>
      <c r="B144" s="12" t="s">
        <v>11</v>
      </c>
      <c r="C144" s="12" t="s">
        <v>12</v>
      </c>
      <c r="D144" s="13" t="s">
        <v>206</v>
      </c>
      <c r="E144" s="55">
        <v>2</v>
      </c>
      <c r="F144" s="60"/>
      <c r="G144" s="55">
        <f t="shared" si="22"/>
        <v>0</v>
      </c>
      <c r="H144" s="23" t="str">
        <f t="shared" si="23"/>
        <v/>
      </c>
      <c r="I144" s="55">
        <v>443.74</v>
      </c>
      <c r="J144" s="55">
        <v>887.48</v>
      </c>
    </row>
    <row r="145" spans="1:10" ht="15" customHeight="1" x14ac:dyDescent="0.25">
      <c r="A145" s="11" t="s">
        <v>207</v>
      </c>
      <c r="B145" s="12" t="s">
        <v>11</v>
      </c>
      <c r="C145" s="12" t="s">
        <v>12</v>
      </c>
      <c r="D145" s="13" t="s">
        <v>208</v>
      </c>
      <c r="E145" s="55">
        <v>1</v>
      </c>
      <c r="F145" s="60"/>
      <c r="G145" s="55">
        <f t="shared" si="22"/>
        <v>0</v>
      </c>
      <c r="H145" s="23" t="str">
        <f t="shared" si="23"/>
        <v/>
      </c>
      <c r="I145" s="55">
        <v>325.98</v>
      </c>
      <c r="J145" s="55">
        <v>325.98</v>
      </c>
    </row>
    <row r="146" spans="1:10" ht="15" customHeight="1" x14ac:dyDescent="0.25">
      <c r="A146" s="11" t="s">
        <v>209</v>
      </c>
      <c r="B146" s="12" t="s">
        <v>11</v>
      </c>
      <c r="C146" s="12" t="s">
        <v>12</v>
      </c>
      <c r="D146" s="13" t="s">
        <v>210</v>
      </c>
      <c r="E146" s="55">
        <v>18</v>
      </c>
      <c r="F146" s="60"/>
      <c r="G146" s="55">
        <f t="shared" si="22"/>
        <v>0</v>
      </c>
      <c r="H146" s="23" t="str">
        <f t="shared" si="23"/>
        <v/>
      </c>
      <c r="I146" s="55">
        <v>518.24</v>
      </c>
      <c r="J146" s="55">
        <v>9328.32</v>
      </c>
    </row>
    <row r="147" spans="1:10" ht="15" customHeight="1" x14ac:dyDescent="0.25">
      <c r="A147" s="11" t="s">
        <v>211</v>
      </c>
      <c r="B147" s="12" t="s">
        <v>11</v>
      </c>
      <c r="C147" s="12" t="s">
        <v>12</v>
      </c>
      <c r="D147" s="13" t="s">
        <v>212</v>
      </c>
      <c r="E147" s="55">
        <v>1</v>
      </c>
      <c r="F147" s="60"/>
      <c r="G147" s="55">
        <f t="shared" si="22"/>
        <v>0</v>
      </c>
      <c r="H147" s="23" t="str">
        <f t="shared" si="23"/>
        <v/>
      </c>
      <c r="I147" s="55">
        <v>349.91</v>
      </c>
      <c r="J147" s="55">
        <v>349.91</v>
      </c>
    </row>
    <row r="148" spans="1:10" ht="15" customHeight="1" x14ac:dyDescent="0.25">
      <c r="A148" s="11" t="s">
        <v>213</v>
      </c>
      <c r="B148" s="12" t="s">
        <v>11</v>
      </c>
      <c r="C148" s="12" t="s">
        <v>12</v>
      </c>
      <c r="D148" s="13" t="s">
        <v>214</v>
      </c>
      <c r="E148" s="55">
        <v>2</v>
      </c>
      <c r="F148" s="60"/>
      <c r="G148" s="55">
        <f t="shared" si="22"/>
        <v>0</v>
      </c>
      <c r="H148" s="23" t="str">
        <f t="shared" si="23"/>
        <v/>
      </c>
      <c r="I148" s="55">
        <v>795.97</v>
      </c>
      <c r="J148" s="55">
        <v>1591.94</v>
      </c>
    </row>
    <row r="149" spans="1:10" ht="15" customHeight="1" x14ac:dyDescent="0.25">
      <c r="A149" s="11" t="s">
        <v>215</v>
      </c>
      <c r="B149" s="12" t="s">
        <v>11</v>
      </c>
      <c r="C149" s="12" t="s">
        <v>12</v>
      </c>
      <c r="D149" s="13" t="s">
        <v>216</v>
      </c>
      <c r="E149" s="55">
        <v>1</v>
      </c>
      <c r="F149" s="60"/>
      <c r="G149" s="55">
        <f t="shared" si="22"/>
        <v>0</v>
      </c>
      <c r="H149" s="23" t="str">
        <f t="shared" si="23"/>
        <v/>
      </c>
      <c r="I149" s="55">
        <v>439.04</v>
      </c>
      <c r="J149" s="55">
        <v>439.04</v>
      </c>
    </row>
    <row r="150" spans="1:10" ht="15" customHeight="1" x14ac:dyDescent="0.25">
      <c r="A150" s="26"/>
      <c r="B150" s="26"/>
      <c r="C150" s="26"/>
      <c r="D150" s="14" t="s">
        <v>217</v>
      </c>
      <c r="E150" s="55">
        <v>1</v>
      </c>
      <c r="F150" s="56">
        <f>SUM(G142:G149)</f>
        <v>0</v>
      </c>
      <c r="G150" s="56">
        <f t="shared" si="22"/>
        <v>0</v>
      </c>
      <c r="I150" s="56">
        <v>26324.080000000002</v>
      </c>
      <c r="J150" s="56">
        <v>26324.080000000002</v>
      </c>
    </row>
    <row r="151" spans="1:10" ht="15" customHeight="1" x14ac:dyDescent="0.25">
      <c r="A151" s="16"/>
      <c r="B151" s="16"/>
      <c r="C151" s="16"/>
      <c r="D151" s="17"/>
      <c r="E151" s="16"/>
      <c r="F151" s="16"/>
      <c r="G151" s="16"/>
      <c r="I151" s="16"/>
      <c r="J151" s="16"/>
    </row>
    <row r="152" spans="1:10" ht="15" customHeight="1" x14ac:dyDescent="0.25">
      <c r="A152" s="26"/>
      <c r="B152" s="26"/>
      <c r="C152" s="26"/>
      <c r="D152" s="14" t="s">
        <v>218</v>
      </c>
      <c r="E152" s="55">
        <v>1</v>
      </c>
      <c r="F152" s="56">
        <f>G113+G119+G125+G130+G141</f>
        <v>0</v>
      </c>
      <c r="G152" s="56">
        <f>ROUND(E152*F152,2)</f>
        <v>0</v>
      </c>
      <c r="I152" s="56">
        <v>93933.06</v>
      </c>
      <c r="J152" s="56">
        <v>93933.06</v>
      </c>
    </row>
    <row r="153" spans="1:10" ht="15" customHeight="1" x14ac:dyDescent="0.25">
      <c r="A153" s="16"/>
      <c r="B153" s="16"/>
      <c r="C153" s="16"/>
      <c r="D153" s="17"/>
      <c r="E153" s="16"/>
      <c r="F153" s="16"/>
      <c r="G153" s="16"/>
      <c r="I153" s="16"/>
      <c r="J153" s="16"/>
    </row>
    <row r="154" spans="1:10" ht="15" customHeight="1" x14ac:dyDescent="0.25">
      <c r="A154" s="18" t="s">
        <v>219</v>
      </c>
      <c r="B154" s="18" t="s">
        <v>7</v>
      </c>
      <c r="C154" s="18" t="s">
        <v>12</v>
      </c>
      <c r="D154" s="19" t="s">
        <v>220</v>
      </c>
      <c r="E154" s="57">
        <f>E171</f>
        <v>1</v>
      </c>
      <c r="F154" s="57">
        <f>F171</f>
        <v>0</v>
      </c>
      <c r="G154" s="57">
        <f>G171</f>
        <v>0</v>
      </c>
      <c r="I154" s="57">
        <v>16766.38</v>
      </c>
      <c r="J154" s="57">
        <v>16766.38</v>
      </c>
    </row>
    <row r="155" spans="1:10" ht="15" customHeight="1" x14ac:dyDescent="0.25">
      <c r="A155" s="20" t="s">
        <v>221</v>
      </c>
      <c r="B155" s="20" t="s">
        <v>7</v>
      </c>
      <c r="C155" s="20" t="s">
        <v>12</v>
      </c>
      <c r="D155" s="21" t="s">
        <v>222</v>
      </c>
      <c r="E155" s="22">
        <f>E159</f>
        <v>1</v>
      </c>
      <c r="F155" s="22">
        <f>F159</f>
        <v>0</v>
      </c>
      <c r="G155" s="22">
        <f>G159</f>
        <v>0</v>
      </c>
      <c r="I155" s="22">
        <v>4638.58</v>
      </c>
      <c r="J155" s="22">
        <v>4638.58</v>
      </c>
    </row>
    <row r="156" spans="1:10" ht="15" customHeight="1" x14ac:dyDescent="0.25">
      <c r="A156" s="11" t="s">
        <v>169</v>
      </c>
      <c r="B156" s="12" t="s">
        <v>11</v>
      </c>
      <c r="C156" s="12" t="s">
        <v>12</v>
      </c>
      <c r="D156" s="13" t="s">
        <v>170</v>
      </c>
      <c r="E156" s="55">
        <v>2</v>
      </c>
      <c r="F156" s="63">
        <f>F114</f>
        <v>0</v>
      </c>
      <c r="G156" s="55">
        <f>ROUND(E156*F156,2)</f>
        <v>0</v>
      </c>
      <c r="H156" s="23" t="str">
        <f t="shared" ref="H156:H158" si="24">IF(G156&gt;J156,"!!!","")</f>
        <v/>
      </c>
      <c r="I156" s="55">
        <v>505.49</v>
      </c>
      <c r="J156" s="55">
        <v>1010.98</v>
      </c>
    </row>
    <row r="157" spans="1:10" ht="15" customHeight="1" x14ac:dyDescent="0.25">
      <c r="A157" s="11" t="s">
        <v>144</v>
      </c>
      <c r="B157" s="12" t="s">
        <v>11</v>
      </c>
      <c r="C157" s="12" t="s">
        <v>12</v>
      </c>
      <c r="D157" s="13" t="s">
        <v>145</v>
      </c>
      <c r="E157" s="55">
        <v>16</v>
      </c>
      <c r="F157" s="63">
        <f>F100</f>
        <v>0</v>
      </c>
      <c r="G157" s="55">
        <f>ROUND(E157*F157,2)</f>
        <v>0</v>
      </c>
      <c r="H157" s="23" t="str">
        <f t="shared" si="24"/>
        <v/>
      </c>
      <c r="I157" s="55">
        <v>157.22</v>
      </c>
      <c r="J157" s="55">
        <v>2515.52</v>
      </c>
    </row>
    <row r="158" spans="1:10" ht="15" customHeight="1" x14ac:dyDescent="0.25">
      <c r="A158" s="11" t="s">
        <v>146</v>
      </c>
      <c r="B158" s="12" t="s">
        <v>11</v>
      </c>
      <c r="C158" s="12" t="s">
        <v>12</v>
      </c>
      <c r="D158" s="13" t="s">
        <v>147</v>
      </c>
      <c r="E158" s="55">
        <v>8</v>
      </c>
      <c r="F158" s="63">
        <f>F101</f>
        <v>0</v>
      </c>
      <c r="G158" s="55">
        <f>ROUND(E158*F158,2)</f>
        <v>0</v>
      </c>
      <c r="H158" s="23" t="str">
        <f t="shared" si="24"/>
        <v/>
      </c>
      <c r="I158" s="55">
        <v>139.01</v>
      </c>
      <c r="J158" s="55">
        <v>1112.08</v>
      </c>
    </row>
    <row r="159" spans="1:10" ht="15" customHeight="1" x14ac:dyDescent="0.25">
      <c r="A159" s="26"/>
      <c r="B159" s="26"/>
      <c r="C159" s="26"/>
      <c r="D159" s="14" t="s">
        <v>223</v>
      </c>
      <c r="E159" s="55">
        <v>1</v>
      </c>
      <c r="F159" s="56">
        <f>SUM(G156:G158)</f>
        <v>0</v>
      </c>
      <c r="G159" s="56">
        <f>ROUND(E159*F159,2)</f>
        <v>0</v>
      </c>
      <c r="I159" s="56">
        <v>4638.58</v>
      </c>
      <c r="J159" s="56">
        <v>4638.58</v>
      </c>
    </row>
    <row r="160" spans="1:10" ht="15" customHeight="1" x14ac:dyDescent="0.25">
      <c r="A160" s="16"/>
      <c r="B160" s="16"/>
      <c r="C160" s="16"/>
      <c r="D160" s="17"/>
      <c r="E160" s="16"/>
      <c r="F160" s="16"/>
      <c r="G160" s="16"/>
      <c r="I160" s="16"/>
      <c r="J160" s="16"/>
    </row>
    <row r="161" spans="1:10" ht="15" customHeight="1" x14ac:dyDescent="0.25">
      <c r="A161" s="20" t="s">
        <v>224</v>
      </c>
      <c r="B161" s="20" t="s">
        <v>7</v>
      </c>
      <c r="C161" s="20" t="s">
        <v>12</v>
      </c>
      <c r="D161" s="21" t="s">
        <v>225</v>
      </c>
      <c r="E161" s="22">
        <f>E169</f>
        <v>1</v>
      </c>
      <c r="F161" s="22">
        <f>F169</f>
        <v>0</v>
      </c>
      <c r="G161" s="22">
        <f>G169</f>
        <v>0</v>
      </c>
      <c r="I161" s="22">
        <v>12127.8</v>
      </c>
      <c r="J161" s="22">
        <v>12127.8</v>
      </c>
    </row>
    <row r="162" spans="1:10" ht="15" customHeight="1" x14ac:dyDescent="0.25">
      <c r="A162" s="11" t="s">
        <v>174</v>
      </c>
      <c r="B162" s="12" t="s">
        <v>11</v>
      </c>
      <c r="C162" s="12" t="s">
        <v>12</v>
      </c>
      <c r="D162" s="13" t="s">
        <v>175</v>
      </c>
      <c r="E162" s="55">
        <v>2</v>
      </c>
      <c r="F162" s="63">
        <f>F120</f>
        <v>0</v>
      </c>
      <c r="G162" s="55">
        <f t="shared" ref="G162:G169" si="25">ROUND(E162*F162,2)</f>
        <v>0</v>
      </c>
      <c r="H162" s="23" t="str">
        <f t="shared" ref="H162:H168" si="26">IF(G162&gt;J162,"!!!","")</f>
        <v/>
      </c>
      <c r="I162" s="55">
        <v>386.34</v>
      </c>
      <c r="J162" s="55">
        <v>772.68</v>
      </c>
    </row>
    <row r="163" spans="1:10" ht="15" customHeight="1" x14ac:dyDescent="0.25">
      <c r="A163" s="11" t="s">
        <v>144</v>
      </c>
      <c r="B163" s="12" t="s">
        <v>11</v>
      </c>
      <c r="C163" s="12" t="s">
        <v>12</v>
      </c>
      <c r="D163" s="13" t="s">
        <v>145</v>
      </c>
      <c r="E163" s="55">
        <v>8</v>
      </c>
      <c r="F163" s="63">
        <f>F100</f>
        <v>0</v>
      </c>
      <c r="G163" s="55">
        <f t="shared" si="25"/>
        <v>0</v>
      </c>
      <c r="H163" s="23" t="str">
        <f t="shared" si="26"/>
        <v/>
      </c>
      <c r="I163" s="55">
        <v>157.22</v>
      </c>
      <c r="J163" s="55">
        <v>1257.76</v>
      </c>
    </row>
    <row r="164" spans="1:10" ht="15" customHeight="1" x14ac:dyDescent="0.25">
      <c r="A164" s="11" t="s">
        <v>146</v>
      </c>
      <c r="B164" s="12" t="s">
        <v>11</v>
      </c>
      <c r="C164" s="12" t="s">
        <v>12</v>
      </c>
      <c r="D164" s="13" t="s">
        <v>147</v>
      </c>
      <c r="E164" s="55">
        <v>8</v>
      </c>
      <c r="F164" s="63">
        <f>F101</f>
        <v>0</v>
      </c>
      <c r="G164" s="55">
        <f t="shared" si="25"/>
        <v>0</v>
      </c>
      <c r="H164" s="23" t="str">
        <f t="shared" si="26"/>
        <v/>
      </c>
      <c r="I164" s="55">
        <v>139.01</v>
      </c>
      <c r="J164" s="55">
        <v>1112.08</v>
      </c>
    </row>
    <row r="165" spans="1:10" ht="15" customHeight="1" x14ac:dyDescent="0.25">
      <c r="A165" s="11" t="s">
        <v>226</v>
      </c>
      <c r="B165" s="12" t="s">
        <v>11</v>
      </c>
      <c r="C165" s="12" t="s">
        <v>12</v>
      </c>
      <c r="D165" s="13" t="s">
        <v>227</v>
      </c>
      <c r="E165" s="55">
        <v>4</v>
      </c>
      <c r="F165" s="60"/>
      <c r="G165" s="55">
        <f t="shared" si="25"/>
        <v>0</v>
      </c>
      <c r="H165" s="23" t="str">
        <f t="shared" si="26"/>
        <v/>
      </c>
      <c r="I165" s="55">
        <v>762.1</v>
      </c>
      <c r="J165" s="55">
        <v>3048.4</v>
      </c>
    </row>
    <row r="166" spans="1:10" ht="15" customHeight="1" x14ac:dyDescent="0.25">
      <c r="A166" s="11" t="s">
        <v>228</v>
      </c>
      <c r="B166" s="12" t="s">
        <v>11</v>
      </c>
      <c r="C166" s="12" t="s">
        <v>12</v>
      </c>
      <c r="D166" s="13" t="s">
        <v>229</v>
      </c>
      <c r="E166" s="55">
        <v>4</v>
      </c>
      <c r="F166" s="60"/>
      <c r="G166" s="55">
        <f t="shared" si="25"/>
        <v>0</v>
      </c>
      <c r="H166" s="23" t="str">
        <f t="shared" si="26"/>
        <v/>
      </c>
      <c r="I166" s="55">
        <v>428.17</v>
      </c>
      <c r="J166" s="55">
        <v>1712.68</v>
      </c>
    </row>
    <row r="167" spans="1:10" ht="15" customHeight="1" x14ac:dyDescent="0.25">
      <c r="A167" s="11" t="s">
        <v>230</v>
      </c>
      <c r="B167" s="12" t="s">
        <v>11</v>
      </c>
      <c r="C167" s="12" t="s">
        <v>12</v>
      </c>
      <c r="D167" s="13" t="s">
        <v>231</v>
      </c>
      <c r="E167" s="55">
        <v>4</v>
      </c>
      <c r="F167" s="60"/>
      <c r="G167" s="55">
        <f t="shared" si="25"/>
        <v>0</v>
      </c>
      <c r="H167" s="23" t="str">
        <f t="shared" si="26"/>
        <v/>
      </c>
      <c r="I167" s="55">
        <v>660.49</v>
      </c>
      <c r="J167" s="55">
        <v>2641.96</v>
      </c>
    </row>
    <row r="168" spans="1:10" ht="15" customHeight="1" x14ac:dyDescent="0.25">
      <c r="A168" s="11" t="s">
        <v>232</v>
      </c>
      <c r="B168" s="12" t="s">
        <v>11</v>
      </c>
      <c r="C168" s="12" t="s">
        <v>12</v>
      </c>
      <c r="D168" s="13" t="s">
        <v>233</v>
      </c>
      <c r="E168" s="55">
        <v>4</v>
      </c>
      <c r="F168" s="60"/>
      <c r="G168" s="55">
        <f t="shared" si="25"/>
        <v>0</v>
      </c>
      <c r="H168" s="23" t="str">
        <f t="shared" si="26"/>
        <v/>
      </c>
      <c r="I168" s="55">
        <v>395.56</v>
      </c>
      <c r="J168" s="55">
        <v>1582.24</v>
      </c>
    </row>
    <row r="169" spans="1:10" ht="15" customHeight="1" x14ac:dyDescent="0.25">
      <c r="A169" s="26"/>
      <c r="B169" s="26"/>
      <c r="C169" s="26"/>
      <c r="D169" s="14" t="s">
        <v>234</v>
      </c>
      <c r="E169" s="55">
        <v>1</v>
      </c>
      <c r="F169" s="56">
        <f>SUM(G162:G168)</f>
        <v>0</v>
      </c>
      <c r="G169" s="56">
        <f t="shared" si="25"/>
        <v>0</v>
      </c>
      <c r="I169" s="56">
        <v>12127.8</v>
      </c>
      <c r="J169" s="56">
        <v>12127.8</v>
      </c>
    </row>
    <row r="170" spans="1:10" ht="15" customHeight="1" x14ac:dyDescent="0.25">
      <c r="A170" s="16"/>
      <c r="B170" s="16"/>
      <c r="C170" s="16"/>
      <c r="D170" s="17"/>
      <c r="E170" s="16"/>
      <c r="F170" s="16"/>
      <c r="G170" s="16"/>
      <c r="I170" s="16"/>
      <c r="J170" s="16"/>
    </row>
    <row r="171" spans="1:10" ht="15" customHeight="1" x14ac:dyDescent="0.25">
      <c r="A171" s="26"/>
      <c r="B171" s="26"/>
      <c r="C171" s="26"/>
      <c r="D171" s="14" t="s">
        <v>235</v>
      </c>
      <c r="E171" s="55">
        <v>1</v>
      </c>
      <c r="F171" s="56">
        <f>G155+G161</f>
        <v>0</v>
      </c>
      <c r="G171" s="56">
        <f>ROUND(E171*F171,2)</f>
        <v>0</v>
      </c>
      <c r="I171" s="56">
        <v>16766.38</v>
      </c>
      <c r="J171" s="56">
        <v>16766.38</v>
      </c>
    </row>
    <row r="172" spans="1:10" ht="15" customHeight="1" x14ac:dyDescent="0.25">
      <c r="A172" s="16"/>
      <c r="B172" s="16"/>
      <c r="C172" s="16"/>
      <c r="D172" s="17"/>
      <c r="E172" s="16"/>
      <c r="F172" s="16"/>
      <c r="G172" s="16"/>
      <c r="I172" s="16"/>
      <c r="J172" s="16"/>
    </row>
    <row r="173" spans="1:10" ht="15" customHeight="1" x14ac:dyDescent="0.25">
      <c r="A173" s="18" t="s">
        <v>236</v>
      </c>
      <c r="B173" s="18" t="s">
        <v>7</v>
      </c>
      <c r="C173" s="18" t="s">
        <v>12</v>
      </c>
      <c r="D173" s="19" t="s">
        <v>237</v>
      </c>
      <c r="E173" s="57">
        <f>E176</f>
        <v>1</v>
      </c>
      <c r="F173" s="57">
        <f>F176</f>
        <v>0</v>
      </c>
      <c r="G173" s="57">
        <f>G176</f>
        <v>0</v>
      </c>
      <c r="I173" s="57">
        <v>6042.02</v>
      </c>
      <c r="J173" s="57">
        <v>6042.02</v>
      </c>
    </row>
    <row r="174" spans="1:10" ht="15" customHeight="1" x14ac:dyDescent="0.25">
      <c r="A174" s="11" t="s">
        <v>169</v>
      </c>
      <c r="B174" s="12" t="s">
        <v>11</v>
      </c>
      <c r="C174" s="12" t="s">
        <v>12</v>
      </c>
      <c r="D174" s="13" t="s">
        <v>170</v>
      </c>
      <c r="E174" s="55">
        <v>2</v>
      </c>
      <c r="F174" s="63">
        <f>F114</f>
        <v>0</v>
      </c>
      <c r="G174" s="55">
        <f>ROUND(E174*F174,2)</f>
        <v>0</v>
      </c>
      <c r="H174" s="23" t="str">
        <f t="shared" ref="H174:H175" si="27">IF(G174&gt;J174,"!!!","")</f>
        <v/>
      </c>
      <c r="I174" s="55">
        <v>505.49</v>
      </c>
      <c r="J174" s="55">
        <v>1010.98</v>
      </c>
    </row>
    <row r="175" spans="1:10" ht="15" customHeight="1" x14ac:dyDescent="0.25">
      <c r="A175" s="11" t="s">
        <v>144</v>
      </c>
      <c r="B175" s="12" t="s">
        <v>11</v>
      </c>
      <c r="C175" s="12" t="s">
        <v>12</v>
      </c>
      <c r="D175" s="13" t="s">
        <v>145</v>
      </c>
      <c r="E175" s="55">
        <v>32</v>
      </c>
      <c r="F175" s="63">
        <f>F100</f>
        <v>0</v>
      </c>
      <c r="G175" s="55">
        <f>ROUND(E175*F175,2)</f>
        <v>0</v>
      </c>
      <c r="H175" s="23" t="str">
        <f t="shared" si="27"/>
        <v/>
      </c>
      <c r="I175" s="55">
        <v>157.22</v>
      </c>
      <c r="J175" s="55">
        <v>5031.04</v>
      </c>
    </row>
    <row r="176" spans="1:10" ht="15" customHeight="1" x14ac:dyDescent="0.25">
      <c r="A176" s="26"/>
      <c r="B176" s="26"/>
      <c r="C176" s="26"/>
      <c r="D176" s="14" t="s">
        <v>238</v>
      </c>
      <c r="E176" s="55">
        <v>1</v>
      </c>
      <c r="F176" s="56">
        <f>SUM(G174:G175)</f>
        <v>0</v>
      </c>
      <c r="G176" s="56">
        <f>ROUND(E176*F176,2)</f>
        <v>0</v>
      </c>
      <c r="I176" s="56">
        <v>6042.02</v>
      </c>
      <c r="J176" s="56">
        <v>6042.02</v>
      </c>
    </row>
    <row r="177" spans="1:10" ht="15" customHeight="1" x14ac:dyDescent="0.25">
      <c r="A177" s="16"/>
      <c r="B177" s="16"/>
      <c r="C177" s="16"/>
      <c r="D177" s="17"/>
      <c r="E177" s="16"/>
      <c r="F177" s="16"/>
      <c r="G177" s="16"/>
      <c r="I177" s="16"/>
      <c r="J177" s="16"/>
    </row>
    <row r="178" spans="1:10" ht="15" customHeight="1" x14ac:dyDescent="0.25">
      <c r="A178" s="18" t="s">
        <v>239</v>
      </c>
      <c r="B178" s="18" t="s">
        <v>7</v>
      </c>
      <c r="C178" s="18" t="s">
        <v>12</v>
      </c>
      <c r="D178" s="19" t="s">
        <v>120</v>
      </c>
      <c r="E178" s="57">
        <f>E183</f>
        <v>1</v>
      </c>
      <c r="F178" s="57">
        <f>F183</f>
        <v>0</v>
      </c>
      <c r="G178" s="57">
        <f>G183</f>
        <v>0</v>
      </c>
      <c r="I178" s="57">
        <v>3480.16</v>
      </c>
      <c r="J178" s="57">
        <v>3480.16</v>
      </c>
    </row>
    <row r="179" spans="1:10" ht="15" customHeight="1" x14ac:dyDescent="0.25">
      <c r="A179" s="11" t="s">
        <v>142</v>
      </c>
      <c r="B179" s="12" t="s">
        <v>11</v>
      </c>
      <c r="C179" s="12" t="s">
        <v>12</v>
      </c>
      <c r="D179" s="13" t="s">
        <v>143</v>
      </c>
      <c r="E179" s="55">
        <v>2</v>
      </c>
      <c r="F179" s="63">
        <f>F99</f>
        <v>0</v>
      </c>
      <c r="G179" s="55">
        <f>ROUND(E179*F179,2)</f>
        <v>0</v>
      </c>
      <c r="H179" s="23" t="str">
        <f t="shared" ref="H179:H182" si="28">IF(G179&gt;J179,"!!!","")</f>
        <v/>
      </c>
      <c r="I179" s="55">
        <v>344</v>
      </c>
      <c r="J179" s="55">
        <v>688</v>
      </c>
    </row>
    <row r="180" spans="1:10" ht="15" customHeight="1" x14ac:dyDescent="0.25">
      <c r="A180" s="11" t="s">
        <v>144</v>
      </c>
      <c r="B180" s="12" t="s">
        <v>11</v>
      </c>
      <c r="C180" s="12" t="s">
        <v>12</v>
      </c>
      <c r="D180" s="13" t="s">
        <v>145</v>
      </c>
      <c r="E180" s="55">
        <v>8</v>
      </c>
      <c r="F180" s="63">
        <f>F100</f>
        <v>0</v>
      </c>
      <c r="G180" s="55">
        <f>ROUND(E180*F180,2)</f>
        <v>0</v>
      </c>
      <c r="H180" s="23" t="str">
        <f t="shared" si="28"/>
        <v/>
      </c>
      <c r="I180" s="55">
        <v>157.22</v>
      </c>
      <c r="J180" s="55">
        <v>1257.76</v>
      </c>
    </row>
    <row r="181" spans="1:10" ht="15" customHeight="1" x14ac:dyDescent="0.25">
      <c r="A181" s="11" t="s">
        <v>186</v>
      </c>
      <c r="B181" s="12" t="s">
        <v>11</v>
      </c>
      <c r="C181" s="12" t="s">
        <v>12</v>
      </c>
      <c r="D181" s="13" t="s">
        <v>187</v>
      </c>
      <c r="E181" s="55">
        <v>1</v>
      </c>
      <c r="F181" s="63">
        <f>F133</f>
        <v>0</v>
      </c>
      <c r="G181" s="55">
        <f>ROUND(E181*F181,2)</f>
        <v>0</v>
      </c>
      <c r="H181" s="23" t="str">
        <f t="shared" si="28"/>
        <v/>
      </c>
      <c r="I181" s="55">
        <v>430.18</v>
      </c>
      <c r="J181" s="55">
        <v>430.18</v>
      </c>
    </row>
    <row r="182" spans="1:10" ht="15" customHeight="1" x14ac:dyDescent="0.25">
      <c r="A182" s="11" t="s">
        <v>190</v>
      </c>
      <c r="B182" s="12" t="s">
        <v>11</v>
      </c>
      <c r="C182" s="12" t="s">
        <v>12</v>
      </c>
      <c r="D182" s="13" t="s">
        <v>191</v>
      </c>
      <c r="E182" s="55">
        <v>2</v>
      </c>
      <c r="F182" s="63">
        <f>F135</f>
        <v>0</v>
      </c>
      <c r="G182" s="55">
        <f>ROUND(E182*F182,2)</f>
        <v>0</v>
      </c>
      <c r="H182" s="23" t="str">
        <f t="shared" si="28"/>
        <v/>
      </c>
      <c r="I182" s="55">
        <v>552.11</v>
      </c>
      <c r="J182" s="55">
        <v>1104.22</v>
      </c>
    </row>
    <row r="183" spans="1:10" ht="15" customHeight="1" x14ac:dyDescent="0.25">
      <c r="A183" s="26"/>
      <c r="B183" s="26"/>
      <c r="C183" s="26"/>
      <c r="D183" s="14" t="s">
        <v>240</v>
      </c>
      <c r="E183" s="55">
        <v>1</v>
      </c>
      <c r="F183" s="56">
        <f>SUM(G179:G182)</f>
        <v>0</v>
      </c>
      <c r="G183" s="56">
        <f>ROUND(E183*F183,2)</f>
        <v>0</v>
      </c>
      <c r="I183" s="56">
        <v>3480.16</v>
      </c>
      <c r="J183" s="56">
        <v>3480.16</v>
      </c>
    </row>
    <row r="184" spans="1:10" ht="15" customHeight="1" x14ac:dyDescent="0.25">
      <c r="A184" s="16"/>
      <c r="B184" s="16"/>
      <c r="C184" s="16"/>
      <c r="D184" s="17"/>
      <c r="E184" s="16"/>
      <c r="F184" s="16"/>
      <c r="G184" s="16"/>
      <c r="I184" s="16"/>
      <c r="J184" s="16"/>
    </row>
    <row r="185" spans="1:10" ht="15" customHeight="1" x14ac:dyDescent="0.25">
      <c r="A185" s="18" t="s">
        <v>241</v>
      </c>
      <c r="B185" s="18" t="s">
        <v>7</v>
      </c>
      <c r="C185" s="18" t="s">
        <v>12</v>
      </c>
      <c r="D185" s="19" t="s">
        <v>242</v>
      </c>
      <c r="E185" s="57">
        <f>E198</f>
        <v>1</v>
      </c>
      <c r="F185" s="57">
        <f>F198</f>
        <v>0</v>
      </c>
      <c r="G185" s="57">
        <f>G198</f>
        <v>0</v>
      </c>
      <c r="I185" s="57">
        <v>26203.88</v>
      </c>
      <c r="J185" s="57">
        <v>26203.88</v>
      </c>
    </row>
    <row r="186" spans="1:10" ht="15" customHeight="1" x14ac:dyDescent="0.25">
      <c r="A186" s="11" t="s">
        <v>148</v>
      </c>
      <c r="B186" s="12" t="s">
        <v>11</v>
      </c>
      <c r="C186" s="12" t="s">
        <v>12</v>
      </c>
      <c r="D186" s="13" t="s">
        <v>149</v>
      </c>
      <c r="E186" s="55">
        <v>540</v>
      </c>
      <c r="F186" s="63">
        <f>F102</f>
        <v>0</v>
      </c>
      <c r="G186" s="55">
        <f t="shared" ref="G186:G198" si="29">ROUND(E186*F186,2)</f>
        <v>0</v>
      </c>
      <c r="H186" s="23" t="str">
        <f t="shared" ref="H186:H197" si="30">IF(G186&gt;J186,"!!!","")</f>
        <v/>
      </c>
      <c r="I186" s="55">
        <v>21.91</v>
      </c>
      <c r="J186" s="55">
        <v>11831.4</v>
      </c>
    </row>
    <row r="187" spans="1:10" ht="15" customHeight="1" x14ac:dyDescent="0.25">
      <c r="A187" s="11" t="s">
        <v>150</v>
      </c>
      <c r="B187" s="12" t="s">
        <v>11</v>
      </c>
      <c r="C187" s="12" t="s">
        <v>12</v>
      </c>
      <c r="D187" s="13" t="s">
        <v>151</v>
      </c>
      <c r="E187" s="55">
        <v>60</v>
      </c>
      <c r="F187" s="63">
        <f>F103</f>
        <v>0</v>
      </c>
      <c r="G187" s="55">
        <f t="shared" si="29"/>
        <v>0</v>
      </c>
      <c r="H187" s="23" t="str">
        <f t="shared" si="30"/>
        <v/>
      </c>
      <c r="I187" s="55">
        <v>22.9</v>
      </c>
      <c r="J187" s="55">
        <v>1374</v>
      </c>
    </row>
    <row r="188" spans="1:10" ht="15" customHeight="1" x14ac:dyDescent="0.25">
      <c r="A188" s="11" t="s">
        <v>152</v>
      </c>
      <c r="B188" s="12" t="s">
        <v>11</v>
      </c>
      <c r="C188" s="12" t="s">
        <v>12</v>
      </c>
      <c r="D188" s="13" t="s">
        <v>153</v>
      </c>
      <c r="E188" s="55">
        <v>35</v>
      </c>
      <c r="F188" s="63">
        <f>F104</f>
        <v>0</v>
      </c>
      <c r="G188" s="55">
        <f t="shared" si="29"/>
        <v>0</v>
      </c>
      <c r="H188" s="23" t="str">
        <f t="shared" si="30"/>
        <v/>
      </c>
      <c r="I188" s="55">
        <v>22.9</v>
      </c>
      <c r="J188" s="55">
        <v>801.5</v>
      </c>
    </row>
    <row r="189" spans="1:10" ht="15" customHeight="1" x14ac:dyDescent="0.25">
      <c r="A189" s="11" t="s">
        <v>243</v>
      </c>
      <c r="B189" s="12" t="s">
        <v>11</v>
      </c>
      <c r="C189" s="12" t="s">
        <v>12</v>
      </c>
      <c r="D189" s="13" t="s">
        <v>244</v>
      </c>
      <c r="E189" s="55">
        <v>96</v>
      </c>
      <c r="F189" s="60"/>
      <c r="G189" s="55">
        <f t="shared" si="29"/>
        <v>0</v>
      </c>
      <c r="H189" s="23" t="str">
        <f t="shared" si="30"/>
        <v/>
      </c>
      <c r="I189" s="55">
        <v>24.37</v>
      </c>
      <c r="J189" s="55">
        <v>2339.52</v>
      </c>
    </row>
    <row r="190" spans="1:10" ht="15" customHeight="1" x14ac:dyDescent="0.25">
      <c r="A190" s="11" t="s">
        <v>245</v>
      </c>
      <c r="B190" s="12" t="s">
        <v>11</v>
      </c>
      <c r="C190" s="12" t="s">
        <v>12</v>
      </c>
      <c r="D190" s="13" t="s">
        <v>246</v>
      </c>
      <c r="E190" s="55">
        <v>50</v>
      </c>
      <c r="F190" s="60"/>
      <c r="G190" s="55">
        <f t="shared" si="29"/>
        <v>0</v>
      </c>
      <c r="H190" s="23" t="str">
        <f t="shared" si="30"/>
        <v/>
      </c>
      <c r="I190" s="55">
        <v>25.5</v>
      </c>
      <c r="J190" s="55">
        <v>1275</v>
      </c>
    </row>
    <row r="191" spans="1:10" ht="15" customHeight="1" x14ac:dyDescent="0.25">
      <c r="A191" s="11" t="s">
        <v>247</v>
      </c>
      <c r="B191" s="12" t="s">
        <v>11</v>
      </c>
      <c r="C191" s="12" t="s">
        <v>12</v>
      </c>
      <c r="D191" s="13" t="s">
        <v>248</v>
      </c>
      <c r="E191" s="55">
        <v>30</v>
      </c>
      <c r="F191" s="60"/>
      <c r="G191" s="55">
        <f t="shared" si="29"/>
        <v>0</v>
      </c>
      <c r="H191" s="23" t="str">
        <f t="shared" si="30"/>
        <v/>
      </c>
      <c r="I191" s="55">
        <v>25.5</v>
      </c>
      <c r="J191" s="55">
        <v>765</v>
      </c>
    </row>
    <row r="192" spans="1:10" ht="15" customHeight="1" x14ac:dyDescent="0.25">
      <c r="A192" s="11" t="s">
        <v>249</v>
      </c>
      <c r="B192" s="12" t="s">
        <v>11</v>
      </c>
      <c r="C192" s="12" t="s">
        <v>12</v>
      </c>
      <c r="D192" s="13" t="s">
        <v>250</v>
      </c>
      <c r="E192" s="55">
        <v>80</v>
      </c>
      <c r="F192" s="60"/>
      <c r="G192" s="55">
        <f t="shared" si="29"/>
        <v>0</v>
      </c>
      <c r="H192" s="23" t="str">
        <f t="shared" si="30"/>
        <v/>
      </c>
      <c r="I192" s="55">
        <v>29.34</v>
      </c>
      <c r="J192" s="55">
        <v>2347.1999999999998</v>
      </c>
    </row>
    <row r="193" spans="1:10" ht="15" customHeight="1" x14ac:dyDescent="0.25">
      <c r="A193" s="11" t="s">
        <v>251</v>
      </c>
      <c r="B193" s="12" t="s">
        <v>11</v>
      </c>
      <c r="C193" s="12" t="s">
        <v>12</v>
      </c>
      <c r="D193" s="13" t="s">
        <v>252</v>
      </c>
      <c r="E193" s="55">
        <v>60</v>
      </c>
      <c r="F193" s="60"/>
      <c r="G193" s="55">
        <f t="shared" si="29"/>
        <v>0</v>
      </c>
      <c r="H193" s="23" t="str">
        <f t="shared" si="30"/>
        <v/>
      </c>
      <c r="I193" s="55">
        <v>29.5</v>
      </c>
      <c r="J193" s="55">
        <v>1770</v>
      </c>
    </row>
    <row r="194" spans="1:10" ht="15" customHeight="1" x14ac:dyDescent="0.25">
      <c r="A194" s="11" t="s">
        <v>253</v>
      </c>
      <c r="B194" s="12" t="s">
        <v>11</v>
      </c>
      <c r="C194" s="12" t="s">
        <v>12</v>
      </c>
      <c r="D194" s="13" t="s">
        <v>254</v>
      </c>
      <c r="E194" s="55">
        <v>30</v>
      </c>
      <c r="F194" s="60"/>
      <c r="G194" s="55">
        <f t="shared" si="29"/>
        <v>0</v>
      </c>
      <c r="H194" s="23" t="str">
        <f t="shared" si="30"/>
        <v/>
      </c>
      <c r="I194" s="55">
        <v>29.5</v>
      </c>
      <c r="J194" s="55">
        <v>885</v>
      </c>
    </row>
    <row r="195" spans="1:10" ht="15" customHeight="1" x14ac:dyDescent="0.25">
      <c r="A195" s="11" t="s">
        <v>255</v>
      </c>
      <c r="B195" s="12" t="s">
        <v>11</v>
      </c>
      <c r="C195" s="12" t="s">
        <v>12</v>
      </c>
      <c r="D195" s="13" t="s">
        <v>256</v>
      </c>
      <c r="E195" s="55">
        <v>2</v>
      </c>
      <c r="F195" s="60"/>
      <c r="G195" s="55">
        <f t="shared" si="29"/>
        <v>0</v>
      </c>
      <c r="H195" s="23" t="str">
        <f t="shared" si="30"/>
        <v/>
      </c>
      <c r="I195" s="55">
        <v>49.63</v>
      </c>
      <c r="J195" s="55">
        <v>99.26</v>
      </c>
    </row>
    <row r="196" spans="1:10" ht="15" customHeight="1" x14ac:dyDescent="0.25">
      <c r="A196" s="11" t="s">
        <v>426</v>
      </c>
      <c r="B196" s="12" t="s">
        <v>11</v>
      </c>
      <c r="C196" s="12" t="s">
        <v>12</v>
      </c>
      <c r="D196" s="13" t="s">
        <v>427</v>
      </c>
      <c r="E196" s="55">
        <v>2</v>
      </c>
      <c r="F196" s="60"/>
      <c r="G196" s="55">
        <f t="shared" ref="G196:G197" si="31">ROUND(E196*F196,2)</f>
        <v>0</v>
      </c>
      <c r="H196" s="23" t="str">
        <f t="shared" si="30"/>
        <v/>
      </c>
      <c r="I196" s="55">
        <v>350</v>
      </c>
      <c r="J196" s="55">
        <v>700</v>
      </c>
    </row>
    <row r="197" spans="1:10" ht="15" customHeight="1" x14ac:dyDescent="0.25">
      <c r="A197" s="11" t="s">
        <v>428</v>
      </c>
      <c r="B197" s="12" t="s">
        <v>11</v>
      </c>
      <c r="C197" s="12" t="s">
        <v>12</v>
      </c>
      <c r="D197" s="13" t="s">
        <v>429</v>
      </c>
      <c r="E197" s="55">
        <v>6</v>
      </c>
      <c r="F197" s="60"/>
      <c r="G197" s="55">
        <f t="shared" si="31"/>
        <v>0</v>
      </c>
      <c r="H197" s="23" t="str">
        <f t="shared" si="30"/>
        <v/>
      </c>
      <c r="I197" s="55">
        <v>336</v>
      </c>
      <c r="J197" s="55">
        <v>2016</v>
      </c>
    </row>
    <row r="198" spans="1:10" ht="15" customHeight="1" x14ac:dyDescent="0.25">
      <c r="A198" s="26"/>
      <c r="B198" s="26"/>
      <c r="C198" s="26"/>
      <c r="D198" s="14" t="s">
        <v>257</v>
      </c>
      <c r="E198" s="55">
        <v>1</v>
      </c>
      <c r="F198" s="56">
        <f>SUM(G186:G197)</f>
        <v>0</v>
      </c>
      <c r="G198" s="56">
        <f t="shared" si="29"/>
        <v>0</v>
      </c>
      <c r="I198" s="56">
        <v>26203.88</v>
      </c>
      <c r="J198" s="56">
        <v>26203.88</v>
      </c>
    </row>
    <row r="199" spans="1:10" ht="15" customHeight="1" x14ac:dyDescent="0.25">
      <c r="A199" s="16"/>
      <c r="B199" s="16"/>
      <c r="C199" s="16"/>
      <c r="D199" s="17"/>
      <c r="E199" s="16"/>
      <c r="F199" s="16"/>
      <c r="G199" s="16"/>
      <c r="I199" s="16"/>
      <c r="J199" s="16"/>
    </row>
    <row r="200" spans="1:10" ht="15" customHeight="1" x14ac:dyDescent="0.25">
      <c r="A200" s="18" t="s">
        <v>258</v>
      </c>
      <c r="B200" s="18" t="s">
        <v>7</v>
      </c>
      <c r="C200" s="18" t="s">
        <v>12</v>
      </c>
      <c r="D200" s="19" t="s">
        <v>259</v>
      </c>
      <c r="E200" s="57">
        <f>E202</f>
        <v>1</v>
      </c>
      <c r="F200" s="57">
        <f>F202</f>
        <v>0</v>
      </c>
      <c r="G200" s="57">
        <f>G202</f>
        <v>0</v>
      </c>
      <c r="I200" s="57">
        <v>32360.65</v>
      </c>
      <c r="J200" s="57">
        <v>32360.65</v>
      </c>
    </row>
    <row r="201" spans="1:10" ht="15" customHeight="1" x14ac:dyDescent="0.25">
      <c r="A201" s="11" t="s">
        <v>260</v>
      </c>
      <c r="B201" s="12" t="s">
        <v>11</v>
      </c>
      <c r="C201" s="12" t="s">
        <v>12</v>
      </c>
      <c r="D201" s="13" t="s">
        <v>259</v>
      </c>
      <c r="E201" s="55">
        <v>1</v>
      </c>
      <c r="F201" s="60"/>
      <c r="G201" s="55">
        <f>ROUND(E201*F201,2)</f>
        <v>0</v>
      </c>
      <c r="H201" s="23" t="str">
        <f t="shared" ref="H201" si="32">IF(G201&gt;J201,"!!!","")</f>
        <v/>
      </c>
      <c r="I201" s="55">
        <v>32360.65</v>
      </c>
      <c r="J201" s="55">
        <v>32360.65</v>
      </c>
    </row>
    <row r="202" spans="1:10" ht="15" customHeight="1" x14ac:dyDescent="0.25">
      <c r="A202" s="26"/>
      <c r="B202" s="26"/>
      <c r="C202" s="26"/>
      <c r="D202" s="14" t="s">
        <v>261</v>
      </c>
      <c r="E202" s="55">
        <v>1</v>
      </c>
      <c r="F202" s="56">
        <f>G201</f>
        <v>0</v>
      </c>
      <c r="G202" s="56">
        <f>ROUND(E202*F202,2)</f>
        <v>0</v>
      </c>
      <c r="I202" s="56">
        <v>32360.65</v>
      </c>
      <c r="J202" s="56">
        <v>32360.65</v>
      </c>
    </row>
    <row r="203" spans="1:10" ht="15" customHeight="1" x14ac:dyDescent="0.25">
      <c r="A203" s="16"/>
      <c r="B203" s="16"/>
      <c r="C203" s="16"/>
      <c r="D203" s="17"/>
      <c r="E203" s="16"/>
      <c r="F203" s="16"/>
      <c r="G203" s="16"/>
      <c r="I203" s="16"/>
      <c r="J203" s="16"/>
    </row>
    <row r="204" spans="1:10" ht="15" customHeight="1" x14ac:dyDescent="0.25">
      <c r="A204" s="26"/>
      <c r="B204" s="26"/>
      <c r="C204" s="26"/>
      <c r="D204" s="14" t="s">
        <v>262</v>
      </c>
      <c r="E204" s="15">
        <v>1</v>
      </c>
      <c r="F204" s="56">
        <f>G98+G112+G154+G173+G178+G185+G200</f>
        <v>0</v>
      </c>
      <c r="G204" s="56">
        <f>ROUND(E204*F204,2)</f>
        <v>0</v>
      </c>
      <c r="I204" s="56">
        <v>286719.90999999997</v>
      </c>
      <c r="J204" s="56">
        <v>286719.90999999997</v>
      </c>
    </row>
    <row r="205" spans="1:10" ht="15" customHeight="1" x14ac:dyDescent="0.25">
      <c r="A205" s="16"/>
      <c r="B205" s="16"/>
      <c r="C205" s="16"/>
      <c r="D205" s="17"/>
      <c r="E205" s="16"/>
      <c r="F205" s="16"/>
      <c r="G205" s="16"/>
      <c r="I205" s="16"/>
      <c r="J205" s="16"/>
    </row>
    <row r="206" spans="1:10" ht="15" customHeight="1" x14ac:dyDescent="0.25">
      <c r="A206" s="7" t="s">
        <v>263</v>
      </c>
      <c r="B206" s="7" t="s">
        <v>7</v>
      </c>
      <c r="C206" s="7" t="s">
        <v>8</v>
      </c>
      <c r="D206" s="8" t="s">
        <v>264</v>
      </c>
      <c r="E206" s="9">
        <f>E257</f>
        <v>1</v>
      </c>
      <c r="F206" s="10">
        <f>F257</f>
        <v>0</v>
      </c>
      <c r="G206" s="10">
        <f>G257</f>
        <v>0</v>
      </c>
      <c r="I206" s="10">
        <v>970741.94</v>
      </c>
      <c r="J206" s="10">
        <v>970741.94</v>
      </c>
    </row>
    <row r="207" spans="1:10" ht="15" customHeight="1" x14ac:dyDescent="0.25">
      <c r="A207" s="18" t="s">
        <v>265</v>
      </c>
      <c r="B207" s="18" t="s">
        <v>7</v>
      </c>
      <c r="C207" s="18" t="s">
        <v>12</v>
      </c>
      <c r="D207" s="19" t="s">
        <v>266</v>
      </c>
      <c r="E207" s="57">
        <f>E211</f>
        <v>1</v>
      </c>
      <c r="F207" s="57">
        <f>F211</f>
        <v>0</v>
      </c>
      <c r="G207" s="57">
        <f>G211</f>
        <v>0</v>
      </c>
      <c r="I207" s="57">
        <v>376866.4</v>
      </c>
      <c r="J207" s="57">
        <v>376866.4</v>
      </c>
    </row>
    <row r="208" spans="1:10" ht="15" customHeight="1" x14ac:dyDescent="0.25">
      <c r="A208" s="11" t="s">
        <v>267</v>
      </c>
      <c r="B208" s="12" t="s">
        <v>11</v>
      </c>
      <c r="C208" s="12" t="s">
        <v>12</v>
      </c>
      <c r="D208" s="13" t="s">
        <v>268</v>
      </c>
      <c r="E208" s="55">
        <v>16</v>
      </c>
      <c r="F208" s="60"/>
      <c r="G208" s="55">
        <f>ROUND(E208*F208,2)</f>
        <v>0</v>
      </c>
      <c r="H208" s="23" t="str">
        <f t="shared" ref="H208:H210" si="33">IF(G208&gt;J208,"!!!","")</f>
        <v/>
      </c>
      <c r="I208" s="55">
        <v>20300.990000000002</v>
      </c>
      <c r="J208" s="55">
        <v>324815.84000000003</v>
      </c>
    </row>
    <row r="209" spans="1:10" ht="15" customHeight="1" x14ac:dyDescent="0.25">
      <c r="A209" s="11" t="s">
        <v>269</v>
      </c>
      <c r="B209" s="12" t="s">
        <v>11</v>
      </c>
      <c r="C209" s="12" t="s">
        <v>12</v>
      </c>
      <c r="D209" s="13" t="s">
        <v>270</v>
      </c>
      <c r="E209" s="55">
        <v>32</v>
      </c>
      <c r="F209" s="60"/>
      <c r="G209" s="55">
        <f>ROUND(E209*F209,2)</f>
        <v>0</v>
      </c>
      <c r="H209" s="23" t="str">
        <f t="shared" si="33"/>
        <v/>
      </c>
      <c r="I209" s="55">
        <v>813.29</v>
      </c>
      <c r="J209" s="55">
        <v>26025.279999999999</v>
      </c>
    </row>
    <row r="210" spans="1:10" ht="15" customHeight="1" x14ac:dyDescent="0.25">
      <c r="A210" s="11" t="s">
        <v>271</v>
      </c>
      <c r="B210" s="12" t="s">
        <v>11</v>
      </c>
      <c r="C210" s="12" t="s">
        <v>12</v>
      </c>
      <c r="D210" s="13" t="s">
        <v>272</v>
      </c>
      <c r="E210" s="55">
        <v>32</v>
      </c>
      <c r="F210" s="60"/>
      <c r="G210" s="55">
        <f>ROUND(E210*F210,2)</f>
        <v>0</v>
      </c>
      <c r="H210" s="23" t="str">
        <f t="shared" si="33"/>
        <v/>
      </c>
      <c r="I210" s="55">
        <v>813.29</v>
      </c>
      <c r="J210" s="55">
        <v>26025.279999999999</v>
      </c>
    </row>
    <row r="211" spans="1:10" ht="15" customHeight="1" x14ac:dyDescent="0.25">
      <c r="A211" s="26"/>
      <c r="B211" s="26"/>
      <c r="C211" s="26"/>
      <c r="D211" s="14" t="s">
        <v>273</v>
      </c>
      <c r="E211" s="55">
        <v>1</v>
      </c>
      <c r="F211" s="56">
        <f>SUM(G208:G210)</f>
        <v>0</v>
      </c>
      <c r="G211" s="56">
        <f>ROUND(E211*F211,2)</f>
        <v>0</v>
      </c>
      <c r="I211" s="56">
        <v>376866.4</v>
      </c>
      <c r="J211" s="56">
        <v>376866.4</v>
      </c>
    </row>
    <row r="212" spans="1:10" ht="15" customHeight="1" x14ac:dyDescent="0.25">
      <c r="A212" s="16"/>
      <c r="B212" s="16"/>
      <c r="C212" s="16"/>
      <c r="D212" s="17"/>
      <c r="E212" s="16"/>
      <c r="F212" s="16"/>
      <c r="G212" s="16"/>
      <c r="I212" s="16"/>
      <c r="J212" s="16"/>
    </row>
    <row r="213" spans="1:10" ht="15" customHeight="1" x14ac:dyDescent="0.25">
      <c r="A213" s="18" t="s">
        <v>274</v>
      </c>
      <c r="B213" s="18" t="s">
        <v>7</v>
      </c>
      <c r="C213" s="18" t="s">
        <v>12</v>
      </c>
      <c r="D213" s="19" t="s">
        <v>275</v>
      </c>
      <c r="E213" s="57">
        <f>E217</f>
        <v>1</v>
      </c>
      <c r="F213" s="57">
        <f>F217</f>
        <v>0</v>
      </c>
      <c r="G213" s="57">
        <f>G217</f>
        <v>0</v>
      </c>
      <c r="I213" s="57">
        <v>107660.48</v>
      </c>
      <c r="J213" s="57">
        <v>107660.48</v>
      </c>
    </row>
    <row r="214" spans="1:10" ht="15" customHeight="1" x14ac:dyDescent="0.25">
      <c r="A214" s="11" t="s">
        <v>276</v>
      </c>
      <c r="B214" s="12" t="s">
        <v>11</v>
      </c>
      <c r="C214" s="12" t="s">
        <v>12</v>
      </c>
      <c r="D214" s="13" t="s">
        <v>277</v>
      </c>
      <c r="E214" s="55">
        <v>4</v>
      </c>
      <c r="F214" s="60"/>
      <c r="G214" s="55">
        <f>ROUND(E214*F214,2)</f>
        <v>0</v>
      </c>
      <c r="H214" s="23" t="str">
        <f t="shared" ref="H214:H216" si="34">IF(G214&gt;J214,"!!!","")</f>
        <v/>
      </c>
      <c r="I214" s="55">
        <v>23661.96</v>
      </c>
      <c r="J214" s="55">
        <v>94647.84</v>
      </c>
    </row>
    <row r="215" spans="1:10" ht="15" customHeight="1" x14ac:dyDescent="0.25">
      <c r="A215" s="11" t="s">
        <v>271</v>
      </c>
      <c r="B215" s="12" t="s">
        <v>11</v>
      </c>
      <c r="C215" s="12" t="s">
        <v>12</v>
      </c>
      <c r="D215" s="13" t="s">
        <v>272</v>
      </c>
      <c r="E215" s="55">
        <v>8</v>
      </c>
      <c r="F215" s="63">
        <f>F210</f>
        <v>0</v>
      </c>
      <c r="G215" s="55">
        <f>ROUND(E215*F215,2)</f>
        <v>0</v>
      </c>
      <c r="H215" s="23" t="str">
        <f t="shared" si="34"/>
        <v/>
      </c>
      <c r="I215" s="55">
        <v>813.29</v>
      </c>
      <c r="J215" s="55">
        <v>6506.32</v>
      </c>
    </row>
    <row r="216" spans="1:10" ht="15" customHeight="1" x14ac:dyDescent="0.25">
      <c r="A216" s="11" t="s">
        <v>269</v>
      </c>
      <c r="B216" s="12" t="s">
        <v>11</v>
      </c>
      <c r="C216" s="12" t="s">
        <v>12</v>
      </c>
      <c r="D216" s="13" t="s">
        <v>270</v>
      </c>
      <c r="E216" s="55">
        <v>8</v>
      </c>
      <c r="F216" s="63">
        <f>F209</f>
        <v>0</v>
      </c>
      <c r="G216" s="55">
        <f>ROUND(E216*F216,2)</f>
        <v>0</v>
      </c>
      <c r="H216" s="23" t="str">
        <f t="shared" si="34"/>
        <v/>
      </c>
      <c r="I216" s="55">
        <v>813.29</v>
      </c>
      <c r="J216" s="55">
        <v>6506.32</v>
      </c>
    </row>
    <row r="217" spans="1:10" ht="15" customHeight="1" x14ac:dyDescent="0.25">
      <c r="A217" s="26"/>
      <c r="B217" s="26"/>
      <c r="C217" s="26"/>
      <c r="D217" s="14" t="s">
        <v>278</v>
      </c>
      <c r="E217" s="55">
        <v>1</v>
      </c>
      <c r="F217" s="56">
        <f>SUM(G214:G216)</f>
        <v>0</v>
      </c>
      <c r="G217" s="56">
        <f>ROUND(E217*F217,2)</f>
        <v>0</v>
      </c>
      <c r="I217" s="56">
        <v>107660.48</v>
      </c>
      <c r="J217" s="56">
        <v>107660.48</v>
      </c>
    </row>
    <row r="218" spans="1:10" ht="15" customHeight="1" x14ac:dyDescent="0.25">
      <c r="A218" s="16"/>
      <c r="B218" s="16"/>
      <c r="C218" s="16"/>
      <c r="D218" s="17"/>
      <c r="E218" s="16"/>
      <c r="F218" s="16"/>
      <c r="G218" s="16"/>
      <c r="I218" s="16"/>
      <c r="J218" s="16"/>
    </row>
    <row r="219" spans="1:10" ht="15" customHeight="1" x14ac:dyDescent="0.25">
      <c r="A219" s="18" t="s">
        <v>279</v>
      </c>
      <c r="B219" s="18" t="s">
        <v>7</v>
      </c>
      <c r="C219" s="18" t="s">
        <v>12</v>
      </c>
      <c r="D219" s="19" t="s">
        <v>280</v>
      </c>
      <c r="E219" s="57">
        <f>E223</f>
        <v>1</v>
      </c>
      <c r="F219" s="57">
        <f>F223</f>
        <v>0</v>
      </c>
      <c r="G219" s="57">
        <f>G223</f>
        <v>0</v>
      </c>
      <c r="I219" s="57">
        <v>65058.62</v>
      </c>
      <c r="J219" s="57">
        <v>65058.62</v>
      </c>
    </row>
    <row r="220" spans="1:10" ht="15" customHeight="1" x14ac:dyDescent="0.25">
      <c r="A220" s="11" t="s">
        <v>281</v>
      </c>
      <c r="B220" s="12" t="s">
        <v>11</v>
      </c>
      <c r="C220" s="12" t="s">
        <v>12</v>
      </c>
      <c r="D220" s="13" t="s">
        <v>282</v>
      </c>
      <c r="E220" s="55">
        <v>2</v>
      </c>
      <c r="F220" s="60"/>
      <c r="G220" s="55">
        <f>ROUND(E220*F220,2)</f>
        <v>0</v>
      </c>
      <c r="H220" s="23" t="str">
        <f t="shared" ref="H220:H222" si="35">IF(G220&gt;J220,"!!!","")</f>
        <v/>
      </c>
      <c r="I220" s="55">
        <v>26830.17</v>
      </c>
      <c r="J220" s="55">
        <v>53660.34</v>
      </c>
    </row>
    <row r="221" spans="1:10" ht="15" customHeight="1" x14ac:dyDescent="0.25">
      <c r="A221" s="11" t="s">
        <v>271</v>
      </c>
      <c r="B221" s="12" t="s">
        <v>11</v>
      </c>
      <c r="C221" s="12" t="s">
        <v>12</v>
      </c>
      <c r="D221" s="13" t="s">
        <v>272</v>
      </c>
      <c r="E221" s="55">
        <v>4</v>
      </c>
      <c r="F221" s="63">
        <f>F210</f>
        <v>0</v>
      </c>
      <c r="G221" s="55">
        <f>ROUND(E221*F221,2)</f>
        <v>0</v>
      </c>
      <c r="H221" s="23" t="str">
        <f t="shared" si="35"/>
        <v/>
      </c>
      <c r="I221" s="55">
        <v>813.29</v>
      </c>
      <c r="J221" s="55">
        <v>3253.16</v>
      </c>
    </row>
    <row r="222" spans="1:10" ht="15" customHeight="1" x14ac:dyDescent="0.25">
      <c r="A222" s="11" t="s">
        <v>283</v>
      </c>
      <c r="B222" s="12" t="s">
        <v>11</v>
      </c>
      <c r="C222" s="12" t="s">
        <v>12</v>
      </c>
      <c r="D222" s="13" t="s">
        <v>284</v>
      </c>
      <c r="E222" s="55">
        <v>4</v>
      </c>
      <c r="F222" s="60"/>
      <c r="G222" s="55">
        <f>ROUND(E222*F222,2)</f>
        <v>0</v>
      </c>
      <c r="H222" s="23" t="str">
        <f t="shared" si="35"/>
        <v/>
      </c>
      <c r="I222" s="55">
        <v>2036.28</v>
      </c>
      <c r="J222" s="55">
        <v>8145.12</v>
      </c>
    </row>
    <row r="223" spans="1:10" ht="15" customHeight="1" x14ac:dyDescent="0.25">
      <c r="A223" s="26"/>
      <c r="B223" s="26"/>
      <c r="C223" s="26"/>
      <c r="D223" s="14" t="s">
        <v>285</v>
      </c>
      <c r="E223" s="55">
        <v>1</v>
      </c>
      <c r="F223" s="56">
        <f>SUM(G220:G222)</f>
        <v>0</v>
      </c>
      <c r="G223" s="56">
        <f>ROUND(E223*F223,2)</f>
        <v>0</v>
      </c>
      <c r="I223" s="56">
        <v>65058.62</v>
      </c>
      <c r="J223" s="56">
        <v>65058.62</v>
      </c>
    </row>
    <row r="224" spans="1:10" ht="15" customHeight="1" x14ac:dyDescent="0.25">
      <c r="A224" s="16"/>
      <c r="B224" s="16"/>
      <c r="C224" s="16"/>
      <c r="D224" s="17"/>
      <c r="E224" s="16"/>
      <c r="F224" s="16"/>
      <c r="G224" s="16"/>
      <c r="I224" s="16"/>
      <c r="J224" s="16"/>
    </row>
    <row r="225" spans="1:10" ht="15" customHeight="1" x14ac:dyDescent="0.25">
      <c r="A225" s="18" t="s">
        <v>286</v>
      </c>
      <c r="B225" s="18" t="s">
        <v>7</v>
      </c>
      <c r="C225" s="18" t="s">
        <v>12</v>
      </c>
      <c r="D225" s="19" t="s">
        <v>287</v>
      </c>
      <c r="E225" s="57">
        <f>E228</f>
        <v>1</v>
      </c>
      <c r="F225" s="57">
        <f>F228</f>
        <v>0</v>
      </c>
      <c r="G225" s="57">
        <f>G228</f>
        <v>0</v>
      </c>
      <c r="I225" s="57">
        <v>44534.400000000001</v>
      </c>
      <c r="J225" s="57">
        <v>44534.400000000001</v>
      </c>
    </row>
    <row r="226" spans="1:10" ht="15" customHeight="1" x14ac:dyDescent="0.25">
      <c r="A226" s="11" t="s">
        <v>288</v>
      </c>
      <c r="B226" s="12" t="s">
        <v>11</v>
      </c>
      <c r="C226" s="12" t="s">
        <v>12</v>
      </c>
      <c r="D226" s="13" t="s">
        <v>289</v>
      </c>
      <c r="E226" s="55">
        <v>6</v>
      </c>
      <c r="F226" s="60"/>
      <c r="G226" s="55">
        <f>ROUND(E226*F226,2)</f>
        <v>0</v>
      </c>
      <c r="H226" s="23" t="str">
        <f t="shared" ref="H226:H227" si="36">IF(G226&gt;J226,"!!!","")</f>
        <v/>
      </c>
      <c r="I226" s="55">
        <v>6812.8</v>
      </c>
      <c r="J226" s="55">
        <v>40876.800000000003</v>
      </c>
    </row>
    <row r="227" spans="1:10" ht="15" customHeight="1" x14ac:dyDescent="0.25">
      <c r="A227" s="11" t="s">
        <v>290</v>
      </c>
      <c r="B227" s="12" t="s">
        <v>11</v>
      </c>
      <c r="C227" s="12" t="s">
        <v>12</v>
      </c>
      <c r="D227" s="13" t="s">
        <v>291</v>
      </c>
      <c r="E227" s="55">
        <v>12</v>
      </c>
      <c r="F227" s="60"/>
      <c r="G227" s="55">
        <f>ROUND(E227*F227,2)</f>
        <v>0</v>
      </c>
      <c r="H227" s="23" t="str">
        <f t="shared" si="36"/>
        <v/>
      </c>
      <c r="I227" s="55">
        <v>304.8</v>
      </c>
      <c r="J227" s="55">
        <v>3657.6</v>
      </c>
    </row>
    <row r="228" spans="1:10" ht="15" customHeight="1" x14ac:dyDescent="0.25">
      <c r="A228" s="26"/>
      <c r="B228" s="26"/>
      <c r="C228" s="26"/>
      <c r="D228" s="14" t="s">
        <v>292</v>
      </c>
      <c r="E228" s="55">
        <v>1</v>
      </c>
      <c r="F228" s="56">
        <f>SUM(G226:G227)</f>
        <v>0</v>
      </c>
      <c r="G228" s="56">
        <f>ROUND(E228*F228,2)</f>
        <v>0</v>
      </c>
      <c r="I228" s="56">
        <v>44534.400000000001</v>
      </c>
      <c r="J228" s="56">
        <v>44534.400000000001</v>
      </c>
    </row>
    <row r="229" spans="1:10" ht="15" customHeight="1" x14ac:dyDescent="0.25">
      <c r="A229" s="16"/>
      <c r="B229" s="16"/>
      <c r="C229" s="16"/>
      <c r="D229" s="17"/>
      <c r="E229" s="16"/>
      <c r="F229" s="16"/>
      <c r="G229" s="16"/>
      <c r="I229" s="16"/>
      <c r="J229" s="16"/>
    </row>
    <row r="230" spans="1:10" ht="15" customHeight="1" x14ac:dyDescent="0.25">
      <c r="A230" s="18" t="s">
        <v>293</v>
      </c>
      <c r="B230" s="18" t="s">
        <v>7</v>
      </c>
      <c r="C230" s="18" t="s">
        <v>12</v>
      </c>
      <c r="D230" s="19" t="s">
        <v>294</v>
      </c>
      <c r="E230" s="57">
        <f>E243</f>
        <v>1</v>
      </c>
      <c r="F230" s="57">
        <f>F243</f>
        <v>0</v>
      </c>
      <c r="G230" s="57">
        <f>G243</f>
        <v>0</v>
      </c>
      <c r="I230" s="57">
        <v>123802.24000000001</v>
      </c>
      <c r="J230" s="57">
        <v>123802.24000000001</v>
      </c>
    </row>
    <row r="231" spans="1:10" ht="15" customHeight="1" x14ac:dyDescent="0.25">
      <c r="A231" s="11" t="s">
        <v>295</v>
      </c>
      <c r="B231" s="12" t="s">
        <v>11</v>
      </c>
      <c r="C231" s="12" t="s">
        <v>12</v>
      </c>
      <c r="D231" s="13" t="s">
        <v>296</v>
      </c>
      <c r="E231" s="55">
        <v>2</v>
      </c>
      <c r="F231" s="60"/>
      <c r="G231" s="55">
        <f t="shared" ref="G231:G243" si="37">ROUND(E231*F231,2)</f>
        <v>0</v>
      </c>
      <c r="H231" s="23" t="str">
        <f t="shared" ref="H231:H242" si="38">IF(G231&gt;J231,"!!!","")</f>
        <v/>
      </c>
      <c r="I231" s="55">
        <v>976.36</v>
      </c>
      <c r="J231" s="55">
        <v>1952.72</v>
      </c>
    </row>
    <row r="232" spans="1:10" ht="15" customHeight="1" x14ac:dyDescent="0.25">
      <c r="A232" s="11" t="s">
        <v>297</v>
      </c>
      <c r="B232" s="12" t="s">
        <v>11</v>
      </c>
      <c r="C232" s="12" t="s">
        <v>12</v>
      </c>
      <c r="D232" s="13" t="s">
        <v>298</v>
      </c>
      <c r="E232" s="55">
        <v>2</v>
      </c>
      <c r="F232" s="60"/>
      <c r="G232" s="55">
        <f t="shared" si="37"/>
        <v>0</v>
      </c>
      <c r="H232" s="23" t="str">
        <f t="shared" si="38"/>
        <v/>
      </c>
      <c r="I232" s="55">
        <v>894.82</v>
      </c>
      <c r="J232" s="55">
        <v>1789.64</v>
      </c>
    </row>
    <row r="233" spans="1:10" ht="15" customHeight="1" x14ac:dyDescent="0.25">
      <c r="A233" s="11" t="s">
        <v>299</v>
      </c>
      <c r="B233" s="12" t="s">
        <v>11</v>
      </c>
      <c r="C233" s="12" t="s">
        <v>12</v>
      </c>
      <c r="D233" s="13" t="s">
        <v>300</v>
      </c>
      <c r="E233" s="55">
        <v>2</v>
      </c>
      <c r="F233" s="60"/>
      <c r="G233" s="55">
        <f t="shared" si="37"/>
        <v>0</v>
      </c>
      <c r="H233" s="23" t="str">
        <f t="shared" si="38"/>
        <v/>
      </c>
      <c r="I233" s="55">
        <v>894.82</v>
      </c>
      <c r="J233" s="55">
        <v>1789.64</v>
      </c>
    </row>
    <row r="234" spans="1:10" ht="15" customHeight="1" x14ac:dyDescent="0.25">
      <c r="A234" s="11" t="s">
        <v>301</v>
      </c>
      <c r="B234" s="12" t="s">
        <v>11</v>
      </c>
      <c r="C234" s="12" t="s">
        <v>12</v>
      </c>
      <c r="D234" s="13" t="s">
        <v>302</v>
      </c>
      <c r="E234" s="55">
        <v>52</v>
      </c>
      <c r="F234" s="60"/>
      <c r="G234" s="55">
        <f t="shared" si="37"/>
        <v>0</v>
      </c>
      <c r="H234" s="23" t="str">
        <f t="shared" si="38"/>
        <v/>
      </c>
      <c r="I234" s="55">
        <v>142.68</v>
      </c>
      <c r="J234" s="55">
        <v>7419.36</v>
      </c>
    </row>
    <row r="235" spans="1:10" ht="15" customHeight="1" x14ac:dyDescent="0.25">
      <c r="A235" s="11" t="s">
        <v>283</v>
      </c>
      <c r="B235" s="12" t="s">
        <v>11</v>
      </c>
      <c r="C235" s="12" t="s">
        <v>12</v>
      </c>
      <c r="D235" s="13" t="s">
        <v>284</v>
      </c>
      <c r="E235" s="55">
        <v>12</v>
      </c>
      <c r="F235" s="63">
        <f>F222</f>
        <v>0</v>
      </c>
      <c r="G235" s="55">
        <f t="shared" si="37"/>
        <v>0</v>
      </c>
      <c r="H235" s="23" t="str">
        <f t="shared" si="38"/>
        <v/>
      </c>
      <c r="I235" s="55">
        <v>2036.28</v>
      </c>
      <c r="J235" s="55">
        <v>24435.360000000001</v>
      </c>
    </row>
    <row r="236" spans="1:10" ht="15" customHeight="1" x14ac:dyDescent="0.25">
      <c r="A236" s="11" t="s">
        <v>303</v>
      </c>
      <c r="B236" s="12" t="s">
        <v>11</v>
      </c>
      <c r="C236" s="12" t="s">
        <v>12</v>
      </c>
      <c r="D236" s="13" t="s">
        <v>304</v>
      </c>
      <c r="E236" s="55">
        <v>8</v>
      </c>
      <c r="F236" s="60"/>
      <c r="G236" s="55">
        <f t="shared" si="37"/>
        <v>0</v>
      </c>
      <c r="H236" s="23" t="str">
        <f t="shared" si="38"/>
        <v/>
      </c>
      <c r="I236" s="55">
        <v>396.05</v>
      </c>
      <c r="J236" s="55">
        <v>3168.4</v>
      </c>
    </row>
    <row r="237" spans="1:10" ht="15" customHeight="1" x14ac:dyDescent="0.25">
      <c r="A237" s="11" t="s">
        <v>305</v>
      </c>
      <c r="B237" s="12" t="s">
        <v>11</v>
      </c>
      <c r="C237" s="12" t="s">
        <v>12</v>
      </c>
      <c r="D237" s="13" t="s">
        <v>306</v>
      </c>
      <c r="E237" s="55">
        <v>4</v>
      </c>
      <c r="F237" s="60"/>
      <c r="G237" s="55">
        <f t="shared" si="37"/>
        <v>0</v>
      </c>
      <c r="H237" s="23" t="str">
        <f t="shared" si="38"/>
        <v/>
      </c>
      <c r="I237" s="55">
        <v>13542</v>
      </c>
      <c r="J237" s="55">
        <v>54168</v>
      </c>
    </row>
    <row r="238" spans="1:10" ht="15" customHeight="1" x14ac:dyDescent="0.25">
      <c r="A238" s="11" t="s">
        <v>307</v>
      </c>
      <c r="B238" s="12" t="s">
        <v>11</v>
      </c>
      <c r="C238" s="12" t="s">
        <v>12</v>
      </c>
      <c r="D238" s="13" t="s">
        <v>308</v>
      </c>
      <c r="E238" s="55">
        <v>4</v>
      </c>
      <c r="F238" s="60"/>
      <c r="G238" s="55">
        <f t="shared" si="37"/>
        <v>0</v>
      </c>
      <c r="H238" s="23" t="str">
        <f t="shared" si="38"/>
        <v/>
      </c>
      <c r="I238" s="55">
        <v>6122.07</v>
      </c>
      <c r="J238" s="55">
        <v>24488.28</v>
      </c>
    </row>
    <row r="239" spans="1:10" ht="15" customHeight="1" x14ac:dyDescent="0.25">
      <c r="A239" s="11" t="s">
        <v>309</v>
      </c>
      <c r="B239" s="12" t="s">
        <v>11</v>
      </c>
      <c r="C239" s="12" t="s">
        <v>12</v>
      </c>
      <c r="D239" s="13" t="s">
        <v>310</v>
      </c>
      <c r="E239" s="55">
        <v>4</v>
      </c>
      <c r="F239" s="60"/>
      <c r="G239" s="55">
        <f t="shared" si="37"/>
        <v>0</v>
      </c>
      <c r="H239" s="23" t="str">
        <f t="shared" si="38"/>
        <v/>
      </c>
      <c r="I239" s="55">
        <v>358.68</v>
      </c>
      <c r="J239" s="55">
        <v>1434.72</v>
      </c>
    </row>
    <row r="240" spans="1:10" ht="15" customHeight="1" x14ac:dyDescent="0.25">
      <c r="A240" s="11" t="s">
        <v>311</v>
      </c>
      <c r="B240" s="12" t="s">
        <v>11</v>
      </c>
      <c r="C240" s="12" t="s">
        <v>12</v>
      </c>
      <c r="D240" s="13" t="s">
        <v>304</v>
      </c>
      <c r="E240" s="55">
        <v>2</v>
      </c>
      <c r="F240" s="60"/>
      <c r="G240" s="55">
        <f t="shared" si="37"/>
        <v>0</v>
      </c>
      <c r="H240" s="23" t="str">
        <f t="shared" si="38"/>
        <v/>
      </c>
      <c r="I240" s="55">
        <v>1109.56</v>
      </c>
      <c r="J240" s="55">
        <v>2219.12</v>
      </c>
    </row>
    <row r="241" spans="1:10" ht="15" customHeight="1" x14ac:dyDescent="0.25">
      <c r="A241" s="11" t="s">
        <v>430</v>
      </c>
      <c r="B241" s="12" t="s">
        <v>11</v>
      </c>
      <c r="C241" s="12" t="s">
        <v>12</v>
      </c>
      <c r="D241" s="13" t="s">
        <v>431</v>
      </c>
      <c r="E241" s="55">
        <v>1</v>
      </c>
      <c r="F241" s="60"/>
      <c r="G241" s="55">
        <f t="shared" si="37"/>
        <v>0</v>
      </c>
      <c r="H241" s="23" t="str">
        <f t="shared" si="38"/>
        <v/>
      </c>
      <c r="I241" s="55">
        <v>446</v>
      </c>
      <c r="J241" s="55">
        <v>446</v>
      </c>
    </row>
    <row r="242" spans="1:10" ht="15" customHeight="1" x14ac:dyDescent="0.25">
      <c r="A242" s="11" t="s">
        <v>432</v>
      </c>
      <c r="B242" s="12" t="s">
        <v>11</v>
      </c>
      <c r="C242" s="12" t="s">
        <v>12</v>
      </c>
      <c r="D242" s="13" t="s">
        <v>433</v>
      </c>
      <c r="E242" s="55">
        <v>1</v>
      </c>
      <c r="F242" s="60"/>
      <c r="G242" s="55">
        <f t="shared" si="37"/>
        <v>0</v>
      </c>
      <c r="H242" s="23" t="str">
        <f t="shared" si="38"/>
        <v/>
      </c>
      <c r="I242" s="55">
        <v>491</v>
      </c>
      <c r="J242" s="55">
        <v>491</v>
      </c>
    </row>
    <row r="243" spans="1:10" ht="15" customHeight="1" x14ac:dyDescent="0.25">
      <c r="A243" s="26"/>
      <c r="B243" s="26"/>
      <c r="C243" s="26"/>
      <c r="D243" s="14" t="s">
        <v>312</v>
      </c>
      <c r="E243" s="55">
        <v>1</v>
      </c>
      <c r="F243" s="56">
        <f>SUM(G231:G242)</f>
        <v>0</v>
      </c>
      <c r="G243" s="56">
        <f t="shared" si="37"/>
        <v>0</v>
      </c>
      <c r="I243" s="56">
        <v>123802.24000000001</v>
      </c>
      <c r="J243" s="56">
        <v>123802.24000000001</v>
      </c>
    </row>
    <row r="244" spans="1:10" ht="15" customHeight="1" x14ac:dyDescent="0.25">
      <c r="A244" s="16"/>
      <c r="B244" s="16"/>
      <c r="C244" s="16"/>
      <c r="D244" s="17"/>
      <c r="E244" s="16"/>
      <c r="F244" s="16"/>
      <c r="G244" s="16"/>
      <c r="I244" s="16"/>
      <c r="J244" s="16"/>
    </row>
    <row r="245" spans="1:10" ht="15" customHeight="1" x14ac:dyDescent="0.25">
      <c r="A245" s="18" t="s">
        <v>313</v>
      </c>
      <c r="B245" s="18" t="s">
        <v>7</v>
      </c>
      <c r="C245" s="18" t="s">
        <v>12</v>
      </c>
      <c r="D245" s="19" t="s">
        <v>314</v>
      </c>
      <c r="E245" s="57">
        <f>E251</f>
        <v>1</v>
      </c>
      <c r="F245" s="57">
        <f>F251</f>
        <v>0</v>
      </c>
      <c r="G245" s="57">
        <f>G251</f>
        <v>0</v>
      </c>
      <c r="I245" s="57">
        <v>174219.8</v>
      </c>
      <c r="J245" s="57">
        <v>174219.8</v>
      </c>
    </row>
    <row r="246" spans="1:10" ht="15" customHeight="1" x14ac:dyDescent="0.25">
      <c r="A246" s="11" t="s">
        <v>315</v>
      </c>
      <c r="B246" s="12" t="s">
        <v>11</v>
      </c>
      <c r="C246" s="12" t="s">
        <v>12</v>
      </c>
      <c r="D246" s="13" t="s">
        <v>316</v>
      </c>
      <c r="E246" s="55">
        <v>2</v>
      </c>
      <c r="F246" s="60"/>
      <c r="G246" s="55">
        <f t="shared" ref="G246:G251" si="39">ROUND(E246*F246,2)</f>
        <v>0</v>
      </c>
      <c r="H246" s="23" t="str">
        <f t="shared" ref="H246:H250" si="40">IF(G246&gt;J246,"!!!","")</f>
        <v/>
      </c>
      <c r="I246" s="55">
        <v>30284.27</v>
      </c>
      <c r="J246" s="55">
        <v>60568.54</v>
      </c>
    </row>
    <row r="247" spans="1:10" ht="15" customHeight="1" x14ac:dyDescent="0.25">
      <c r="A247" s="11" t="s">
        <v>307</v>
      </c>
      <c r="B247" s="12" t="s">
        <v>11</v>
      </c>
      <c r="C247" s="12" t="s">
        <v>12</v>
      </c>
      <c r="D247" s="13" t="s">
        <v>308</v>
      </c>
      <c r="E247" s="55">
        <v>6</v>
      </c>
      <c r="F247" s="63">
        <f>F238</f>
        <v>0</v>
      </c>
      <c r="G247" s="55">
        <f t="shared" si="39"/>
        <v>0</v>
      </c>
      <c r="H247" s="23" t="str">
        <f t="shared" si="40"/>
        <v/>
      </c>
      <c r="I247" s="55">
        <v>6122.07</v>
      </c>
      <c r="J247" s="55">
        <v>36732.42</v>
      </c>
    </row>
    <row r="248" spans="1:10" ht="15" customHeight="1" x14ac:dyDescent="0.25">
      <c r="A248" s="11" t="s">
        <v>317</v>
      </c>
      <c r="B248" s="12" t="s">
        <v>11</v>
      </c>
      <c r="C248" s="12" t="s">
        <v>12</v>
      </c>
      <c r="D248" s="13" t="s">
        <v>318</v>
      </c>
      <c r="E248" s="55">
        <v>2</v>
      </c>
      <c r="F248" s="60"/>
      <c r="G248" s="55">
        <f t="shared" si="39"/>
        <v>0</v>
      </c>
      <c r="H248" s="23" t="str">
        <f t="shared" si="40"/>
        <v/>
      </c>
      <c r="I248" s="55">
        <v>898.2</v>
      </c>
      <c r="J248" s="55">
        <v>1796.4</v>
      </c>
    </row>
    <row r="249" spans="1:10" ht="15" customHeight="1" x14ac:dyDescent="0.25">
      <c r="A249" s="11" t="s">
        <v>319</v>
      </c>
      <c r="B249" s="12" t="s">
        <v>11</v>
      </c>
      <c r="C249" s="12" t="s">
        <v>12</v>
      </c>
      <c r="D249" s="13" t="s">
        <v>320</v>
      </c>
      <c r="E249" s="55">
        <v>12</v>
      </c>
      <c r="F249" s="60"/>
      <c r="G249" s="55">
        <f t="shared" si="39"/>
        <v>0</v>
      </c>
      <c r="H249" s="23" t="str">
        <f t="shared" si="40"/>
        <v/>
      </c>
      <c r="I249" s="55">
        <v>816.55</v>
      </c>
      <c r="J249" s="55">
        <v>9798.6</v>
      </c>
    </row>
    <row r="250" spans="1:10" ht="15" customHeight="1" x14ac:dyDescent="0.25">
      <c r="A250" s="11" t="s">
        <v>321</v>
      </c>
      <c r="B250" s="12" t="s">
        <v>11</v>
      </c>
      <c r="C250" s="12" t="s">
        <v>12</v>
      </c>
      <c r="D250" s="13" t="s">
        <v>322</v>
      </c>
      <c r="E250" s="55">
        <v>16</v>
      </c>
      <c r="F250" s="60"/>
      <c r="G250" s="55">
        <f t="shared" si="39"/>
        <v>0</v>
      </c>
      <c r="H250" s="23" t="str">
        <f t="shared" si="40"/>
        <v/>
      </c>
      <c r="I250" s="55">
        <v>4082.74</v>
      </c>
      <c r="J250" s="55">
        <v>65323.839999999997</v>
      </c>
    </row>
    <row r="251" spans="1:10" ht="15" customHeight="1" x14ac:dyDescent="0.25">
      <c r="A251" s="26"/>
      <c r="B251" s="26"/>
      <c r="C251" s="26"/>
      <c r="D251" s="14" t="s">
        <v>323</v>
      </c>
      <c r="E251" s="55">
        <v>1</v>
      </c>
      <c r="F251" s="56">
        <f>SUM(G246:G250)</f>
        <v>0</v>
      </c>
      <c r="G251" s="56">
        <f t="shared" si="39"/>
        <v>0</v>
      </c>
      <c r="I251" s="56">
        <v>174219.8</v>
      </c>
      <c r="J251" s="56">
        <v>174219.8</v>
      </c>
    </row>
    <row r="252" spans="1:10" ht="15" customHeight="1" x14ac:dyDescent="0.25">
      <c r="A252" s="16"/>
      <c r="B252" s="16"/>
      <c r="C252" s="16"/>
      <c r="D252" s="17"/>
      <c r="E252" s="16"/>
      <c r="F252" s="16"/>
      <c r="G252" s="16"/>
      <c r="I252" s="16"/>
      <c r="J252" s="16"/>
    </row>
    <row r="253" spans="1:10" ht="15" customHeight="1" x14ac:dyDescent="0.25">
      <c r="A253" s="18" t="s">
        <v>324</v>
      </c>
      <c r="B253" s="18" t="s">
        <v>7</v>
      </c>
      <c r="C253" s="18" t="s">
        <v>12</v>
      </c>
      <c r="D253" s="19" t="s">
        <v>325</v>
      </c>
      <c r="E253" s="57">
        <f>E255</f>
        <v>1</v>
      </c>
      <c r="F253" s="57">
        <f>F255</f>
        <v>0</v>
      </c>
      <c r="G253" s="57">
        <f>G255</f>
        <v>0</v>
      </c>
      <c r="I253" s="57">
        <v>80346</v>
      </c>
      <c r="J253" s="57">
        <v>80346</v>
      </c>
    </row>
    <row r="254" spans="1:10" ht="15" customHeight="1" x14ac:dyDescent="0.25">
      <c r="A254" s="11" t="s">
        <v>326</v>
      </c>
      <c r="B254" s="12" t="s">
        <v>11</v>
      </c>
      <c r="C254" s="12" t="s">
        <v>12</v>
      </c>
      <c r="D254" s="13" t="s">
        <v>325</v>
      </c>
      <c r="E254" s="55">
        <v>1</v>
      </c>
      <c r="F254" s="60"/>
      <c r="G254" s="55">
        <f>ROUND(E254*F254,2)</f>
        <v>0</v>
      </c>
      <c r="H254" s="23" t="str">
        <f t="shared" ref="H254" si="41">IF(G254&gt;J254,"!!!","")</f>
        <v/>
      </c>
      <c r="I254" s="55">
        <v>80346</v>
      </c>
      <c r="J254" s="55">
        <v>80346</v>
      </c>
    </row>
    <row r="255" spans="1:10" ht="15" customHeight="1" x14ac:dyDescent="0.25">
      <c r="A255" s="26"/>
      <c r="B255" s="26"/>
      <c r="C255" s="26"/>
      <c r="D255" s="14" t="s">
        <v>327</v>
      </c>
      <c r="E255" s="55">
        <v>1</v>
      </c>
      <c r="F255" s="56">
        <f>G254</f>
        <v>0</v>
      </c>
      <c r="G255" s="56">
        <f>ROUND(E255*F255,2)</f>
        <v>0</v>
      </c>
      <c r="I255" s="56">
        <v>80346</v>
      </c>
      <c r="J255" s="56">
        <v>80346</v>
      </c>
    </row>
    <row r="256" spans="1:10" ht="15" customHeight="1" x14ac:dyDescent="0.25">
      <c r="A256" s="16"/>
      <c r="B256" s="16"/>
      <c r="C256" s="16"/>
      <c r="D256" s="17"/>
      <c r="E256" s="16"/>
      <c r="F256" s="16"/>
      <c r="G256" s="16"/>
      <c r="I256" s="16"/>
      <c r="J256" s="16"/>
    </row>
    <row r="257" spans="1:10" ht="15" customHeight="1" x14ac:dyDescent="0.25">
      <c r="A257" s="26"/>
      <c r="B257" s="26"/>
      <c r="C257" s="26"/>
      <c r="D257" s="14" t="s">
        <v>328</v>
      </c>
      <c r="E257" s="15">
        <v>1</v>
      </c>
      <c r="F257" s="56">
        <f>G207+G213+G219+G225+G230+G245+G253</f>
        <v>0</v>
      </c>
      <c r="G257" s="56">
        <f>ROUND(E257*F257,2)</f>
        <v>0</v>
      </c>
      <c r="I257" s="56">
        <v>972487.94</v>
      </c>
      <c r="J257" s="56">
        <v>972487.94</v>
      </c>
    </row>
    <row r="258" spans="1:10" ht="15" customHeight="1" x14ac:dyDescent="0.25">
      <c r="A258" s="16"/>
      <c r="B258" s="16"/>
      <c r="C258" s="16"/>
      <c r="D258" s="17"/>
      <c r="E258" s="16"/>
      <c r="F258" s="16"/>
      <c r="G258" s="16"/>
      <c r="I258" s="16"/>
      <c r="J258" s="16"/>
    </row>
    <row r="259" spans="1:10" ht="15" customHeight="1" x14ac:dyDescent="0.25">
      <c r="A259" s="7" t="s">
        <v>329</v>
      </c>
      <c r="B259" s="7" t="s">
        <v>7</v>
      </c>
      <c r="C259" s="7" t="s">
        <v>8</v>
      </c>
      <c r="D259" s="8" t="s">
        <v>330</v>
      </c>
      <c r="E259" s="9">
        <f>E263</f>
        <v>1</v>
      </c>
      <c r="F259" s="10">
        <f>F263</f>
        <v>0</v>
      </c>
      <c r="G259" s="10">
        <f>G263</f>
        <v>0</v>
      </c>
      <c r="I259" s="10">
        <v>20330.8</v>
      </c>
      <c r="J259" s="10">
        <v>20330.8</v>
      </c>
    </row>
    <row r="260" spans="1:10" ht="15" customHeight="1" x14ac:dyDescent="0.25">
      <c r="A260" s="11" t="s">
        <v>331</v>
      </c>
      <c r="B260" s="12" t="s">
        <v>11</v>
      </c>
      <c r="C260" s="12" t="s">
        <v>12</v>
      </c>
      <c r="D260" s="13" t="s">
        <v>330</v>
      </c>
      <c r="E260" s="55">
        <v>1</v>
      </c>
      <c r="F260" s="60"/>
      <c r="G260" s="55">
        <f>ROUND(E260*F260,2)</f>
        <v>0</v>
      </c>
      <c r="H260" s="23" t="str">
        <f t="shared" ref="H260:H262" si="42">IF(G260&gt;J260,"!!!","")</f>
        <v/>
      </c>
      <c r="I260" s="55">
        <v>9200</v>
      </c>
      <c r="J260" s="55">
        <v>9200</v>
      </c>
    </row>
    <row r="261" spans="1:10" ht="15" customHeight="1" x14ac:dyDescent="0.25">
      <c r="A261" s="11" t="s">
        <v>332</v>
      </c>
      <c r="B261" s="12" t="s">
        <v>11</v>
      </c>
      <c r="C261" s="12" t="s">
        <v>12</v>
      </c>
      <c r="D261" s="13" t="s">
        <v>333</v>
      </c>
      <c r="E261" s="55">
        <v>1</v>
      </c>
      <c r="F261" s="60"/>
      <c r="G261" s="55">
        <f>ROUND(E261*F261,2)</f>
        <v>0</v>
      </c>
      <c r="H261" s="23" t="str">
        <f t="shared" si="42"/>
        <v/>
      </c>
      <c r="I261" s="55">
        <v>10592.4</v>
      </c>
      <c r="J261" s="55">
        <v>10592.4</v>
      </c>
    </row>
    <row r="262" spans="1:10" ht="15" customHeight="1" x14ac:dyDescent="0.25">
      <c r="A262" s="11" t="s">
        <v>334</v>
      </c>
      <c r="B262" s="12" t="s">
        <v>11</v>
      </c>
      <c r="C262" s="12" t="s">
        <v>12</v>
      </c>
      <c r="D262" s="13" t="s">
        <v>335</v>
      </c>
      <c r="E262" s="55">
        <v>2</v>
      </c>
      <c r="F262" s="60"/>
      <c r="G262" s="55">
        <f>ROUND(E262*F262,2)</f>
        <v>0</v>
      </c>
      <c r="H262" s="23" t="str">
        <f t="shared" si="42"/>
        <v/>
      </c>
      <c r="I262" s="55">
        <v>269.2</v>
      </c>
      <c r="J262" s="55">
        <v>538.4</v>
      </c>
    </row>
    <row r="263" spans="1:10" ht="15" customHeight="1" x14ac:dyDescent="0.25">
      <c r="A263" s="26"/>
      <c r="B263" s="26"/>
      <c r="C263" s="26"/>
      <c r="D263" s="14" t="s">
        <v>336</v>
      </c>
      <c r="E263" s="15">
        <v>1</v>
      </c>
      <c r="F263" s="56">
        <f>SUM(G260:G262)</f>
        <v>0</v>
      </c>
      <c r="G263" s="56">
        <f>ROUND(E263*F263,2)</f>
        <v>0</v>
      </c>
      <c r="I263" s="56">
        <v>20330.8</v>
      </c>
      <c r="J263" s="56">
        <v>20330.8</v>
      </c>
    </row>
    <row r="264" spans="1:10" ht="15" customHeight="1" x14ac:dyDescent="0.25">
      <c r="A264" s="16"/>
      <c r="B264" s="16"/>
      <c r="C264" s="16"/>
      <c r="D264" s="17"/>
      <c r="E264" s="16"/>
      <c r="F264" s="16"/>
      <c r="G264" s="16"/>
      <c r="I264" s="16"/>
      <c r="J264" s="16"/>
    </row>
    <row r="265" spans="1:10" ht="15" customHeight="1" x14ac:dyDescent="0.25">
      <c r="A265" s="7" t="s">
        <v>337</v>
      </c>
      <c r="B265" s="7" t="s">
        <v>7</v>
      </c>
      <c r="C265" s="7" t="s">
        <v>8</v>
      </c>
      <c r="D265" s="8" t="s">
        <v>338</v>
      </c>
      <c r="E265" s="9">
        <f>E275</f>
        <v>1</v>
      </c>
      <c r="F265" s="10">
        <f>F275</f>
        <v>0</v>
      </c>
      <c r="G265" s="10">
        <f>G275</f>
        <v>0</v>
      </c>
      <c r="I265" s="10">
        <v>6219.04</v>
      </c>
      <c r="J265" s="10">
        <v>6219.04</v>
      </c>
    </row>
    <row r="266" spans="1:10" ht="15" customHeight="1" x14ac:dyDescent="0.25">
      <c r="A266" s="11" t="s">
        <v>339</v>
      </c>
      <c r="B266" s="12" t="s">
        <v>11</v>
      </c>
      <c r="C266" s="12" t="s">
        <v>49</v>
      </c>
      <c r="D266" s="13" t="s">
        <v>340</v>
      </c>
      <c r="E266" s="55">
        <v>400</v>
      </c>
      <c r="F266" s="60"/>
      <c r="G266" s="55">
        <f t="shared" ref="G266:G275" si="43">ROUND(E266*F266,2)</f>
        <v>0</v>
      </c>
      <c r="H266" s="23" t="str">
        <f t="shared" ref="H266:H274" si="44">IF(G266&gt;J266,"!!!","")</f>
        <v/>
      </c>
      <c r="I266" s="55">
        <v>3.39</v>
      </c>
      <c r="J266" s="55">
        <v>1356</v>
      </c>
    </row>
    <row r="267" spans="1:10" ht="15" customHeight="1" x14ac:dyDescent="0.25">
      <c r="A267" s="11" t="s">
        <v>341</v>
      </c>
      <c r="B267" s="12" t="s">
        <v>11</v>
      </c>
      <c r="C267" s="12" t="s">
        <v>12</v>
      </c>
      <c r="D267" s="13" t="s">
        <v>342</v>
      </c>
      <c r="E267" s="55">
        <v>128</v>
      </c>
      <c r="F267" s="60"/>
      <c r="G267" s="55">
        <f t="shared" si="43"/>
        <v>0</v>
      </c>
      <c r="H267" s="23" t="str">
        <f t="shared" si="44"/>
        <v/>
      </c>
      <c r="I267" s="55">
        <v>17.32</v>
      </c>
      <c r="J267" s="55">
        <v>2216.96</v>
      </c>
    </row>
    <row r="268" spans="1:10" ht="15" customHeight="1" x14ac:dyDescent="0.25">
      <c r="A268" s="11" t="s">
        <v>343</v>
      </c>
      <c r="B268" s="12" t="s">
        <v>11</v>
      </c>
      <c r="C268" s="12" t="s">
        <v>12</v>
      </c>
      <c r="D268" s="13" t="s">
        <v>344</v>
      </c>
      <c r="E268" s="55">
        <v>64</v>
      </c>
      <c r="F268" s="60"/>
      <c r="G268" s="55">
        <f t="shared" si="43"/>
        <v>0</v>
      </c>
      <c r="H268" s="23" t="str">
        <f t="shared" si="44"/>
        <v/>
      </c>
      <c r="I268" s="55">
        <v>1.57</v>
      </c>
      <c r="J268" s="55">
        <v>100.48</v>
      </c>
    </row>
    <row r="269" spans="1:10" ht="15" customHeight="1" x14ac:dyDescent="0.25">
      <c r="A269" s="11" t="s">
        <v>345</v>
      </c>
      <c r="B269" s="12" t="s">
        <v>11</v>
      </c>
      <c r="C269" s="12" t="s">
        <v>12</v>
      </c>
      <c r="D269" s="13" t="s">
        <v>346</v>
      </c>
      <c r="E269" s="55">
        <v>64</v>
      </c>
      <c r="F269" s="60"/>
      <c r="G269" s="55">
        <f t="shared" si="43"/>
        <v>0</v>
      </c>
      <c r="H269" s="23" t="str">
        <f t="shared" si="44"/>
        <v/>
      </c>
      <c r="I269" s="55">
        <v>3.73</v>
      </c>
      <c r="J269" s="55">
        <v>238.72</v>
      </c>
    </row>
    <row r="270" spans="1:10" ht="15" customHeight="1" x14ac:dyDescent="0.25">
      <c r="A270" s="11" t="s">
        <v>347</v>
      </c>
      <c r="B270" s="12" t="s">
        <v>11</v>
      </c>
      <c r="C270" s="12" t="s">
        <v>12</v>
      </c>
      <c r="D270" s="13" t="s">
        <v>348</v>
      </c>
      <c r="E270" s="55">
        <v>8</v>
      </c>
      <c r="F270" s="60"/>
      <c r="G270" s="55">
        <f t="shared" si="43"/>
        <v>0</v>
      </c>
      <c r="H270" s="23" t="str">
        <f t="shared" si="44"/>
        <v/>
      </c>
      <c r="I270" s="55">
        <v>92.84</v>
      </c>
      <c r="J270" s="55">
        <v>742.72</v>
      </c>
    </row>
    <row r="271" spans="1:10" ht="15" customHeight="1" x14ac:dyDescent="0.25">
      <c r="A271" s="11" t="s">
        <v>349</v>
      </c>
      <c r="B271" s="12" t="s">
        <v>11</v>
      </c>
      <c r="C271" s="12" t="s">
        <v>12</v>
      </c>
      <c r="D271" s="13" t="s">
        <v>350</v>
      </c>
      <c r="E271" s="55">
        <v>64</v>
      </c>
      <c r="F271" s="60"/>
      <c r="G271" s="55">
        <f t="shared" si="43"/>
        <v>0</v>
      </c>
      <c r="H271" s="23" t="str">
        <f t="shared" si="44"/>
        <v/>
      </c>
      <c r="I271" s="55">
        <v>1.57</v>
      </c>
      <c r="J271" s="55">
        <v>100.48</v>
      </c>
    </row>
    <row r="272" spans="1:10" ht="15" customHeight="1" x14ac:dyDescent="0.25">
      <c r="A272" s="11" t="s">
        <v>351</v>
      </c>
      <c r="B272" s="12" t="s">
        <v>11</v>
      </c>
      <c r="C272" s="12" t="s">
        <v>12</v>
      </c>
      <c r="D272" s="13" t="s">
        <v>352</v>
      </c>
      <c r="E272" s="55">
        <v>64</v>
      </c>
      <c r="F272" s="60"/>
      <c r="G272" s="55">
        <f t="shared" si="43"/>
        <v>0</v>
      </c>
      <c r="H272" s="23" t="str">
        <f t="shared" si="44"/>
        <v/>
      </c>
      <c r="I272" s="55">
        <v>3.73</v>
      </c>
      <c r="J272" s="55">
        <v>238.72</v>
      </c>
    </row>
    <row r="273" spans="1:10" ht="15" customHeight="1" x14ac:dyDescent="0.25">
      <c r="A273" s="11" t="s">
        <v>353</v>
      </c>
      <c r="B273" s="12" t="s">
        <v>11</v>
      </c>
      <c r="C273" s="12" t="s">
        <v>12</v>
      </c>
      <c r="D273" s="13" t="s">
        <v>354</v>
      </c>
      <c r="E273" s="55">
        <v>64</v>
      </c>
      <c r="F273" s="60"/>
      <c r="G273" s="55">
        <f t="shared" si="43"/>
        <v>0</v>
      </c>
      <c r="H273" s="23" t="str">
        <f t="shared" si="44"/>
        <v/>
      </c>
      <c r="I273" s="55">
        <v>13.67</v>
      </c>
      <c r="J273" s="55">
        <v>874.88</v>
      </c>
    </row>
    <row r="274" spans="1:10" ht="15" customHeight="1" x14ac:dyDescent="0.25">
      <c r="A274" s="11" t="s">
        <v>355</v>
      </c>
      <c r="B274" s="12" t="s">
        <v>11</v>
      </c>
      <c r="C274" s="12" t="s">
        <v>12</v>
      </c>
      <c r="D274" s="13" t="s">
        <v>356</v>
      </c>
      <c r="E274" s="55">
        <v>64</v>
      </c>
      <c r="F274" s="60"/>
      <c r="G274" s="55">
        <f t="shared" si="43"/>
        <v>0</v>
      </c>
      <c r="H274" s="23" t="str">
        <f t="shared" si="44"/>
        <v/>
      </c>
      <c r="I274" s="55">
        <v>5.47</v>
      </c>
      <c r="J274" s="55">
        <v>350.08</v>
      </c>
    </row>
    <row r="275" spans="1:10" ht="15" customHeight="1" x14ac:dyDescent="0.25">
      <c r="A275" s="26"/>
      <c r="B275" s="26"/>
      <c r="C275" s="26"/>
      <c r="D275" s="14" t="s">
        <v>357</v>
      </c>
      <c r="E275" s="15">
        <v>1</v>
      </c>
      <c r="F275" s="56">
        <f>SUM(G266:G274)</f>
        <v>0</v>
      </c>
      <c r="G275" s="56">
        <f t="shared" si="43"/>
        <v>0</v>
      </c>
      <c r="I275" s="56">
        <v>6219.04</v>
      </c>
      <c r="J275" s="56">
        <v>6219.04</v>
      </c>
    </row>
    <row r="276" spans="1:10" ht="15" customHeight="1" x14ac:dyDescent="0.25">
      <c r="A276" s="16"/>
      <c r="B276" s="16"/>
      <c r="C276" s="16"/>
      <c r="D276" s="17"/>
      <c r="E276" s="16"/>
      <c r="F276" s="16"/>
      <c r="G276" s="16"/>
      <c r="I276" s="16"/>
      <c r="J276" s="16"/>
    </row>
    <row r="277" spans="1:10" ht="15" customHeight="1" x14ac:dyDescent="0.25">
      <c r="A277" s="7" t="s">
        <v>358</v>
      </c>
      <c r="B277" s="7" t="s">
        <v>7</v>
      </c>
      <c r="C277" s="7" t="s">
        <v>8</v>
      </c>
      <c r="D277" s="8" t="s">
        <v>359</v>
      </c>
      <c r="E277" s="9">
        <f>E279</f>
        <v>1</v>
      </c>
      <c r="F277" s="10">
        <f>F279</f>
        <v>0</v>
      </c>
      <c r="G277" s="10">
        <f>G279</f>
        <v>0</v>
      </c>
      <c r="I277" s="10">
        <v>26700</v>
      </c>
      <c r="J277" s="10">
        <v>26700</v>
      </c>
    </row>
    <row r="278" spans="1:10" ht="15" customHeight="1" x14ac:dyDescent="0.25">
      <c r="A278" s="11" t="s">
        <v>360</v>
      </c>
      <c r="B278" s="12" t="s">
        <v>11</v>
      </c>
      <c r="C278" s="12" t="s">
        <v>12</v>
      </c>
      <c r="D278" s="13" t="s">
        <v>361</v>
      </c>
      <c r="E278" s="55">
        <v>30</v>
      </c>
      <c r="F278" s="60"/>
      <c r="G278" s="55">
        <f>ROUND(E278*F278,2)</f>
        <v>0</v>
      </c>
      <c r="H278" s="23" t="str">
        <f t="shared" ref="H278" si="45">IF(G278&gt;J278,"!!!","")</f>
        <v/>
      </c>
      <c r="I278" s="55">
        <v>890</v>
      </c>
      <c r="J278" s="55">
        <v>26700</v>
      </c>
    </row>
    <row r="279" spans="1:10" ht="15" customHeight="1" x14ac:dyDescent="0.25">
      <c r="A279" s="26"/>
      <c r="B279" s="26"/>
      <c r="C279" s="26"/>
      <c r="D279" s="14" t="s">
        <v>362</v>
      </c>
      <c r="E279" s="15">
        <v>1</v>
      </c>
      <c r="F279" s="56">
        <f>G278</f>
        <v>0</v>
      </c>
      <c r="G279" s="56">
        <f>ROUND(E279*F279,2)</f>
        <v>0</v>
      </c>
      <c r="I279" s="56">
        <v>26700</v>
      </c>
      <c r="J279" s="56">
        <v>26700</v>
      </c>
    </row>
    <row r="280" spans="1:10" ht="15" customHeight="1" x14ac:dyDescent="0.25">
      <c r="A280" s="16"/>
      <c r="B280" s="16"/>
      <c r="C280" s="16"/>
      <c r="D280" s="17"/>
      <c r="E280" s="16"/>
      <c r="F280" s="16"/>
      <c r="G280" s="16"/>
      <c r="I280" s="16"/>
      <c r="J280" s="16"/>
    </row>
    <row r="281" spans="1:10" ht="15" customHeight="1" x14ac:dyDescent="0.25">
      <c r="A281" s="7" t="s">
        <v>363</v>
      </c>
      <c r="B281" s="7" t="s">
        <v>7</v>
      </c>
      <c r="C281" s="7" t="s">
        <v>8</v>
      </c>
      <c r="D281" s="8" t="s">
        <v>364</v>
      </c>
      <c r="E281" s="9">
        <f>E284</f>
        <v>1</v>
      </c>
      <c r="F281" s="10">
        <f>F284</f>
        <v>0</v>
      </c>
      <c r="G281" s="10">
        <f>G284</f>
        <v>0</v>
      </c>
      <c r="I281" s="10">
        <v>1510.02</v>
      </c>
      <c r="J281" s="10">
        <v>1510.02</v>
      </c>
    </row>
    <row r="282" spans="1:10" ht="15" customHeight="1" x14ac:dyDescent="0.25">
      <c r="A282" s="11" t="s">
        <v>365</v>
      </c>
      <c r="B282" s="12" t="s">
        <v>11</v>
      </c>
      <c r="C282" s="12" t="s">
        <v>12</v>
      </c>
      <c r="D282" s="13" t="s">
        <v>366</v>
      </c>
      <c r="E282" s="55">
        <v>1</v>
      </c>
      <c r="F282" s="60"/>
      <c r="G282" s="55">
        <f>ROUND(E282*F282,2)</f>
        <v>0</v>
      </c>
      <c r="H282" s="23" t="str">
        <f t="shared" ref="H282:H283" si="46">IF(G282&gt;J282,"!!!","")</f>
        <v/>
      </c>
      <c r="I282" s="55">
        <v>946.22</v>
      </c>
      <c r="J282" s="55">
        <v>946.22</v>
      </c>
    </row>
    <row r="283" spans="1:10" ht="15" customHeight="1" x14ac:dyDescent="0.25">
      <c r="A283" s="11" t="s">
        <v>367</v>
      </c>
      <c r="B283" s="12" t="s">
        <v>11</v>
      </c>
      <c r="C283" s="12" t="s">
        <v>12</v>
      </c>
      <c r="D283" s="13" t="s">
        <v>368</v>
      </c>
      <c r="E283" s="55">
        <v>1</v>
      </c>
      <c r="F283" s="60"/>
      <c r="G283" s="55">
        <f>ROUND(E283*F283,2)</f>
        <v>0</v>
      </c>
      <c r="H283" s="23" t="str">
        <f t="shared" si="46"/>
        <v/>
      </c>
      <c r="I283" s="55">
        <v>563.79999999999995</v>
      </c>
      <c r="J283" s="55">
        <v>563.79999999999995</v>
      </c>
    </row>
    <row r="284" spans="1:10" ht="15" customHeight="1" x14ac:dyDescent="0.25">
      <c r="A284" s="26"/>
      <c r="B284" s="26"/>
      <c r="C284" s="26"/>
      <c r="D284" s="14" t="s">
        <v>369</v>
      </c>
      <c r="E284" s="15">
        <v>1</v>
      </c>
      <c r="F284" s="56">
        <f>SUM(G282:G283)</f>
        <v>0</v>
      </c>
      <c r="G284" s="56">
        <f>ROUND(E284*F284,2)</f>
        <v>0</v>
      </c>
      <c r="I284" s="56">
        <v>1510.02</v>
      </c>
      <c r="J284" s="56">
        <v>1510.02</v>
      </c>
    </row>
    <row r="285" spans="1:10" ht="15" customHeight="1" x14ac:dyDescent="0.25">
      <c r="A285" s="16"/>
      <c r="B285" s="16"/>
      <c r="C285" s="16"/>
      <c r="D285" s="17"/>
      <c r="E285" s="16"/>
      <c r="F285" s="16"/>
      <c r="G285" s="16"/>
      <c r="I285" s="16"/>
      <c r="J285" s="16"/>
    </row>
    <row r="286" spans="1:10" ht="15" customHeight="1" x14ac:dyDescent="0.25">
      <c r="A286" s="7" t="s">
        <v>370</v>
      </c>
      <c r="B286" s="7" t="s">
        <v>7</v>
      </c>
      <c r="C286" s="7" t="s">
        <v>8</v>
      </c>
      <c r="D286" s="8" t="s">
        <v>371</v>
      </c>
      <c r="E286" s="9">
        <f>E292</f>
        <v>1</v>
      </c>
      <c r="F286" s="10">
        <f>F292</f>
        <v>0</v>
      </c>
      <c r="G286" s="10">
        <f>G292</f>
        <v>0</v>
      </c>
      <c r="I286" s="10">
        <v>64893.02</v>
      </c>
      <c r="J286" s="10">
        <v>64893.02</v>
      </c>
    </row>
    <row r="287" spans="1:10" ht="15" customHeight="1" x14ac:dyDescent="0.25">
      <c r="A287" s="11" t="s">
        <v>372</v>
      </c>
      <c r="B287" s="12" t="s">
        <v>11</v>
      </c>
      <c r="C287" s="12" t="s">
        <v>12</v>
      </c>
      <c r="D287" s="13" t="s">
        <v>373</v>
      </c>
      <c r="E287" s="55">
        <v>86</v>
      </c>
      <c r="F287" s="60"/>
      <c r="G287" s="55">
        <f t="shared" ref="G287:G292" si="47">ROUND(E287*F287,2)</f>
        <v>0</v>
      </c>
      <c r="H287" s="23" t="str">
        <f t="shared" ref="H287:H291" si="48">IF(G287&gt;J287,"!!!","")</f>
        <v/>
      </c>
      <c r="I287" s="55">
        <v>200.75</v>
      </c>
      <c r="J287" s="55">
        <v>17264.5</v>
      </c>
    </row>
    <row r="288" spans="1:10" ht="15" customHeight="1" x14ac:dyDescent="0.25">
      <c r="A288" s="11" t="s">
        <v>374</v>
      </c>
      <c r="B288" s="12" t="s">
        <v>11</v>
      </c>
      <c r="C288" s="12" t="s">
        <v>12</v>
      </c>
      <c r="D288" s="13" t="s">
        <v>375</v>
      </c>
      <c r="E288" s="55">
        <v>86</v>
      </c>
      <c r="F288" s="60"/>
      <c r="G288" s="55">
        <f t="shared" si="47"/>
        <v>0</v>
      </c>
      <c r="H288" s="23" t="str">
        <f t="shared" si="48"/>
        <v/>
      </c>
      <c r="I288" s="55">
        <v>200.75</v>
      </c>
      <c r="J288" s="55">
        <v>17264.5</v>
      </c>
    </row>
    <row r="289" spans="1:10" ht="15" customHeight="1" x14ac:dyDescent="0.25">
      <c r="A289" s="11" t="s">
        <v>376</v>
      </c>
      <c r="B289" s="12" t="s">
        <v>11</v>
      </c>
      <c r="C289" s="12" t="s">
        <v>12</v>
      </c>
      <c r="D289" s="13" t="s">
        <v>377</v>
      </c>
      <c r="E289" s="55">
        <v>86</v>
      </c>
      <c r="F289" s="60"/>
      <c r="G289" s="55">
        <f t="shared" si="47"/>
        <v>0</v>
      </c>
      <c r="H289" s="23" t="str">
        <f t="shared" si="48"/>
        <v/>
      </c>
      <c r="I289" s="55">
        <v>50.44</v>
      </c>
      <c r="J289" s="55">
        <v>4337.84</v>
      </c>
    </row>
    <row r="290" spans="1:10" ht="15" customHeight="1" x14ac:dyDescent="0.25">
      <c r="A290" s="11" t="s">
        <v>378</v>
      </c>
      <c r="B290" s="12" t="s">
        <v>11</v>
      </c>
      <c r="C290" s="12" t="s">
        <v>12</v>
      </c>
      <c r="D290" s="13" t="s">
        <v>379</v>
      </c>
      <c r="E290" s="55">
        <v>86</v>
      </c>
      <c r="F290" s="60"/>
      <c r="G290" s="55">
        <f t="shared" si="47"/>
        <v>0</v>
      </c>
      <c r="H290" s="23" t="str">
        <f t="shared" si="48"/>
        <v/>
      </c>
      <c r="I290" s="55">
        <v>200.75</v>
      </c>
      <c r="J290" s="55">
        <v>17264.5</v>
      </c>
    </row>
    <row r="291" spans="1:10" ht="15" customHeight="1" x14ac:dyDescent="0.25">
      <c r="A291" s="11" t="s">
        <v>380</v>
      </c>
      <c r="B291" s="12" t="s">
        <v>11</v>
      </c>
      <c r="C291" s="12" t="s">
        <v>12</v>
      </c>
      <c r="D291" s="13" t="s">
        <v>381</v>
      </c>
      <c r="E291" s="55">
        <v>86</v>
      </c>
      <c r="F291" s="60"/>
      <c r="G291" s="55">
        <f t="shared" si="47"/>
        <v>0</v>
      </c>
      <c r="H291" s="23" t="str">
        <f t="shared" si="48"/>
        <v/>
      </c>
      <c r="I291" s="55">
        <v>101.88</v>
      </c>
      <c r="J291" s="55">
        <v>8761.68</v>
      </c>
    </row>
    <row r="292" spans="1:10" ht="15" customHeight="1" x14ac:dyDescent="0.25">
      <c r="A292" s="26"/>
      <c r="B292" s="26"/>
      <c r="C292" s="26"/>
      <c r="D292" s="14" t="s">
        <v>382</v>
      </c>
      <c r="E292" s="15">
        <v>1</v>
      </c>
      <c r="F292" s="56">
        <f>SUM(G287:G291)</f>
        <v>0</v>
      </c>
      <c r="G292" s="56">
        <f t="shared" si="47"/>
        <v>0</v>
      </c>
      <c r="I292" s="56">
        <v>64893.02</v>
      </c>
      <c r="J292" s="56">
        <v>64893.02</v>
      </c>
    </row>
    <row r="293" spans="1:10" ht="15" customHeight="1" x14ac:dyDescent="0.25">
      <c r="A293" s="16"/>
      <c r="B293" s="16"/>
      <c r="C293" s="16"/>
      <c r="D293" s="17"/>
      <c r="E293" s="16"/>
      <c r="F293" s="16"/>
      <c r="G293" s="16"/>
      <c r="I293" s="16"/>
      <c r="J293" s="16"/>
    </row>
    <row r="294" spans="1:10" ht="15" customHeight="1" x14ac:dyDescent="0.25">
      <c r="A294" s="7" t="s">
        <v>383</v>
      </c>
      <c r="B294" s="7" t="s">
        <v>7</v>
      </c>
      <c r="C294" s="7" t="s">
        <v>8</v>
      </c>
      <c r="D294" s="8" t="s">
        <v>384</v>
      </c>
      <c r="E294" s="9">
        <f>E296</f>
        <v>1</v>
      </c>
      <c r="F294" s="10">
        <f>F296</f>
        <v>0</v>
      </c>
      <c r="G294" s="10">
        <f>G296</f>
        <v>0</v>
      </c>
      <c r="I294" s="10">
        <v>3850</v>
      </c>
      <c r="J294" s="10">
        <v>3850</v>
      </c>
    </row>
    <row r="295" spans="1:10" ht="15" customHeight="1" x14ac:dyDescent="0.25">
      <c r="A295" s="11" t="s">
        <v>385</v>
      </c>
      <c r="B295" s="12" t="s">
        <v>11</v>
      </c>
      <c r="C295" s="12" t="s">
        <v>12</v>
      </c>
      <c r="D295" s="13" t="s">
        <v>386</v>
      </c>
      <c r="E295" s="55">
        <v>1</v>
      </c>
      <c r="F295" s="60"/>
      <c r="G295" s="55">
        <f>ROUND(E295*F295,2)</f>
        <v>0</v>
      </c>
      <c r="H295" s="23" t="str">
        <f t="shared" ref="H295" si="49">IF(G295&gt;J295,"!!!","")</f>
        <v/>
      </c>
      <c r="I295" s="55">
        <v>3850</v>
      </c>
      <c r="J295" s="55">
        <v>3850</v>
      </c>
    </row>
    <row r="296" spans="1:10" ht="15" customHeight="1" x14ac:dyDescent="0.25">
      <c r="A296" s="26"/>
      <c r="B296" s="26"/>
      <c r="C296" s="26"/>
      <c r="D296" s="14" t="s">
        <v>387</v>
      </c>
      <c r="E296" s="15">
        <v>1</v>
      </c>
      <c r="F296" s="56">
        <f>G295</f>
        <v>0</v>
      </c>
      <c r="G296" s="56">
        <f>ROUND(E296*F296,2)</f>
        <v>0</v>
      </c>
      <c r="I296" s="56">
        <v>3850</v>
      </c>
      <c r="J296" s="56">
        <v>3850</v>
      </c>
    </row>
    <row r="297" spans="1:10" ht="15" customHeight="1" x14ac:dyDescent="0.25">
      <c r="A297" s="16"/>
      <c r="B297" s="16"/>
      <c r="C297" s="16"/>
      <c r="D297" s="17"/>
      <c r="E297" s="16"/>
      <c r="F297" s="16"/>
      <c r="G297" s="16"/>
      <c r="I297" s="16"/>
      <c r="J297" s="16"/>
    </row>
    <row r="298" spans="1:10" ht="15" customHeight="1" x14ac:dyDescent="0.25">
      <c r="A298" s="7" t="s">
        <v>388</v>
      </c>
      <c r="B298" s="7" t="s">
        <v>7</v>
      </c>
      <c r="C298" s="7" t="s">
        <v>8</v>
      </c>
      <c r="D298" s="8" t="s">
        <v>389</v>
      </c>
      <c r="E298" s="9">
        <f>E301</f>
        <v>1</v>
      </c>
      <c r="F298" s="10">
        <f>F301</f>
        <v>0</v>
      </c>
      <c r="G298" s="10">
        <f>G301</f>
        <v>0</v>
      </c>
      <c r="I298" s="10">
        <v>2906.17</v>
      </c>
      <c r="J298" s="10">
        <v>2906.17</v>
      </c>
    </row>
    <row r="299" spans="1:10" ht="15" customHeight="1" x14ac:dyDescent="0.25">
      <c r="A299" s="11" t="s">
        <v>390</v>
      </c>
      <c r="B299" s="12" t="s">
        <v>11</v>
      </c>
      <c r="C299" s="12" t="s">
        <v>12</v>
      </c>
      <c r="D299" s="13" t="s">
        <v>391</v>
      </c>
      <c r="E299" s="55">
        <v>1</v>
      </c>
      <c r="F299" s="60"/>
      <c r="G299" s="55">
        <f>ROUND(E299*F299,2)</f>
        <v>0</v>
      </c>
      <c r="H299" s="23" t="str">
        <f t="shared" ref="H299:H300" si="50">IF(G299&gt;J299,"!!!","")</f>
        <v/>
      </c>
      <c r="I299" s="55">
        <v>1197.1500000000001</v>
      </c>
      <c r="J299" s="55">
        <v>1197.1500000000001</v>
      </c>
    </row>
    <row r="300" spans="1:10" ht="15" customHeight="1" x14ac:dyDescent="0.25">
      <c r="A300" s="11" t="s">
        <v>392</v>
      </c>
      <c r="B300" s="12" t="s">
        <v>11</v>
      </c>
      <c r="C300" s="12" t="s">
        <v>12</v>
      </c>
      <c r="D300" s="13" t="s">
        <v>393</v>
      </c>
      <c r="E300" s="55">
        <v>1</v>
      </c>
      <c r="F300" s="60"/>
      <c r="G300" s="55">
        <f>ROUND(E300*F300,2)</f>
        <v>0</v>
      </c>
      <c r="H300" s="23" t="str">
        <f t="shared" si="50"/>
        <v/>
      </c>
      <c r="I300" s="55">
        <v>1709.02</v>
      </c>
      <c r="J300" s="55">
        <v>1709.02</v>
      </c>
    </row>
    <row r="301" spans="1:10" ht="15" customHeight="1" x14ac:dyDescent="0.25">
      <c r="A301" s="26"/>
      <c r="B301" s="26"/>
      <c r="C301" s="26"/>
      <c r="D301" s="14" t="s">
        <v>394</v>
      </c>
      <c r="E301" s="15">
        <v>1</v>
      </c>
      <c r="F301" s="56">
        <f>SUM(G299:G300)</f>
        <v>0</v>
      </c>
      <c r="G301" s="56">
        <f>ROUND(E301*F301,2)</f>
        <v>0</v>
      </c>
      <c r="I301" s="56">
        <v>2906.17</v>
      </c>
      <c r="J301" s="56">
        <v>2906.17</v>
      </c>
    </row>
    <row r="302" spans="1:10" ht="15" customHeight="1" x14ac:dyDescent="0.25">
      <c r="A302" s="16"/>
      <c r="B302" s="16"/>
      <c r="C302" s="16"/>
      <c r="D302" s="17"/>
      <c r="E302" s="16"/>
      <c r="F302" s="16"/>
      <c r="G302" s="16"/>
      <c r="I302" s="16"/>
      <c r="J302" s="16"/>
    </row>
    <row r="303" spans="1:10" ht="15" customHeight="1" x14ac:dyDescent="0.25">
      <c r="A303" s="7" t="s">
        <v>395</v>
      </c>
      <c r="B303" s="7" t="s">
        <v>7</v>
      </c>
      <c r="C303" s="7" t="s">
        <v>8</v>
      </c>
      <c r="D303" s="8" t="s">
        <v>396</v>
      </c>
      <c r="E303" s="9">
        <f>E309</f>
        <v>1</v>
      </c>
      <c r="F303" s="10">
        <f>F309</f>
        <v>0</v>
      </c>
      <c r="G303" s="10">
        <f>G309</f>
        <v>0</v>
      </c>
      <c r="I303" s="10">
        <v>47961.45</v>
      </c>
      <c r="J303" s="10">
        <v>47961.45</v>
      </c>
    </row>
    <row r="304" spans="1:10" ht="15" customHeight="1" x14ac:dyDescent="0.25">
      <c r="A304" s="11" t="s">
        <v>397</v>
      </c>
      <c r="B304" s="12" t="s">
        <v>11</v>
      </c>
      <c r="C304" s="12" t="s">
        <v>12</v>
      </c>
      <c r="D304" s="13" t="s">
        <v>398</v>
      </c>
      <c r="E304" s="55">
        <v>1</v>
      </c>
      <c r="F304" s="60"/>
      <c r="G304" s="55">
        <f t="shared" ref="G304:G309" si="51">ROUND(E304*F304,2)</f>
        <v>0</v>
      </c>
      <c r="H304" s="23" t="str">
        <f t="shared" ref="H304:H308" si="52">IF(G304&gt;J304,"!!!","")</f>
        <v/>
      </c>
      <c r="I304" s="55">
        <v>38987</v>
      </c>
      <c r="J304" s="55">
        <v>38987</v>
      </c>
    </row>
    <row r="305" spans="1:10" ht="15" customHeight="1" x14ac:dyDescent="0.25">
      <c r="A305" s="11" t="s">
        <v>399</v>
      </c>
      <c r="B305" s="12" t="s">
        <v>11</v>
      </c>
      <c r="C305" s="12" t="s">
        <v>12</v>
      </c>
      <c r="D305" s="13" t="s">
        <v>400</v>
      </c>
      <c r="E305" s="55">
        <v>4</v>
      </c>
      <c r="F305" s="60"/>
      <c r="G305" s="55">
        <f t="shared" si="51"/>
        <v>0</v>
      </c>
      <c r="H305" s="23" t="str">
        <f t="shared" si="52"/>
        <v/>
      </c>
      <c r="I305" s="55">
        <v>126.32</v>
      </c>
      <c r="J305" s="55">
        <v>505.28</v>
      </c>
    </row>
    <row r="306" spans="1:10" ht="15" customHeight="1" x14ac:dyDescent="0.25">
      <c r="A306" s="11" t="s">
        <v>401</v>
      </c>
      <c r="B306" s="12" t="s">
        <v>11</v>
      </c>
      <c r="C306" s="12" t="s">
        <v>12</v>
      </c>
      <c r="D306" s="13" t="s">
        <v>402</v>
      </c>
      <c r="E306" s="55">
        <v>1</v>
      </c>
      <c r="F306" s="60"/>
      <c r="G306" s="55">
        <f t="shared" si="51"/>
        <v>0</v>
      </c>
      <c r="H306" s="23" t="str">
        <f t="shared" si="52"/>
        <v/>
      </c>
      <c r="I306" s="55">
        <v>3844.17</v>
      </c>
      <c r="J306" s="55">
        <v>3844.17</v>
      </c>
    </row>
    <row r="307" spans="1:10" ht="15" customHeight="1" x14ac:dyDescent="0.25">
      <c r="A307" s="11" t="s">
        <v>403</v>
      </c>
      <c r="B307" s="12" t="s">
        <v>11</v>
      </c>
      <c r="C307" s="12" t="s">
        <v>12</v>
      </c>
      <c r="D307" s="13" t="s">
        <v>404</v>
      </c>
      <c r="E307" s="55">
        <v>1</v>
      </c>
      <c r="F307" s="60"/>
      <c r="G307" s="55">
        <f t="shared" si="51"/>
        <v>0</v>
      </c>
      <c r="H307" s="23" t="str">
        <f t="shared" si="52"/>
        <v/>
      </c>
      <c r="I307" s="55">
        <v>1475</v>
      </c>
      <c r="J307" s="55">
        <v>1475</v>
      </c>
    </row>
    <row r="308" spans="1:10" ht="15" customHeight="1" x14ac:dyDescent="0.25">
      <c r="A308" s="11" t="s">
        <v>405</v>
      </c>
      <c r="B308" s="12" t="s">
        <v>11</v>
      </c>
      <c r="C308" s="12" t="s">
        <v>12</v>
      </c>
      <c r="D308" s="13" t="s">
        <v>406</v>
      </c>
      <c r="E308" s="55">
        <v>1</v>
      </c>
      <c r="F308" s="60"/>
      <c r="G308" s="55">
        <f t="shared" si="51"/>
        <v>0</v>
      </c>
      <c r="H308" s="23" t="str">
        <f t="shared" si="52"/>
        <v/>
      </c>
      <c r="I308" s="55">
        <v>3150</v>
      </c>
      <c r="J308" s="55">
        <v>3150</v>
      </c>
    </row>
    <row r="309" spans="1:10" ht="15" customHeight="1" x14ac:dyDescent="0.25">
      <c r="A309" s="26"/>
      <c r="B309" s="26"/>
      <c r="C309" s="26"/>
      <c r="D309" s="14" t="s">
        <v>407</v>
      </c>
      <c r="E309" s="15">
        <v>1</v>
      </c>
      <c r="F309" s="56">
        <f>SUM(G304:G308)</f>
        <v>0</v>
      </c>
      <c r="G309" s="56">
        <f t="shared" si="51"/>
        <v>0</v>
      </c>
      <c r="I309" s="56">
        <v>47961.45</v>
      </c>
      <c r="J309" s="56">
        <v>47961.45</v>
      </c>
    </row>
    <row r="310" spans="1:10" ht="15" customHeight="1" x14ac:dyDescent="0.25">
      <c r="A310" s="16"/>
      <c r="B310" s="16"/>
      <c r="C310" s="16"/>
      <c r="D310" s="17"/>
      <c r="E310" s="16"/>
      <c r="F310" s="16"/>
      <c r="G310" s="16"/>
      <c r="I310" s="16"/>
      <c r="J310" s="16"/>
    </row>
    <row r="311" spans="1:10" ht="15" customHeight="1" x14ac:dyDescent="0.25">
      <c r="A311" s="7" t="s">
        <v>408</v>
      </c>
      <c r="B311" s="7" t="s">
        <v>7</v>
      </c>
      <c r="C311" s="7" t="s">
        <v>8</v>
      </c>
      <c r="D311" s="8" t="s">
        <v>409</v>
      </c>
      <c r="E311" s="9">
        <f>E313</f>
        <v>1</v>
      </c>
      <c r="F311" s="10">
        <f>F313</f>
        <v>0</v>
      </c>
      <c r="G311" s="10">
        <f>G313</f>
        <v>0</v>
      </c>
      <c r="I311" s="10">
        <v>20164</v>
      </c>
      <c r="J311" s="10">
        <v>20164</v>
      </c>
    </row>
    <row r="312" spans="1:10" ht="15" customHeight="1" x14ac:dyDescent="0.25">
      <c r="A312" s="11" t="s">
        <v>410</v>
      </c>
      <c r="B312" s="12" t="s">
        <v>11</v>
      </c>
      <c r="C312" s="12" t="s">
        <v>12</v>
      </c>
      <c r="D312" s="13" t="s">
        <v>411</v>
      </c>
      <c r="E312" s="55">
        <v>10</v>
      </c>
      <c r="F312" s="60"/>
      <c r="G312" s="55">
        <f>ROUND(E312*F312,2)</f>
        <v>0</v>
      </c>
      <c r="H312" s="23" t="str">
        <f t="shared" ref="H312" si="53">IF(G312&gt;J312,"!!!","")</f>
        <v/>
      </c>
      <c r="I312" s="55">
        <v>2016.4</v>
      </c>
      <c r="J312" s="55">
        <v>20164</v>
      </c>
    </row>
    <row r="313" spans="1:10" ht="15" customHeight="1" x14ac:dyDescent="0.25">
      <c r="A313" s="26"/>
      <c r="B313" s="26"/>
      <c r="C313" s="26"/>
      <c r="D313" s="14" t="s">
        <v>412</v>
      </c>
      <c r="E313" s="15">
        <v>1</v>
      </c>
      <c r="F313" s="56">
        <f>G312</f>
        <v>0</v>
      </c>
      <c r="G313" s="56">
        <f>ROUND(E313*F313,2)</f>
        <v>0</v>
      </c>
      <c r="I313" s="56">
        <v>20164</v>
      </c>
      <c r="J313" s="56">
        <v>20164</v>
      </c>
    </row>
    <row r="314" spans="1:10" ht="15" customHeight="1" x14ac:dyDescent="0.25">
      <c r="A314" s="16"/>
      <c r="B314" s="16"/>
      <c r="C314" s="16"/>
      <c r="D314" s="17"/>
      <c r="E314" s="16"/>
      <c r="F314" s="16"/>
      <c r="G314" s="16"/>
      <c r="I314" s="16"/>
      <c r="J314" s="16"/>
    </row>
    <row r="315" spans="1:10" ht="15" customHeight="1" x14ac:dyDescent="0.25">
      <c r="A315" s="7" t="s">
        <v>413</v>
      </c>
      <c r="B315" s="7" t="s">
        <v>7</v>
      </c>
      <c r="C315" s="7" t="s">
        <v>8</v>
      </c>
      <c r="D315" s="8" t="s">
        <v>434</v>
      </c>
      <c r="E315" s="9">
        <f>E317</f>
        <v>1</v>
      </c>
      <c r="F315" s="10">
        <f>F317</f>
        <v>0</v>
      </c>
      <c r="G315" s="10">
        <f>G317</f>
        <v>0</v>
      </c>
      <c r="I315" s="10">
        <v>5400</v>
      </c>
      <c r="J315" s="10">
        <v>5400</v>
      </c>
    </row>
    <row r="316" spans="1:10" ht="15" customHeight="1" x14ac:dyDescent="0.25">
      <c r="A316" s="11" t="s">
        <v>435</v>
      </c>
      <c r="B316" s="12" t="s">
        <v>11</v>
      </c>
      <c r="C316" s="12" t="s">
        <v>12</v>
      </c>
      <c r="D316" s="13" t="s">
        <v>434</v>
      </c>
      <c r="E316" s="55">
        <v>1</v>
      </c>
      <c r="F316" s="60"/>
      <c r="G316" s="55">
        <f>ROUND(E316*F316,2)</f>
        <v>0</v>
      </c>
      <c r="H316" s="23" t="str">
        <f t="shared" ref="H316" si="54">IF(G316&gt;J316,"!!!","")</f>
        <v/>
      </c>
      <c r="I316" s="55">
        <v>5400</v>
      </c>
      <c r="J316" s="55">
        <v>5400</v>
      </c>
    </row>
    <row r="317" spans="1:10" ht="15" customHeight="1" x14ac:dyDescent="0.25">
      <c r="A317" s="26"/>
      <c r="B317" s="26"/>
      <c r="C317" s="26"/>
      <c r="D317" s="14" t="s">
        <v>414</v>
      </c>
      <c r="E317" s="15">
        <v>1</v>
      </c>
      <c r="F317" s="56">
        <f>G316</f>
        <v>0</v>
      </c>
      <c r="G317" s="56">
        <f>ROUND(E317*F317,2)</f>
        <v>0</v>
      </c>
      <c r="I317" s="56">
        <v>5400</v>
      </c>
      <c r="J317" s="56">
        <v>5400</v>
      </c>
    </row>
    <row r="318" spans="1:10" ht="15" customHeight="1" x14ac:dyDescent="0.25">
      <c r="A318" s="16"/>
      <c r="B318" s="16"/>
      <c r="C318" s="16"/>
      <c r="D318" s="17"/>
      <c r="E318" s="16"/>
      <c r="F318" s="16"/>
      <c r="G318" s="16"/>
      <c r="I318" s="16"/>
      <c r="J318" s="16"/>
    </row>
    <row r="319" spans="1:10" ht="15" customHeight="1" x14ac:dyDescent="0.25">
      <c r="A319" s="26"/>
      <c r="B319" s="26"/>
      <c r="C319" s="26"/>
      <c r="D319" s="14" t="s">
        <v>415</v>
      </c>
      <c r="E319" s="15">
        <v>1</v>
      </c>
      <c r="F319" s="56">
        <f>G6+G20+G29+G41+G47+G97+G206+G259+G265+G277+G281+G286+G294+G298+G303+G311+G315</f>
        <v>0</v>
      </c>
      <c r="G319" s="56">
        <f>ROUND(E319*F319,2)</f>
        <v>0</v>
      </c>
      <c r="I319" s="56">
        <v>2314445.85</v>
      </c>
      <c r="J319" s="56">
        <v>2314445.85</v>
      </c>
    </row>
    <row r="320" spans="1:10" ht="15" customHeight="1" x14ac:dyDescent="0.25">
      <c r="A320" s="16"/>
      <c r="B320" s="16"/>
      <c r="C320" s="16"/>
      <c r="D320" s="17"/>
      <c r="E320" s="16"/>
      <c r="F320" s="16"/>
      <c r="G320" s="16"/>
      <c r="I320" s="16"/>
      <c r="J320" s="16"/>
    </row>
    <row r="323" spans="1:11" ht="15" customHeight="1" x14ac:dyDescent="0.25">
      <c r="A323" s="26"/>
      <c r="B323" s="26"/>
      <c r="C323" s="26"/>
      <c r="E323" s="69" t="s">
        <v>420</v>
      </c>
      <c r="F323" s="31"/>
      <c r="G323" s="38">
        <f>G319</f>
        <v>0</v>
      </c>
      <c r="H323" s="45"/>
      <c r="I323" s="48"/>
      <c r="J323" s="38">
        <f>J319</f>
        <v>2314445.85</v>
      </c>
    </row>
    <row r="324" spans="1:11" ht="15" customHeight="1" x14ac:dyDescent="0.25">
      <c r="A324" s="27"/>
      <c r="B324" s="27"/>
      <c r="C324" s="27"/>
      <c r="E324" s="70"/>
      <c r="F324" s="32"/>
      <c r="G324" s="39"/>
      <c r="H324" s="46"/>
      <c r="I324" s="49"/>
      <c r="J324" s="39"/>
    </row>
    <row r="325" spans="1:11" ht="15" customHeight="1" x14ac:dyDescent="0.25">
      <c r="A325" s="51"/>
      <c r="B325" s="51"/>
      <c r="C325" s="51"/>
      <c r="E325" s="25" t="s">
        <v>442</v>
      </c>
      <c r="F325" s="43"/>
      <c r="G325" s="40">
        <f>ROUND(G323*F325,2)</f>
        <v>0</v>
      </c>
      <c r="H325" s="45"/>
      <c r="I325" s="50">
        <v>0.09</v>
      </c>
      <c r="J325" s="40">
        <f>ROUND(J323*I325,2)</f>
        <v>208300.13</v>
      </c>
    </row>
    <row r="326" spans="1:11" ht="15" customHeight="1" x14ac:dyDescent="0.25">
      <c r="A326" s="51"/>
      <c r="B326" s="51"/>
      <c r="C326" s="51"/>
      <c r="E326" s="25"/>
      <c r="F326" s="37"/>
      <c r="G326" s="41"/>
      <c r="H326" s="45"/>
      <c r="I326" s="51"/>
      <c r="J326" s="41"/>
    </row>
    <row r="327" spans="1:11" ht="15" customHeight="1" x14ac:dyDescent="0.25">
      <c r="A327" s="51"/>
      <c r="B327" s="51"/>
      <c r="C327" s="51"/>
      <c r="E327" s="25" t="s">
        <v>443</v>
      </c>
      <c r="F327" s="43"/>
      <c r="G327" s="40">
        <f>ROUND(G323*F327,2)</f>
        <v>0</v>
      </c>
      <c r="H327" s="45"/>
      <c r="I327" s="50">
        <v>0.06</v>
      </c>
      <c r="J327" s="40">
        <f>ROUND(J323*I327,2)</f>
        <v>138866.75</v>
      </c>
    </row>
    <row r="328" spans="1:11" ht="15" customHeight="1" x14ac:dyDescent="0.25">
      <c r="A328" s="51"/>
      <c r="B328" s="51"/>
      <c r="C328" s="51"/>
      <c r="E328" s="25"/>
      <c r="F328" s="33"/>
      <c r="G328" s="41"/>
      <c r="H328" s="45"/>
      <c r="I328" s="51"/>
      <c r="J328" s="41"/>
    </row>
    <row r="329" spans="1:11" ht="15" customHeight="1" x14ac:dyDescent="0.25">
      <c r="A329" s="51"/>
      <c r="B329" s="51"/>
      <c r="C329" s="51"/>
      <c r="E329" s="29" t="s">
        <v>436</v>
      </c>
      <c r="F329" s="33"/>
      <c r="G329" s="42">
        <f>G323+G325+G327</f>
        <v>0</v>
      </c>
      <c r="H329" s="35"/>
      <c r="I329" s="51"/>
      <c r="J329" s="42">
        <f>J323+J325+J327</f>
        <v>2661612.73</v>
      </c>
    </row>
    <row r="330" spans="1:11" ht="15" customHeight="1" x14ac:dyDescent="0.25">
      <c r="A330" s="51"/>
      <c r="B330" s="51"/>
      <c r="C330" s="51"/>
      <c r="E330" s="25"/>
      <c r="F330" s="33"/>
      <c r="G330" s="41"/>
      <c r="H330" s="45"/>
      <c r="I330" s="51"/>
      <c r="J330" s="41"/>
    </row>
    <row r="331" spans="1:11" ht="15" customHeight="1" x14ac:dyDescent="0.25">
      <c r="A331" s="51"/>
      <c r="B331" s="51"/>
      <c r="C331" s="51"/>
      <c r="E331" s="25" t="s">
        <v>444</v>
      </c>
      <c r="F331" s="30">
        <v>0.21</v>
      </c>
      <c r="G331" s="40">
        <f>ROUND(G329*F331,2)</f>
        <v>0</v>
      </c>
      <c r="H331" s="45"/>
      <c r="I331" s="50">
        <v>0.21</v>
      </c>
      <c r="J331" s="40">
        <f>ROUND(J329*I331,2)</f>
        <v>558938.67000000004</v>
      </c>
    </row>
    <row r="332" spans="1:11" ht="15" customHeight="1" x14ac:dyDescent="0.25">
      <c r="A332" s="51"/>
      <c r="B332" s="51"/>
      <c r="C332" s="51"/>
      <c r="E332" s="28"/>
      <c r="F332" s="51"/>
      <c r="G332" s="34"/>
      <c r="H332" s="47"/>
      <c r="I332" s="51"/>
      <c r="J332" s="34"/>
    </row>
    <row r="333" spans="1:11" ht="15" customHeight="1" x14ac:dyDescent="0.25">
      <c r="A333" s="51"/>
      <c r="B333" s="51"/>
      <c r="C333" s="51"/>
      <c r="E333" s="29" t="s">
        <v>437</v>
      </c>
      <c r="F333" s="51"/>
      <c r="G333" s="44">
        <f>G329+G331</f>
        <v>0</v>
      </c>
      <c r="H333" s="36"/>
      <c r="I333" s="51"/>
      <c r="J333" s="44">
        <f>J329+J331</f>
        <v>3220551.4</v>
      </c>
      <c r="K333" s="64" t="s">
        <v>439</v>
      </c>
    </row>
    <row r="335" spans="1:11" ht="15" customHeight="1" x14ac:dyDescent="0.25">
      <c r="A335" s="51"/>
      <c r="B335" s="51"/>
      <c r="C335" s="51"/>
      <c r="D335" s="51"/>
      <c r="E335" s="58" t="str">
        <f>IF(G333&gt;J333,"ERROR: TOTAL OFERTA CON IVA POR ENCIMA DEL PRESUPUESTO BASE DE LICITACIÓN","")</f>
        <v/>
      </c>
      <c r="F335" s="51"/>
      <c r="G335" s="51"/>
      <c r="H335" s="51"/>
      <c r="I335" s="51"/>
      <c r="J335" s="51"/>
    </row>
    <row r="336" spans="1:11" ht="15" customHeight="1" x14ac:dyDescent="0.25">
      <c r="A336" s="51"/>
      <c r="B336" s="51"/>
      <c r="C336" s="51"/>
      <c r="D336" s="51"/>
      <c r="E336" s="59" t="str">
        <f>IF((COUNT(F7:F17)+COUNT(F22:F24)+COUNT(F30:F38)+COUNT(F42:F44)+COUNT(F49:F55)+COUNT(F59:F61)+COUNT(F65:F68)+COUNT(F72:F73)+COUNT(F77:F81)+COUNT(F85:F88)+COUNT(F92)+COUNT(F99:F109)+COUNT(F114:F116)+COUNT(F120:F122)+COUNT(F126:F127)+COUNT(F131:F138)+COUNT(F142:F149)+COUNT(F156:F158)+COUNT(F162:F168)+COUNT(F174:F175)+COUNT(F179:F182)+COUNT(F186:F197)+COUNT(F201)+COUNT(F208:F210)+COUNT(F214:F216)+COUNT(F220:F222)+COUNT(F226:F227)+COUNT(F231:F242)+COUNT(F246:F250)+COUNT(F254)+COUNT(F260:F262)+COUNT(F264:F274)+COUNT(F278)+COUNT(F282:F283)+COUNT(F287:F291)+COUNT(F295)+COUNT(F299:F300)+COUNT(F304:F308)+COUNT(F312)+COUNT(F316)+COUNT(F325)+COUNT(F327))&lt;&gt;178,"ERROR: FALTAN DATOS","")</f>
        <v>ERROR: FALTAN DATOS</v>
      </c>
      <c r="F336" s="51"/>
      <c r="G336" s="51"/>
      <c r="H336" s="51"/>
      <c r="I336" s="51"/>
      <c r="J336" s="51"/>
    </row>
    <row r="337" spans="1:10" ht="15" customHeight="1" x14ac:dyDescent="0.25">
      <c r="A337" s="53" t="s">
        <v>421</v>
      </c>
      <c r="B337" s="53"/>
      <c r="C337" s="53"/>
      <c r="D337" s="53"/>
      <c r="E337" s="53"/>
      <c r="F337" s="53"/>
      <c r="G337" s="51"/>
      <c r="H337" s="51"/>
      <c r="I337" s="51"/>
      <c r="J337" s="51"/>
    </row>
    <row r="338" spans="1:10" ht="15" customHeight="1" x14ac:dyDescent="0.25">
      <c r="A338" s="53"/>
      <c r="B338" s="53"/>
      <c r="C338" s="53"/>
      <c r="D338" s="53"/>
      <c r="E338" s="53"/>
      <c r="F338" s="53"/>
      <c r="G338" s="51"/>
      <c r="H338" s="51"/>
      <c r="I338" s="51"/>
      <c r="J338" s="51"/>
    </row>
    <row r="339" spans="1:10" ht="15" customHeight="1" x14ac:dyDescent="0.25">
      <c r="A339" s="53" t="s">
        <v>438</v>
      </c>
      <c r="B339" s="53"/>
      <c r="C339" s="53"/>
      <c r="D339" s="53"/>
      <c r="E339" s="53"/>
      <c r="F339" s="53"/>
      <c r="G339" s="51"/>
      <c r="H339" s="51"/>
      <c r="I339" s="51"/>
      <c r="J339" s="51"/>
    </row>
    <row r="340" spans="1:10" ht="15" customHeight="1" x14ac:dyDescent="0.25">
      <c r="A340" s="51"/>
      <c r="B340" s="51"/>
      <c r="C340" s="51"/>
      <c r="D340" s="51"/>
      <c r="E340" s="52"/>
      <c r="F340" s="51"/>
      <c r="G340" s="51"/>
      <c r="H340" s="51"/>
      <c r="I340" s="51"/>
      <c r="J340" s="51"/>
    </row>
    <row r="341" spans="1:10" ht="15" customHeight="1" x14ac:dyDescent="0.25">
      <c r="A341" s="53" t="s">
        <v>422</v>
      </c>
      <c r="B341" s="53"/>
      <c r="C341" s="53"/>
      <c r="D341" s="53"/>
      <c r="E341" s="53"/>
      <c r="F341" s="53"/>
      <c r="G341" s="51"/>
      <c r="H341" s="51"/>
      <c r="I341" s="51"/>
      <c r="J341" s="51"/>
    </row>
    <row r="342" spans="1:10" ht="15" customHeight="1" x14ac:dyDescent="0.25">
      <c r="A342" s="51"/>
      <c r="B342" s="51"/>
      <c r="C342" s="51"/>
      <c r="D342" s="51"/>
      <c r="E342" s="52"/>
      <c r="F342" s="51"/>
      <c r="G342" s="51"/>
      <c r="H342" s="51"/>
      <c r="I342" s="51"/>
      <c r="J342" s="51"/>
    </row>
    <row r="343" spans="1:10" ht="15" customHeight="1" x14ac:dyDescent="0.25">
      <c r="A343" s="53" t="s">
        <v>423</v>
      </c>
      <c r="B343" s="53"/>
      <c r="C343" s="53"/>
      <c r="D343" s="53"/>
      <c r="E343" s="53"/>
      <c r="F343" s="53"/>
      <c r="G343" s="51"/>
      <c r="H343" s="51"/>
      <c r="I343" s="51"/>
      <c r="J343" s="51"/>
    </row>
    <row r="344" spans="1:10" ht="15" customHeight="1" x14ac:dyDescent="0.25">
      <c r="A344" s="51"/>
      <c r="B344" s="51"/>
      <c r="C344" s="51"/>
      <c r="D344" s="51"/>
      <c r="E344" s="52"/>
      <c r="F344" s="51"/>
      <c r="G344" s="51"/>
      <c r="H344" s="51"/>
      <c r="I344" s="51"/>
      <c r="J344" s="51"/>
    </row>
    <row r="345" spans="1:10" s="66" customFormat="1" x14ac:dyDescent="0.25">
      <c r="A345" s="54" t="s">
        <v>440</v>
      </c>
      <c r="B345" s="65"/>
      <c r="C345" s="65"/>
      <c r="E345" s="67"/>
      <c r="F345" s="68"/>
      <c r="G345" s="68"/>
      <c r="H345" s="68"/>
      <c r="I345" s="68"/>
      <c r="J345" s="68"/>
    </row>
    <row r="346" spans="1:10" s="66" customFormat="1" x14ac:dyDescent="0.25">
      <c r="A346" s="54" t="s">
        <v>424</v>
      </c>
      <c r="B346" s="65"/>
      <c r="C346" s="65"/>
      <c r="E346" s="67"/>
      <c r="F346" s="68"/>
      <c r="G346" s="68"/>
      <c r="H346" s="68"/>
      <c r="I346" s="68"/>
      <c r="J346" s="68"/>
    </row>
    <row r="347" spans="1:10" s="66" customFormat="1" x14ac:dyDescent="0.25">
      <c r="A347" s="51"/>
      <c r="B347" s="65"/>
      <c r="C347" s="65"/>
      <c r="E347" s="67"/>
      <c r="F347" s="68"/>
      <c r="G347" s="68"/>
      <c r="H347" s="68"/>
      <c r="I347" s="68"/>
      <c r="J347" s="68"/>
    </row>
    <row r="348" spans="1:10" s="66" customFormat="1" x14ac:dyDescent="0.25">
      <c r="A348" s="54" t="s">
        <v>441</v>
      </c>
      <c r="B348" s="65"/>
      <c r="C348" s="65"/>
      <c r="E348" s="67"/>
      <c r="F348" s="68"/>
      <c r="G348" s="68"/>
      <c r="H348" s="68"/>
      <c r="I348" s="68"/>
      <c r="J348" s="68"/>
    </row>
  </sheetData>
  <sheetProtection algorithmName="SHA-512" hashValue="RMj6CJAG2f5NbHHJlvR6ltFWmj9RaTtGbv2XAOHbMFj05BnS+fAvHwHVrBEU9dVFUNnxN5ZpQhLFKwuZ4sa+xQ==" saltValue="cSE9Cz/lJS6eboI+hTrjzw==" spinCount="100000" sheet="1" selectLockedCells="1"/>
  <mergeCells count="2">
    <mergeCell ref="I4:J4"/>
    <mergeCell ref="A1:J1"/>
  </mergeCells>
  <dataValidations disablePrompts="1" count="1">
    <dataValidation type="list" allowBlank="1" showInputMessage="1" showErrorMessage="1" sqref="B6:B320" xr:uid="{34778B3C-7455-4558-A58F-4E53A536F550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2022-07-13T07:54:17Z</dcterms:created>
  <dcterms:modified xsi:type="dcterms:W3CDTF">2022-10-24T07:14:43Z</dcterms:modified>
</cp:coreProperties>
</file>