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1 C_ADMINIST\6012200227_2000003170_ObO_REMODELACION DEPOSITO SACEDAL (2lotes)\2. Licitacion\A_publicar\2000003170\"/>
    </mc:Choice>
  </mc:AlternateContent>
  <xr:revisionPtr revIDLastSave="0" documentId="8_{7237FD16-0F84-4398-BE88-7F7273549C2D}" xr6:coauthVersionLast="36" xr6:coauthVersionMax="36" xr10:uidLastSave="{00000000-0000-0000-0000-000000000000}"/>
  <bookViews>
    <workbookView xWindow="0" yWindow="0" windowWidth="12750" windowHeight="12090" xr2:uid="{34A3DA6E-5272-438D-94C4-2798D27CD895}"/>
  </bookViews>
  <sheets>
    <sheet name="Hoja1" sheetId="1" r:id="rId1"/>
  </sheets>
  <definedNames>
    <definedName name="_xlnm._FilterDatabase" localSheetId="0" hidden="1">Hoja1!$B$1:$B$114</definedName>
    <definedName name="_xlnm.Print_Area" localSheetId="0">Hoja1!$A$1:$J$137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6" i="1" l="1"/>
  <c r="J110" i="1" l="1"/>
  <c r="I111" i="1" s="1"/>
  <c r="J111" i="1" s="1"/>
  <c r="J109" i="1" s="1"/>
  <c r="H109" i="1"/>
  <c r="J106" i="1"/>
  <c r="J105" i="1"/>
  <c r="H104" i="1"/>
  <c r="J97" i="1"/>
  <c r="J96" i="1"/>
  <c r="H95" i="1"/>
  <c r="J92" i="1"/>
  <c r="J91" i="1"/>
  <c r="J90" i="1"/>
  <c r="J89" i="1"/>
  <c r="H88" i="1"/>
  <c r="J85" i="1"/>
  <c r="J84" i="1"/>
  <c r="H83" i="1"/>
  <c r="J80" i="1"/>
  <c r="J79" i="1"/>
  <c r="J78" i="1"/>
  <c r="H77" i="1"/>
  <c r="J74" i="1"/>
  <c r="I75" i="1" s="1"/>
  <c r="H73" i="1"/>
  <c r="J70" i="1"/>
  <c r="J69" i="1"/>
  <c r="H68" i="1"/>
  <c r="J65" i="1"/>
  <c r="J64" i="1"/>
  <c r="J63" i="1"/>
  <c r="J62" i="1"/>
  <c r="H61" i="1"/>
  <c r="H60" i="1"/>
  <c r="H59" i="1"/>
  <c r="J56" i="1"/>
  <c r="J55" i="1"/>
  <c r="J54" i="1"/>
  <c r="J53" i="1"/>
  <c r="J52" i="1"/>
  <c r="J51" i="1"/>
  <c r="J50" i="1"/>
  <c r="J49" i="1"/>
  <c r="H48" i="1"/>
  <c r="J45" i="1"/>
  <c r="J44" i="1"/>
  <c r="J43" i="1"/>
  <c r="J42" i="1"/>
  <c r="J41" i="1"/>
  <c r="J40" i="1"/>
  <c r="J39" i="1"/>
  <c r="J38" i="1"/>
  <c r="J37" i="1"/>
  <c r="J36" i="1"/>
  <c r="H35" i="1"/>
  <c r="J32" i="1"/>
  <c r="J31" i="1"/>
  <c r="J30" i="1"/>
  <c r="J29" i="1"/>
  <c r="J28" i="1"/>
  <c r="H27" i="1"/>
  <c r="J24" i="1"/>
  <c r="J23" i="1"/>
  <c r="J22" i="1"/>
  <c r="J21" i="1"/>
  <c r="J20" i="1"/>
  <c r="J19" i="1"/>
  <c r="H18" i="1"/>
  <c r="J15" i="1"/>
  <c r="J14" i="1"/>
  <c r="J13" i="1"/>
  <c r="J12" i="1"/>
  <c r="J11" i="1"/>
  <c r="H10" i="1"/>
  <c r="J7" i="1"/>
  <c r="J6" i="1"/>
  <c r="H5" i="1"/>
  <c r="H4" i="1"/>
  <c r="I86" i="1" l="1"/>
  <c r="I98" i="1"/>
  <c r="I95" i="1" s="1"/>
  <c r="I66" i="1"/>
  <c r="I61" i="1" s="1"/>
  <c r="I81" i="1"/>
  <c r="J81" i="1" s="1"/>
  <c r="J77" i="1" s="1"/>
  <c r="J75" i="1"/>
  <c r="J73" i="1" s="1"/>
  <c r="I73" i="1"/>
  <c r="I25" i="1"/>
  <c r="I18" i="1" s="1"/>
  <c r="I46" i="1"/>
  <c r="I35" i="1" s="1"/>
  <c r="I93" i="1"/>
  <c r="I88" i="1" s="1"/>
  <c r="I107" i="1"/>
  <c r="J107" i="1" s="1"/>
  <c r="J104" i="1" s="1"/>
  <c r="I8" i="1"/>
  <c r="I5" i="1" s="1"/>
  <c r="I33" i="1"/>
  <c r="J33" i="1" s="1"/>
  <c r="J27" i="1" s="1"/>
  <c r="I57" i="1"/>
  <c r="I71" i="1"/>
  <c r="J71" i="1" s="1"/>
  <c r="J68" i="1" s="1"/>
  <c r="I109" i="1"/>
  <c r="I16" i="1"/>
  <c r="I10" i="1" s="1"/>
  <c r="I83" i="1"/>
  <c r="J86" i="1"/>
  <c r="J83" i="1" s="1"/>
  <c r="J57" i="1"/>
  <c r="J48" i="1" s="1"/>
  <c r="I48" i="1"/>
  <c r="E4" i="1"/>
  <c r="E109" i="1"/>
  <c r="G110" i="1"/>
  <c r="F111" i="1" s="1"/>
  <c r="E104" i="1"/>
  <c r="G106" i="1"/>
  <c r="G105" i="1"/>
  <c r="E59" i="1"/>
  <c r="E60" i="1"/>
  <c r="E95" i="1"/>
  <c r="G97" i="1"/>
  <c r="G96" i="1"/>
  <c r="E88" i="1"/>
  <c r="G92" i="1"/>
  <c r="G91" i="1"/>
  <c r="G90" i="1"/>
  <c r="G89" i="1"/>
  <c r="E83" i="1"/>
  <c r="G85" i="1"/>
  <c r="G84" i="1"/>
  <c r="E77" i="1"/>
  <c r="G80" i="1"/>
  <c r="G79" i="1"/>
  <c r="G78" i="1"/>
  <c r="E73" i="1"/>
  <c r="G74" i="1"/>
  <c r="F75" i="1" s="1"/>
  <c r="E68" i="1"/>
  <c r="G70" i="1"/>
  <c r="G69" i="1"/>
  <c r="E61" i="1"/>
  <c r="G65" i="1"/>
  <c r="G64" i="1"/>
  <c r="G63" i="1"/>
  <c r="G62" i="1"/>
  <c r="E48" i="1"/>
  <c r="G56" i="1"/>
  <c r="G55" i="1"/>
  <c r="G54" i="1"/>
  <c r="G53" i="1"/>
  <c r="G52" i="1"/>
  <c r="G51" i="1"/>
  <c r="G50" i="1"/>
  <c r="G49" i="1"/>
  <c r="E35" i="1"/>
  <c r="G45" i="1"/>
  <c r="G44" i="1"/>
  <c r="G43" i="1"/>
  <c r="G42" i="1"/>
  <c r="G41" i="1"/>
  <c r="G40" i="1"/>
  <c r="G39" i="1"/>
  <c r="G38" i="1"/>
  <c r="G37" i="1"/>
  <c r="G36" i="1"/>
  <c r="E27" i="1"/>
  <c r="G32" i="1"/>
  <c r="G31" i="1"/>
  <c r="G30" i="1"/>
  <c r="G29" i="1"/>
  <c r="G28" i="1"/>
  <c r="E18" i="1"/>
  <c r="G24" i="1"/>
  <c r="G23" i="1"/>
  <c r="G22" i="1"/>
  <c r="G21" i="1"/>
  <c r="G20" i="1"/>
  <c r="G19" i="1"/>
  <c r="E10" i="1"/>
  <c r="G15" i="1"/>
  <c r="G14" i="1"/>
  <c r="G13" i="1"/>
  <c r="G12" i="1"/>
  <c r="G11" i="1"/>
  <c r="E5" i="1"/>
  <c r="G7" i="1"/>
  <c r="G6" i="1"/>
  <c r="F107" i="1" l="1"/>
  <c r="J93" i="1"/>
  <c r="J88" i="1" s="1"/>
  <c r="J98" i="1"/>
  <c r="J95" i="1" s="1"/>
  <c r="J66" i="1"/>
  <c r="J61" i="1" s="1"/>
  <c r="I100" i="1" s="1"/>
  <c r="J46" i="1"/>
  <c r="J35" i="1" s="1"/>
  <c r="J25" i="1"/>
  <c r="J18" i="1" s="1"/>
  <c r="I77" i="1"/>
  <c r="J8" i="1"/>
  <c r="J5" i="1" s="1"/>
  <c r="I104" i="1"/>
  <c r="J16" i="1"/>
  <c r="J10" i="1" s="1"/>
  <c r="F25" i="1"/>
  <c r="F18" i="1" s="1"/>
  <c r="I68" i="1"/>
  <c r="I27" i="1"/>
  <c r="F33" i="1"/>
  <c r="F27" i="1" s="1"/>
  <c r="F73" i="1"/>
  <c r="G75" i="1"/>
  <c r="G73" i="1" s="1"/>
  <c r="F104" i="1"/>
  <c r="G107" i="1"/>
  <c r="G104" i="1" s="1"/>
  <c r="F16" i="1"/>
  <c r="F10" i="1" s="1"/>
  <c r="F66" i="1"/>
  <c r="F61" i="1" s="1"/>
  <c r="F57" i="1"/>
  <c r="F48" i="1" s="1"/>
  <c r="F86" i="1"/>
  <c r="F83" i="1" s="1"/>
  <c r="F98" i="1"/>
  <c r="G98" i="1" s="1"/>
  <c r="G95" i="1" s="1"/>
  <c r="F93" i="1"/>
  <c r="F88" i="1" s="1"/>
  <c r="F8" i="1"/>
  <c r="F5" i="1" s="1"/>
  <c r="F46" i="1"/>
  <c r="G46" i="1" s="1"/>
  <c r="G35" i="1" s="1"/>
  <c r="F71" i="1"/>
  <c r="F68" i="1" s="1"/>
  <c r="F81" i="1"/>
  <c r="F77" i="1" s="1"/>
  <c r="G111" i="1"/>
  <c r="G109" i="1" s="1"/>
  <c r="F109" i="1"/>
  <c r="G25" i="1" l="1"/>
  <c r="G18" i="1" s="1"/>
  <c r="G8" i="1"/>
  <c r="G5" i="1" s="1"/>
  <c r="G16" i="1"/>
  <c r="G10" i="1" s="1"/>
  <c r="G66" i="1"/>
  <c r="G61" i="1" s="1"/>
  <c r="G86" i="1"/>
  <c r="G83" i="1" s="1"/>
  <c r="G33" i="1"/>
  <c r="G27" i="1" s="1"/>
  <c r="G81" i="1"/>
  <c r="G77" i="1" s="1"/>
  <c r="G57" i="1"/>
  <c r="G48" i="1" s="1"/>
  <c r="F95" i="1"/>
  <c r="J100" i="1"/>
  <c r="J60" i="1" s="1"/>
  <c r="I102" i="1" s="1"/>
  <c r="I60" i="1"/>
  <c r="G71" i="1"/>
  <c r="G68" i="1" s="1"/>
  <c r="G93" i="1"/>
  <c r="G88" i="1" s="1"/>
  <c r="F35" i="1"/>
  <c r="F100" i="1" l="1"/>
  <c r="G100" i="1" s="1"/>
  <c r="G60" i="1" s="1"/>
  <c r="F102" i="1" s="1"/>
  <c r="J102" i="1"/>
  <c r="J59" i="1" s="1"/>
  <c r="I113" i="1" s="1"/>
  <c r="I59" i="1"/>
  <c r="G102" i="1" l="1"/>
  <c r="G59" i="1" s="1"/>
  <c r="F113" i="1" s="1"/>
  <c r="G113" i="1" s="1"/>
  <c r="G4" i="1" s="1"/>
  <c r="G115" i="1" s="1"/>
  <c r="G117" i="1" s="1"/>
  <c r="G118" i="1" s="1"/>
  <c r="G119" i="1" s="1"/>
  <c r="F59" i="1"/>
  <c r="F60" i="1"/>
  <c r="J113" i="1"/>
  <c r="J4" i="1" s="1"/>
  <c r="J115" i="1" s="1"/>
  <c r="I4" i="1"/>
  <c r="J116" i="1" l="1"/>
  <c r="J117" i="1"/>
  <c r="J118" i="1" s="1"/>
  <c r="J119" i="1" s="1"/>
  <c r="F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García García-Calderón, Mariano</author>
    <author>Cárdaba Prada, Luis María</author>
  </authors>
  <commentList>
    <comment ref="A3" authorId="0" shapeId="0" xr:uid="{09EE9D70-5010-4CC5-8A2D-D4822EFE8D55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9A0BE515-6B5A-4CFD-B500-005C1E592958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E760736A-305B-4500-9CDD-DCBDFC9FFB73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D86CCCBC-CF2A-4FE7-A286-2B3C133B61DE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ED12606F-E3FC-4916-B760-7B82ACE5E9B0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F86BBAF4-B6E8-478E-ABB2-07107860E951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47ACAE8F-2CBF-4D67-8C9C-73CD01659B9F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0C8D2113-C9BD-4902-B7E3-30BA8A97D348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1F146EE1-4262-4AAF-9E9C-F7E97C51F4CA}">
      <text>
        <r>
          <rPr>
            <b/>
            <sz val="9"/>
            <color indexed="81"/>
            <rFont val="Tahoma"/>
            <family val="2"/>
          </rPr>
          <t>Precio unitario ofertado</t>
        </r>
      </text>
    </comment>
    <comment ref="J3" authorId="0" shapeId="0" xr:uid="{5BEA09EC-A9DA-4256-8B5E-F7FD7E852D55}">
      <text>
        <r>
          <rPr>
            <b/>
            <sz val="9"/>
            <color indexed="81"/>
            <rFont val="Tahoma"/>
            <family val="2"/>
          </rPr>
          <t>Importe de la oferta</t>
        </r>
      </text>
    </comment>
    <comment ref="D117" authorId="1" shapeId="0" xr:uid="{DC9D2E76-0190-4B25-8F73-6B72306D6E0A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119" authorId="1" shapeId="0" xr:uid="{DE3EAA2C-9447-4976-A539-1EA82FE5E356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<sst xmlns="http://schemas.openxmlformats.org/spreadsheetml/2006/main" count="346" uniqueCount="204">
  <si>
    <t>PROYECTO DE REMODELACIÓN PARCIAL DEL DEPÓSITO DE SACEDAL, LÍNEA 9.   LOTE 2.- NAVE DE DRESINAS/ALMACÉN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</si>
  <si>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</si>
  <si>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</si>
  <si>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</si>
  <si>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</si>
  <si>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</si>
  <si>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</si>
  <si>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</si>
  <si>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</si>
  <si>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LOTE 2</t>
  </si>
  <si>
    <t>Capítulo</t>
  </si>
  <si>
    <t/>
  </si>
  <si>
    <t>LOTE 2. NAVE DE DRESINAS / ALMACÉN</t>
  </si>
  <si>
    <t>L2.01</t>
  </si>
  <si>
    <t>ACTUACIONES PREVIAS (ESTRUCTURAS Y DRENAJE)</t>
  </si>
  <si>
    <t>TYP-TP0001</t>
  </si>
  <si>
    <t>Partida</t>
  </si>
  <si>
    <t>PA</t>
  </si>
  <si>
    <t>VERIFICACIÓN IN-SITU DE LA GEOMETRÍA DE LAS CIMENTACIONES DE EDIFICIOS CONTIGUOS</t>
  </si>
  <si>
    <t>TYP-E01DPS011</t>
  </si>
  <si>
    <t>m2</t>
  </si>
  <si>
    <t>DEMOLICIÓN SOLERAS H.A. &lt;15 cm C/COMPRESOR C/TRANSPORTE &lt;10 km</t>
  </si>
  <si>
    <t>Total L2.01</t>
  </si>
  <si>
    <t>L2.02</t>
  </si>
  <si>
    <t>EXCAVACIONES Y RELLENOS (ESTRUCTURAS Y DRENAJE)</t>
  </si>
  <si>
    <t>TYP-E02PMA081</t>
  </si>
  <si>
    <t>m3</t>
  </si>
  <si>
    <t>EXCAVACIÓN POZOS A MÁQUINA EN CUALQUIER TIPO DE TERRENO C/TRANSPORTE &lt;10 km</t>
  </si>
  <si>
    <t>TYP-EL0740</t>
  </si>
  <si>
    <t>EXCAVACION EN ZANJA, A CIELO ABIERTO</t>
  </si>
  <si>
    <t>TYP-EL1020</t>
  </si>
  <si>
    <t>RELLENO LOCALIZADO CON ARENA DE RIO</t>
  </si>
  <si>
    <t>TYP-EL0980</t>
  </si>
  <si>
    <t>RELLENO CON MATERIAL PROCEDENTE DE PRÉSTAMOS</t>
  </si>
  <si>
    <t>TYP-EL0990</t>
  </si>
  <si>
    <t>RELLENO EN ZANJAS, CIMENTACIONES Y POZOS CON MATERIALES DE LA EXCAVACIÓN</t>
  </si>
  <si>
    <t>Total L2.02</t>
  </si>
  <si>
    <t>L2.03</t>
  </si>
  <si>
    <t>ESTRUCTURA DE HORMIGÓN (ESTRUCTURAS Y DRENAJE)</t>
  </si>
  <si>
    <t>TYP-E04NLM071</t>
  </si>
  <si>
    <t>HORMIGÓN LIMPIEZA Y NIVELACIÓN HL-150/B/25 VERT. MANUAL</t>
  </si>
  <si>
    <t>TYP-CHH010</t>
  </si>
  <si>
    <t>HORMIGÓN CICLÓPEO HM-15/P/40/IIa , EN POZOS DE CIMENTACIÓN VERT. MANUAL</t>
  </si>
  <si>
    <t>TYP-E04ZMM020</t>
  </si>
  <si>
    <t>HORMIGÓN CIMENTACIÓN ZAPATAS HA-25/P/20/IIa VERT. MANUAL</t>
  </si>
  <si>
    <t>TYP-E05HLM260</t>
  </si>
  <si>
    <t>HORMIGÓN EN PILARES HA-25/P/20/IIa VERT. MANUAL</t>
  </si>
  <si>
    <t>TYP-E04AB020</t>
  </si>
  <si>
    <t>kg</t>
  </si>
  <si>
    <t>ACERO CORRUGADO B 500 S/SD EN BARRA</t>
  </si>
  <si>
    <t>TYP-E05HLE020</t>
  </si>
  <si>
    <t>ENCOFRADO MADERA EN PILARES</t>
  </si>
  <si>
    <t>Total L2.03</t>
  </si>
  <si>
    <t>L2.04</t>
  </si>
  <si>
    <t>ESTRUCTURA DE ACERO ESTRUCTURAL</t>
  </si>
  <si>
    <t>TYP-E05AAL090</t>
  </si>
  <si>
    <t>ACERO S355 JR EN ESTRUCTURA SOLDADA</t>
  </si>
  <si>
    <t>TYP-EI0160</t>
  </si>
  <si>
    <t>IMPRIMACION PROTECCION CONTRA EL FUEGO IGNIFUGA RF-60</t>
  </si>
  <si>
    <t>TYP-EE0021</t>
  </si>
  <si>
    <t>ACERO CORRUGADO ROSCADO</t>
  </si>
  <si>
    <t>TYP-E05AP0411</t>
  </si>
  <si>
    <t>ud</t>
  </si>
  <si>
    <t>PLACA ANCLAJE S355-JR 450x450x25 mm</t>
  </si>
  <si>
    <t>TYP-E05AP011</t>
  </si>
  <si>
    <t>PLACA ANCLAJE S355-JR 250x250x15 mm I/4 GARROTAS SOLDADAS DIAM.20mm</t>
  </si>
  <si>
    <t>Total L2.04</t>
  </si>
  <si>
    <t>L2.05</t>
  </si>
  <si>
    <t>ACABADOS ARQUITECTÓNICOS</t>
  </si>
  <si>
    <t>TYP-E09GSS090</t>
  </si>
  <si>
    <t>CUBIERTA PANEL SÁNDWICH CHAPA PRELACADA + AISLAM. PUR 80 mm I/REMATES</t>
  </si>
  <si>
    <t>TYP-E07HCF110</t>
  </si>
  <si>
    <t>FACHADA PANEL SÁNDWICH VERTICAL CHAPA PREL + AISLAM. PUR 80 mm I/REMATES</t>
  </si>
  <si>
    <t>TYP-E07LSA020T</t>
  </si>
  <si>
    <t>FÁBRICA LCV 1P PERFORADO 5 cm MORTERO M-5</t>
  </si>
  <si>
    <t>TYP-EE0600</t>
  </si>
  <si>
    <t>LIMPIEZA DE SUPERFICIE CON CHORREADO DE ARENA</t>
  </si>
  <si>
    <t>TYP-E11BT080</t>
  </si>
  <si>
    <t>PAVIMENTO CONTINUO EPOXI ANTIDESLIZANTE</t>
  </si>
  <si>
    <t>TYP-S03EG020</t>
  </si>
  <si>
    <t>m</t>
  </si>
  <si>
    <t>LÍNEA DE VIDA PERMANENTE HOMOLOGADA CUBIERTA</t>
  </si>
  <si>
    <t>TYP-S03EH030</t>
  </si>
  <si>
    <t>PUNTO DE ANCLAJE FIJO ANTIPÉNDULO</t>
  </si>
  <si>
    <t>TYP-S03EI020</t>
  </si>
  <si>
    <t>EQUIPO PARA TRABAJO HORIZONTAL</t>
  </si>
  <si>
    <t>TYP-E15EV040</t>
  </si>
  <si>
    <t>ESCALERA DE PATES</t>
  </si>
  <si>
    <t>TYP-E15L010</t>
  </si>
  <si>
    <t>PUERTA SECCIONAL AUTOMATIZADA PUERTA + VENTANAS 3,50x5,00 m</t>
  </si>
  <si>
    <t>Total L2.05</t>
  </si>
  <si>
    <t>L2.06</t>
  </si>
  <si>
    <t>DRENAJE</t>
  </si>
  <si>
    <t>TYP-E03OEP030</t>
  </si>
  <si>
    <t>TUBO PVC P.COMPACTA JUNTA ELÁSTICA SN2 C.TEJA  250MM</t>
  </si>
  <si>
    <t>TYP-EI0011</t>
  </si>
  <si>
    <t>CANALÓN EN "U" 200X85 EN RESINAS DE POLIÉSTER Y FIBRA DE VIDRIO</t>
  </si>
  <si>
    <t>TYP-ER0381</t>
  </si>
  <si>
    <t>SUMINISTRO Y COLOCACIÓN DE TUBERÍA DE PVC D. 200 MM PARA BAJANTE</t>
  </si>
  <si>
    <t>TYP-U07XPC120</t>
  </si>
  <si>
    <t>CODO  87,5º PVC D=200 mm</t>
  </si>
  <si>
    <t>TYP-U07XPC168</t>
  </si>
  <si>
    <t>CODO  45º PVC D=200 mm</t>
  </si>
  <si>
    <t>TYP-E03ALR061</t>
  </si>
  <si>
    <t>ARQUETA DE SANEAMIENTO 60x60x125</t>
  </si>
  <si>
    <t>TYP-E03ALR062</t>
  </si>
  <si>
    <t>ARQUETA DE SANEAMIENTO 60x60x200</t>
  </si>
  <si>
    <t>TYP-E04NRM010</t>
  </si>
  <si>
    <t>HORMIGÓN RELLENO POZOS CIMENT. HM-20/B/40/IIa VERT. MANUAL</t>
  </si>
  <si>
    <t>Total L2.06</t>
  </si>
  <si>
    <t>L2.07</t>
  </si>
  <si>
    <t>INSTALACIONES</t>
  </si>
  <si>
    <t>L2.07.01</t>
  </si>
  <si>
    <t>DISTRIBUCIÓN DE ENERGÍA</t>
  </si>
  <si>
    <t>L2.03.04.01</t>
  </si>
  <si>
    <t>CABLEADO</t>
  </si>
  <si>
    <t>I31CBG002</t>
  </si>
  <si>
    <t>Cable de Cu. de 2 x 2,5 mm². + T de 0.6/1 KV. (Horario nocturno)</t>
  </si>
  <si>
    <t>I31CBF002X</t>
  </si>
  <si>
    <t>Cable de Cu. de 4 x 2,5 mm². + T, RZ1 (AS)- 0.6/1 KV. (Horario nocturno)</t>
  </si>
  <si>
    <t>I31CBF005E</t>
  </si>
  <si>
    <t>Cable de Cu. de 4 x 10 mm². + T, RZ1 (AS)- 0.6/1 KV. (Horario nocturno)</t>
  </si>
  <si>
    <t>I31CBF006E</t>
  </si>
  <si>
    <t>Cable de Cu. de 4 x 16 mm². + T, RZ1 (AS)- 0.6/1 KV. (Horario nocturno)</t>
  </si>
  <si>
    <t>Total L2.03.04.01</t>
  </si>
  <si>
    <t>L2.03.04.02</t>
  </si>
  <si>
    <t>CUADROS ELÉCTRICOS</t>
  </si>
  <si>
    <t>I31BAT001EX</t>
  </si>
  <si>
    <t>Revisión de toma de tierra completa.</t>
  </si>
  <si>
    <t>I31BDA003X16</t>
  </si>
  <si>
    <t>Cuadro secundario Nueva nave Dresinas</t>
  </si>
  <si>
    <t>Total L2.03.04.02</t>
  </si>
  <si>
    <t>L2.03.04.04</t>
  </si>
  <si>
    <t>CANALIZACIONES</t>
  </si>
  <si>
    <t>DIDKTA004X0</t>
  </si>
  <si>
    <t>Tubo PVC ríg. M 20/gp5</t>
  </si>
  <si>
    <t>Total L2.03.04.04</t>
  </si>
  <si>
    <t>L2.03.04.05</t>
  </si>
  <si>
    <t>LUMINARIAS</t>
  </si>
  <si>
    <t>DIDOEA006X</t>
  </si>
  <si>
    <t>Luminaria de emergencia LED de 500 lm, no permanente</t>
  </si>
  <si>
    <t>DIDOEA006X3</t>
  </si>
  <si>
    <t>Luminaria de emergencia LED de 300 lm, no permanente</t>
  </si>
  <si>
    <t>I31LDF380x</t>
  </si>
  <si>
    <t>LUMINARIA CAMPANA INDUSTRIAL LED</t>
  </si>
  <si>
    <t>Total L2.03.04.05</t>
  </si>
  <si>
    <t>L2.03.04.06</t>
  </si>
  <si>
    <t>INSTALACIÓN DE FUERZA</t>
  </si>
  <si>
    <t>I31BJD010X</t>
  </si>
  <si>
    <t>Caja con dos bases de enchufe industrial, 16A/230 V y 16A/400V</t>
  </si>
  <si>
    <t>I31NWS080</t>
  </si>
  <si>
    <t>BASE DE ENCHUFE SUPERFICIE</t>
  </si>
  <si>
    <t>Total L2.03.04.06</t>
  </si>
  <si>
    <t>L2.03.04.07</t>
  </si>
  <si>
    <t>VARIOS</t>
  </si>
  <si>
    <t>U11033030</t>
  </si>
  <si>
    <t>Caseta módulos 12-18 m</t>
  </si>
  <si>
    <t>U11032030</t>
  </si>
  <si>
    <t>Instalaciones interiores</t>
  </si>
  <si>
    <t>U11034030</t>
  </si>
  <si>
    <t>Amueblamiento provisional</t>
  </si>
  <si>
    <t>U08070090</t>
  </si>
  <si>
    <t>Radiador eléctrico 1.000 W mural</t>
  </si>
  <si>
    <t>Total L2.03.04.07</t>
  </si>
  <si>
    <t>L2.03.04.08</t>
  </si>
  <si>
    <t>LEGALIZACIÓN, PRUEBAS Y DOCUMENTACIÓN FINAL DE OBRA</t>
  </si>
  <si>
    <t>I31VXX001</t>
  </si>
  <si>
    <t>Documentación final de la obra de las instalaciones de distribución</t>
  </si>
  <si>
    <t>I31VMX004X</t>
  </si>
  <si>
    <t>Legalización de la totalidad de las instalaciones de B.T.</t>
  </si>
  <si>
    <t>Total L2.03.04.08</t>
  </si>
  <si>
    <t>Total L2.07.01</t>
  </si>
  <si>
    <t>Total L2.07</t>
  </si>
  <si>
    <t>L2.08</t>
  </si>
  <si>
    <t>VIAL PERIMETRAL NAVE DRESINAS/ALMACÉN</t>
  </si>
  <si>
    <t>U03CZ030</t>
  </si>
  <si>
    <t>ZAHORRA ARTIFICIAL 60% BASE e=20 cm</t>
  </si>
  <si>
    <t>U03VCS082</t>
  </si>
  <si>
    <t>t</t>
  </si>
  <si>
    <t>MEZCLA BITUMINOSA EN CALIENTE TIPO AC-22 SURF 50/70 S DESGASTE ÁNGELES &lt;25</t>
  </si>
  <si>
    <t>Total L2.08</t>
  </si>
  <si>
    <t>L2.09</t>
  </si>
  <si>
    <t>SEGURIDAD Y SALUD</t>
  </si>
  <si>
    <t>SyS.L2</t>
  </si>
  <si>
    <t>ESTUDIO DE SEGURIDAD Y SALUD</t>
  </si>
  <si>
    <t>Total L2.09</t>
  </si>
  <si>
    <t>Total LOTE 2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</si>
  <si>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</si>
  <si>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</si>
  <si>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</si>
  <si>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</si>
  <si>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</si>
  <si>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Nombre de Empresa</t>
  </si>
  <si>
    <t>Domicilio Fiscal</t>
  </si>
  <si>
    <t>CIF:</t>
  </si>
  <si>
    <t>Fecha:</t>
  </si>
  <si>
    <t>Sello</t>
  </si>
  <si>
    <t>Firma</t>
  </si>
  <si>
    <t>Oferta</t>
  </si>
  <si>
    <t>ImpOfer</t>
  </si>
  <si>
    <t>NOTAS</t>
  </si>
  <si>
    <t>1. - Los precios por partida ofertados no podrán ser superiores a los presupuestados.</t>
  </si>
  <si>
    <t>2.- El importe total de la oferta sin IVA no podrá superar la Base Imponible.</t>
  </si>
  <si>
    <t>3. - El importe de las partidas alzadas no podrá verse modificado en la oferta presentada respecto al importe de licitación.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</si>
</sst>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9"/>
      <color indexed="81"/>
      <name val="Tahoma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7" fillId="4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5" borderId="0" xfId="0" applyFont="1" applyFill="1" applyAlignment="1">
      <alignment vertical="top"/>
    </xf>
    <xf numFmtId="49" fontId="5" fillId="6" borderId="0" xfId="0" applyNumberFormat="1" applyFont="1" applyFill="1" applyAlignment="1">
      <alignment vertical="top"/>
    </xf>
    <xf numFmtId="4" fontId="6" fillId="6" borderId="0" xfId="0" applyNumberFormat="1" applyFont="1" applyFill="1" applyAlignment="1">
      <alignment vertical="top"/>
    </xf>
    <xf numFmtId="49" fontId="5" fillId="7" borderId="0" xfId="0" applyNumberFormat="1" applyFont="1" applyFill="1" applyAlignment="1">
      <alignment vertical="top"/>
    </xf>
    <xf numFmtId="4" fontId="6" fillId="7" borderId="0" xfId="0" applyNumberFormat="1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5" borderId="0" xfId="0" applyFont="1" applyFill="1" applyAlignment="1">
      <alignment vertical="top" wrapText="1"/>
    </xf>
    <xf numFmtId="49" fontId="5" fillId="6" borderId="0" xfId="0" applyNumberFormat="1" applyFont="1" applyFill="1" applyAlignment="1">
      <alignment vertical="top" wrapText="1"/>
    </xf>
    <xf numFmtId="49" fontId="5" fillId="7" borderId="0" xfId="0" applyNumberFormat="1" applyFont="1" applyFill="1" applyAlignment="1">
      <alignment vertical="top" wrapText="1"/>
    </xf>
    <xf numFmtId="4" fontId="7" fillId="0" borderId="0" xfId="0" applyNumberFormat="1" applyFont="1" applyAlignment="1" applyProtection="1">
      <alignment vertical="top"/>
      <protection locked="0"/>
    </xf>
    <xf numFmtId="4" fontId="10" fillId="0" borderId="0" xfId="0" applyNumberFormat="1" applyFont="1" applyAlignment="1">
      <alignment vertical="top"/>
    </xf>
    <xf numFmtId="0" fontId="0" fillId="8" borderId="1" xfId="0" applyFill="1" applyBorder="1"/>
    <xf numFmtId="0" fontId="0" fillId="8" borderId="2" xfId="0" applyFill="1" applyBorder="1"/>
    <xf numFmtId="49" fontId="5" fillId="8" borderId="2" xfId="0" applyNumberFormat="1" applyFont="1" applyFill="1" applyBorder="1" applyAlignment="1">
      <alignment vertical="top" wrapText="1"/>
    </xf>
    <xf numFmtId="4" fontId="6" fillId="8" borderId="3" xfId="0" applyNumberFormat="1" applyFont="1" applyFill="1" applyBorder="1" applyAlignment="1">
      <alignment vertical="top"/>
    </xf>
    <xf numFmtId="0" fontId="0" fillId="8" borderId="4" xfId="0" applyFill="1" applyBorder="1"/>
    <xf numFmtId="0" fontId="0" fillId="8" borderId="0" xfId="0" applyFill="1" applyBorder="1"/>
    <xf numFmtId="49" fontId="5" fillId="8" borderId="0" xfId="0" applyNumberFormat="1" applyFont="1" applyFill="1" applyBorder="1" applyAlignment="1">
      <alignment vertical="top" wrapText="1"/>
    </xf>
    <xf numFmtId="9" fontId="7" fillId="8" borderId="4" xfId="0" applyNumberFormat="1" applyFont="1" applyFill="1" applyBorder="1" applyAlignment="1">
      <alignment vertical="top"/>
    </xf>
    <xf numFmtId="4" fontId="6" fillId="8" borderId="5" xfId="0" applyNumberFormat="1" applyFont="1" applyFill="1" applyBorder="1" applyAlignment="1">
      <alignment vertical="top"/>
    </xf>
    <xf numFmtId="4" fontId="7" fillId="8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8" borderId="6" xfId="0" applyFill="1" applyBorder="1"/>
    <xf numFmtId="0" fontId="0" fillId="8" borderId="7" xfId="0" applyFill="1" applyBorder="1"/>
    <xf numFmtId="49" fontId="5" fillId="8" borderId="8" xfId="0" applyNumberFormat="1" applyFont="1" applyFill="1" applyBorder="1" applyAlignment="1">
      <alignment vertical="top"/>
    </xf>
    <xf numFmtId="4" fontId="6" fillId="8" borderId="8" xfId="0" applyNumberFormat="1" applyFont="1" applyFill="1" applyBorder="1" applyAlignment="1">
      <alignment vertical="top"/>
    </xf>
    <xf numFmtId="49" fontId="11" fillId="0" borderId="0" xfId="0" applyNumberFormat="1" applyFont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49" fontId="11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 applyProtection="1">
      <alignment vertical="top"/>
      <protection locked="0"/>
    </xf>
    <xf numFmtId="4" fontId="7" fillId="0" borderId="0" xfId="0" applyNumberFormat="1" applyFont="1" applyFill="1" applyBorder="1" applyAlignment="1" applyProtection="1">
      <alignment vertical="top"/>
    </xf>
    <xf numFmtId="4" fontId="5" fillId="0" borderId="0" xfId="0" applyNumberFormat="1" applyFont="1" applyFill="1" applyBorder="1" applyAlignment="1" applyProtection="1">
      <alignment horizontal="right" vertical="center"/>
    </xf>
    <xf numFmtId="49" fontId="5" fillId="10" borderId="1" xfId="0" applyNumberFormat="1" applyFont="1" applyFill="1" applyBorder="1" applyAlignment="1">
      <alignment vertical="center"/>
    </xf>
    <xf numFmtId="49" fontId="2" fillId="10" borderId="2" xfId="0" applyNumberFormat="1" applyFont="1" applyFill="1" applyBorder="1" applyAlignment="1">
      <alignment vertical="top"/>
    </xf>
    <xf numFmtId="49" fontId="2" fillId="10" borderId="2" xfId="0" applyNumberFormat="1" applyFont="1" applyFill="1" applyBorder="1" applyAlignment="1">
      <alignment horizontal="left" vertical="center"/>
    </xf>
    <xf numFmtId="49" fontId="2" fillId="10" borderId="2" xfId="0" applyNumberFormat="1" applyFont="1" applyFill="1" applyBorder="1" applyAlignment="1" applyProtection="1">
      <alignment horizontal="left" vertical="center"/>
    </xf>
    <xf numFmtId="4" fontId="12" fillId="10" borderId="2" xfId="0" applyNumberFormat="1" applyFont="1" applyFill="1" applyBorder="1" applyAlignment="1" applyProtection="1">
      <alignment vertical="top"/>
    </xf>
    <xf numFmtId="4" fontId="2" fillId="10" borderId="3" xfId="0" applyNumberFormat="1" applyFont="1" applyFill="1" applyBorder="1" applyAlignment="1" applyProtection="1">
      <alignment horizontal="right" vertical="center"/>
    </xf>
    <xf numFmtId="49" fontId="5" fillId="10" borderId="4" xfId="0" applyNumberFormat="1" applyFont="1" applyFill="1" applyBorder="1" applyAlignment="1">
      <alignment vertical="center"/>
    </xf>
    <xf numFmtId="49" fontId="2" fillId="10" borderId="0" xfId="0" applyNumberFormat="1" applyFont="1" applyFill="1" applyBorder="1" applyAlignment="1">
      <alignment vertical="top"/>
    </xf>
    <xf numFmtId="49" fontId="2" fillId="10" borderId="0" xfId="0" applyNumberFormat="1" applyFont="1" applyFill="1" applyBorder="1" applyAlignment="1">
      <alignment horizontal="left" vertical="center"/>
    </xf>
    <xf numFmtId="49" fontId="2" fillId="10" borderId="0" xfId="0" applyNumberFormat="1" applyFont="1" applyFill="1" applyBorder="1" applyAlignment="1" applyProtection="1">
      <alignment horizontal="left" vertical="center"/>
    </xf>
    <xf numFmtId="4" fontId="12" fillId="10" borderId="0" xfId="0" applyNumberFormat="1" applyFont="1" applyFill="1" applyBorder="1" applyAlignment="1" applyProtection="1">
      <alignment vertical="top"/>
    </xf>
    <xf numFmtId="4" fontId="2" fillId="10" borderId="5" xfId="0" applyNumberFormat="1" applyFont="1" applyFill="1" applyBorder="1" applyAlignment="1" applyProtection="1">
      <alignment horizontal="right" vertical="center"/>
    </xf>
    <xf numFmtId="49" fontId="5" fillId="10" borderId="6" xfId="0" applyNumberFormat="1" applyFont="1" applyFill="1" applyBorder="1" applyAlignment="1">
      <alignment vertical="center"/>
    </xf>
    <xf numFmtId="49" fontId="2" fillId="10" borderId="7" xfId="0" applyNumberFormat="1" applyFont="1" applyFill="1" applyBorder="1" applyAlignment="1">
      <alignment vertical="top"/>
    </xf>
    <xf numFmtId="49" fontId="2" fillId="10" borderId="7" xfId="0" applyNumberFormat="1" applyFont="1" applyFill="1" applyBorder="1" applyAlignment="1">
      <alignment horizontal="left" vertical="center"/>
    </xf>
    <xf numFmtId="49" fontId="2" fillId="10" borderId="7" xfId="0" applyNumberFormat="1" applyFont="1" applyFill="1" applyBorder="1" applyAlignment="1" applyProtection="1">
      <alignment horizontal="left" vertical="center"/>
    </xf>
    <xf numFmtId="4" fontId="12" fillId="10" borderId="7" xfId="0" applyNumberFormat="1" applyFont="1" applyFill="1" applyBorder="1" applyAlignment="1" applyProtection="1">
      <alignment vertical="top"/>
    </xf>
    <xf numFmtId="4" fontId="2" fillId="10" borderId="8" xfId="0" applyNumberFormat="1" applyFont="1" applyFill="1" applyBorder="1" applyAlignment="1" applyProtection="1">
      <alignment horizontal="right" vertical="center"/>
    </xf>
    <xf numFmtId="0" fontId="10" fillId="0" borderId="9" xfId="0" applyFont="1" applyBorder="1" applyAlignment="1" applyProtection="1">
      <alignment horizontal="left"/>
      <protection locked="0"/>
    </xf>
    <xf numFmtId="0" fontId="2" fillId="9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center" vertical="center"/>
    </xf>
    <xf numFmtId="0" fontId="10" fillId="0" borderId="9" xfId="0" applyFont="1" applyFill="1" applyBorder="1" applyAlignment="1">
      <alignment horizontal="left" wrapText="1"/>
    </xf>
    <xf numFmtId="0" fontId="10" fillId="0" borderId="9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0A1C4-4C50-40BE-8B42-FCF95D0FD829}">
  <sheetPr>
    <pageSetUpPr fitToPage="1"/>
  </sheetPr>
  <dimension ref="A1:J135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7" sqref="I7"/>
    </sheetView>
  </sheetViews>
  <sheetFormatPr baseColWidth="10" defaultRowHeight="15" x14ac:dyDescent="0.25"/>
  <cols>
    <col min="1" max="1" width="13.28515625" customWidth="1"/>
    <col min="2" max="2" width="6.7109375" customWidth="1"/>
    <col min="3" max="3" width="3.85546875" customWidth="1"/>
    <col min="4" max="4" width="38.85546875" customWidth="1"/>
    <col min="5" max="7" width="10.7109375" customWidth="1"/>
    <col min="8" max="8" width="10.7109375" hidden="1" customWidth="1"/>
    <col min="9" max="10" width="10.7109375" customWidth="1"/>
  </cols>
  <sheetData>
    <row r="1" spans="1:10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/>
      <c r="B2" s="2"/>
      <c r="C2" s="2"/>
      <c r="D2" s="2"/>
      <c r="E2" s="2"/>
      <c r="F2" s="72" t="s">
        <v>1</v>
      </c>
      <c r="G2" s="72"/>
      <c r="H2" s="2"/>
      <c r="I2" s="73" t="s">
        <v>198</v>
      </c>
      <c r="J2" s="73"/>
    </row>
    <row r="3" spans="1:10" x14ac:dyDescent="0.25">
      <c r="A3" s="4" t="s">
        <v>2</v>
      </c>
      <c r="B3" s="4" t="s">
        <v>3</v>
      </c>
      <c r="C3" s="4" t="s">
        <v>4</v>
      </c>
      <c r="D3" s="22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199</v>
      </c>
    </row>
    <row r="4" spans="1:10" x14ac:dyDescent="0.25">
      <c r="A4" s="5" t="s">
        <v>9</v>
      </c>
      <c r="B4" s="5" t="s">
        <v>10</v>
      </c>
      <c r="C4" s="5" t="s">
        <v>11</v>
      </c>
      <c r="D4" s="23" t="s">
        <v>12</v>
      </c>
      <c r="E4" s="6">
        <f t="shared" ref="E4:J4" si="0">E113</f>
        <v>1</v>
      </c>
      <c r="F4" s="7">
        <f t="shared" si="0"/>
        <v>437829.56</v>
      </c>
      <c r="G4" s="7">
        <f t="shared" si="0"/>
        <v>437829.56</v>
      </c>
      <c r="H4" s="6">
        <f t="shared" si="0"/>
        <v>1</v>
      </c>
      <c r="I4" s="7">
        <f t="shared" si="0"/>
        <v>17535.64</v>
      </c>
      <c r="J4" s="7">
        <f t="shared" si="0"/>
        <v>17535.64</v>
      </c>
    </row>
    <row r="5" spans="1:10" x14ac:dyDescent="0.25">
      <c r="A5" s="8" t="s">
        <v>13</v>
      </c>
      <c r="B5" s="8" t="s">
        <v>10</v>
      </c>
      <c r="C5" s="8" t="s">
        <v>11</v>
      </c>
      <c r="D5" s="24" t="s">
        <v>14</v>
      </c>
      <c r="E5" s="9">
        <f t="shared" ref="E5:J5" si="1">E8</f>
        <v>1</v>
      </c>
      <c r="F5" s="9">
        <f t="shared" si="1"/>
        <v>17612.95</v>
      </c>
      <c r="G5" s="9">
        <f t="shared" si="1"/>
        <v>17612.95</v>
      </c>
      <c r="H5" s="9">
        <f t="shared" si="1"/>
        <v>1</v>
      </c>
      <c r="I5" s="9">
        <f t="shared" si="1"/>
        <v>13891.5</v>
      </c>
      <c r="J5" s="9">
        <f t="shared" si="1"/>
        <v>13891.5</v>
      </c>
    </row>
    <row r="6" spans="1:10" ht="22.5" x14ac:dyDescent="0.25">
      <c r="A6" s="10" t="s">
        <v>15</v>
      </c>
      <c r="B6" s="11" t="s">
        <v>16</v>
      </c>
      <c r="C6" s="11" t="s">
        <v>17</v>
      </c>
      <c r="D6" s="25" t="s">
        <v>18</v>
      </c>
      <c r="E6" s="12">
        <v>1</v>
      </c>
      <c r="F6" s="12">
        <v>13891.5</v>
      </c>
      <c r="G6" s="13">
        <f>ROUND(E6*F6,2)</f>
        <v>13891.5</v>
      </c>
      <c r="H6" s="12">
        <v>1</v>
      </c>
      <c r="I6" s="31">
        <v>13891.5</v>
      </c>
      <c r="J6" s="13">
        <f>ROUND(H6*I6,2)</f>
        <v>13891.5</v>
      </c>
    </row>
    <row r="7" spans="1:10" ht="22.5" x14ac:dyDescent="0.25">
      <c r="A7" s="10" t="s">
        <v>19</v>
      </c>
      <c r="B7" s="11" t="s">
        <v>16</v>
      </c>
      <c r="C7" s="11" t="s">
        <v>20</v>
      </c>
      <c r="D7" s="25" t="s">
        <v>21</v>
      </c>
      <c r="E7" s="12">
        <v>94.19</v>
      </c>
      <c r="F7" s="12">
        <v>39.51</v>
      </c>
      <c r="G7" s="13">
        <f>ROUND(E7*F7,2)</f>
        <v>3721.45</v>
      </c>
      <c r="H7" s="12">
        <v>94.19</v>
      </c>
      <c r="I7" s="30"/>
      <c r="J7" s="13">
        <f>ROUND(H7*I7,2)</f>
        <v>0</v>
      </c>
    </row>
    <row r="8" spans="1:10" x14ac:dyDescent="0.25">
      <c r="A8" s="14"/>
      <c r="B8" s="14"/>
      <c r="C8" s="14"/>
      <c r="D8" s="26" t="s">
        <v>22</v>
      </c>
      <c r="E8" s="12">
        <v>1</v>
      </c>
      <c r="F8" s="15">
        <f>SUM(G6:G7)</f>
        <v>17612.95</v>
      </c>
      <c r="G8" s="15">
        <f>ROUND(E8*F8,2)</f>
        <v>17612.95</v>
      </c>
      <c r="H8" s="12">
        <v>1</v>
      </c>
      <c r="I8" s="15">
        <f>SUM(J6:J7)</f>
        <v>13891.5</v>
      </c>
      <c r="J8" s="15">
        <f>ROUND(H8*I8,2)</f>
        <v>13891.5</v>
      </c>
    </row>
    <row r="9" spans="1:10" ht="0.95" customHeight="1" x14ac:dyDescent="0.25">
      <c r="A9" s="16"/>
      <c r="B9" s="16"/>
      <c r="C9" s="16"/>
      <c r="D9" s="27"/>
      <c r="E9" s="16"/>
      <c r="F9" s="16"/>
      <c r="G9" s="16"/>
      <c r="H9" s="16"/>
      <c r="I9" s="16"/>
      <c r="J9" s="16"/>
    </row>
    <row r="10" spans="1:10" x14ac:dyDescent="0.25">
      <c r="A10" s="8" t="s">
        <v>23</v>
      </c>
      <c r="B10" s="8" t="s">
        <v>10</v>
      </c>
      <c r="C10" s="8" t="s">
        <v>11</v>
      </c>
      <c r="D10" s="24" t="s">
        <v>24</v>
      </c>
      <c r="E10" s="9">
        <f t="shared" ref="E10:J10" si="2">E16</f>
        <v>1</v>
      </c>
      <c r="F10" s="9">
        <f t="shared" si="2"/>
        <v>1244.51</v>
      </c>
      <c r="G10" s="9">
        <f t="shared" si="2"/>
        <v>1244.51</v>
      </c>
      <c r="H10" s="9">
        <f t="shared" si="2"/>
        <v>1</v>
      </c>
      <c r="I10" s="9">
        <f t="shared" si="2"/>
        <v>0</v>
      </c>
      <c r="J10" s="9">
        <f t="shared" si="2"/>
        <v>0</v>
      </c>
    </row>
    <row r="11" spans="1:10" ht="22.5" x14ac:dyDescent="0.25">
      <c r="A11" s="10" t="s">
        <v>25</v>
      </c>
      <c r="B11" s="11" t="s">
        <v>16</v>
      </c>
      <c r="C11" s="11" t="s">
        <v>26</v>
      </c>
      <c r="D11" s="25" t="s">
        <v>27</v>
      </c>
      <c r="E11" s="12">
        <v>54.67</v>
      </c>
      <c r="F11" s="12">
        <v>17.68</v>
      </c>
      <c r="G11" s="13">
        <f t="shared" ref="G11:G16" si="3">ROUND(E11*F11,2)</f>
        <v>966.57</v>
      </c>
      <c r="H11" s="12">
        <v>54.67</v>
      </c>
      <c r="I11" s="30"/>
      <c r="J11" s="13">
        <f t="shared" ref="J11:J16" si="4">ROUND(H11*I11,2)</f>
        <v>0</v>
      </c>
    </row>
    <row r="12" spans="1:10" x14ac:dyDescent="0.25">
      <c r="A12" s="10" t="s">
        <v>28</v>
      </c>
      <c r="B12" s="11" t="s">
        <v>16</v>
      </c>
      <c r="C12" s="11" t="s">
        <v>26</v>
      </c>
      <c r="D12" s="25" t="s">
        <v>29</v>
      </c>
      <c r="E12" s="12">
        <v>17.010000000000002</v>
      </c>
      <c r="F12" s="12">
        <v>9.6</v>
      </c>
      <c r="G12" s="13">
        <f t="shared" si="3"/>
        <v>163.30000000000001</v>
      </c>
      <c r="H12" s="12">
        <v>17.010000000000002</v>
      </c>
      <c r="I12" s="30"/>
      <c r="J12" s="13">
        <f t="shared" si="4"/>
        <v>0</v>
      </c>
    </row>
    <row r="13" spans="1:10" x14ac:dyDescent="0.25">
      <c r="A13" s="10" t="s">
        <v>30</v>
      </c>
      <c r="B13" s="11" t="s">
        <v>16</v>
      </c>
      <c r="C13" s="11" t="s">
        <v>26</v>
      </c>
      <c r="D13" s="25" t="s">
        <v>31</v>
      </c>
      <c r="E13" s="12">
        <v>1.21</v>
      </c>
      <c r="F13" s="12">
        <v>22.81</v>
      </c>
      <c r="G13" s="13">
        <f t="shared" si="3"/>
        <v>27.6</v>
      </c>
      <c r="H13" s="12">
        <v>1.21</v>
      </c>
      <c r="I13" s="30"/>
      <c r="J13" s="13">
        <f t="shared" si="4"/>
        <v>0</v>
      </c>
    </row>
    <row r="14" spans="1:10" x14ac:dyDescent="0.25">
      <c r="A14" s="10" t="s">
        <v>32</v>
      </c>
      <c r="B14" s="11" t="s">
        <v>16</v>
      </c>
      <c r="C14" s="11" t="s">
        <v>26</v>
      </c>
      <c r="D14" s="25" t="s">
        <v>33</v>
      </c>
      <c r="E14" s="12">
        <v>1.96</v>
      </c>
      <c r="F14" s="12">
        <v>15.79</v>
      </c>
      <c r="G14" s="13">
        <f t="shared" si="3"/>
        <v>30.95</v>
      </c>
      <c r="H14" s="12">
        <v>1.96</v>
      </c>
      <c r="I14" s="30"/>
      <c r="J14" s="13">
        <f t="shared" si="4"/>
        <v>0</v>
      </c>
    </row>
    <row r="15" spans="1:10" ht="22.5" x14ac:dyDescent="0.25">
      <c r="A15" s="10" t="s">
        <v>34</v>
      </c>
      <c r="B15" s="11" t="s">
        <v>16</v>
      </c>
      <c r="C15" s="11" t="s">
        <v>26</v>
      </c>
      <c r="D15" s="25" t="s">
        <v>35</v>
      </c>
      <c r="E15" s="12">
        <v>6.13</v>
      </c>
      <c r="F15" s="12">
        <v>9.15</v>
      </c>
      <c r="G15" s="13">
        <f t="shared" si="3"/>
        <v>56.09</v>
      </c>
      <c r="H15" s="12">
        <v>6.13</v>
      </c>
      <c r="I15" s="30"/>
      <c r="J15" s="13">
        <f t="shared" si="4"/>
        <v>0</v>
      </c>
    </row>
    <row r="16" spans="1:10" x14ac:dyDescent="0.25">
      <c r="A16" s="14"/>
      <c r="B16" s="14"/>
      <c r="C16" s="14"/>
      <c r="D16" s="26" t="s">
        <v>36</v>
      </c>
      <c r="E16" s="12">
        <v>1</v>
      </c>
      <c r="F16" s="15">
        <f>SUM(G11:G15)</f>
        <v>1244.51</v>
      </c>
      <c r="G16" s="15">
        <f t="shared" si="3"/>
        <v>1244.51</v>
      </c>
      <c r="H16" s="12">
        <v>1</v>
      </c>
      <c r="I16" s="15">
        <f>SUM(J11:J15)</f>
        <v>0</v>
      </c>
      <c r="J16" s="15">
        <f t="shared" si="4"/>
        <v>0</v>
      </c>
    </row>
    <row r="17" spans="1:10" ht="0.95" customHeight="1" x14ac:dyDescent="0.25">
      <c r="A17" s="16"/>
      <c r="B17" s="16"/>
      <c r="C17" s="16"/>
      <c r="D17" s="27"/>
      <c r="E17" s="16"/>
      <c r="F17" s="16"/>
      <c r="G17" s="16"/>
      <c r="H17" s="16"/>
      <c r="I17" s="16"/>
      <c r="J17" s="16"/>
    </row>
    <row r="18" spans="1:10" x14ac:dyDescent="0.25">
      <c r="A18" s="8" t="s">
        <v>37</v>
      </c>
      <c r="B18" s="8" t="s">
        <v>10</v>
      </c>
      <c r="C18" s="8" t="s">
        <v>11</v>
      </c>
      <c r="D18" s="24" t="s">
        <v>38</v>
      </c>
      <c r="E18" s="9">
        <f t="shared" ref="E18:J18" si="5">E25</f>
        <v>1</v>
      </c>
      <c r="F18" s="9">
        <f t="shared" si="5"/>
        <v>7825.49</v>
      </c>
      <c r="G18" s="9">
        <f t="shared" si="5"/>
        <v>7825.49</v>
      </c>
      <c r="H18" s="9">
        <f t="shared" si="5"/>
        <v>1</v>
      </c>
      <c r="I18" s="9">
        <f t="shared" si="5"/>
        <v>0</v>
      </c>
      <c r="J18" s="9">
        <f t="shared" si="5"/>
        <v>0</v>
      </c>
    </row>
    <row r="19" spans="1:10" ht="22.5" x14ac:dyDescent="0.25">
      <c r="A19" s="10" t="s">
        <v>39</v>
      </c>
      <c r="B19" s="11" t="s">
        <v>16</v>
      </c>
      <c r="C19" s="11" t="s">
        <v>26</v>
      </c>
      <c r="D19" s="25" t="s">
        <v>40</v>
      </c>
      <c r="E19" s="12">
        <v>3.3</v>
      </c>
      <c r="F19" s="12">
        <v>86.13</v>
      </c>
      <c r="G19" s="13">
        <f t="shared" ref="G19:G25" si="6">ROUND(E19*F19,2)</f>
        <v>284.23</v>
      </c>
      <c r="H19" s="12">
        <v>3.3</v>
      </c>
      <c r="I19" s="30"/>
      <c r="J19" s="13">
        <f t="shared" ref="J19:J25" si="7">ROUND(H19*I19,2)</f>
        <v>0</v>
      </c>
    </row>
    <row r="20" spans="1:10" ht="22.5" x14ac:dyDescent="0.25">
      <c r="A20" s="10" t="s">
        <v>41</v>
      </c>
      <c r="B20" s="11" t="s">
        <v>16</v>
      </c>
      <c r="C20" s="11" t="s">
        <v>26</v>
      </c>
      <c r="D20" s="25" t="s">
        <v>42</v>
      </c>
      <c r="E20" s="12">
        <v>18.100000000000001</v>
      </c>
      <c r="F20" s="12">
        <v>77.52</v>
      </c>
      <c r="G20" s="13">
        <f t="shared" si="6"/>
        <v>1403.11</v>
      </c>
      <c r="H20" s="12">
        <v>18.100000000000001</v>
      </c>
      <c r="I20" s="30"/>
      <c r="J20" s="13">
        <f t="shared" si="7"/>
        <v>0</v>
      </c>
    </row>
    <row r="21" spans="1:10" ht="22.5" x14ac:dyDescent="0.25">
      <c r="A21" s="10" t="s">
        <v>43</v>
      </c>
      <c r="B21" s="11" t="s">
        <v>16</v>
      </c>
      <c r="C21" s="11" t="s">
        <v>26</v>
      </c>
      <c r="D21" s="25" t="s">
        <v>44</v>
      </c>
      <c r="E21" s="12">
        <v>40.200000000000003</v>
      </c>
      <c r="F21" s="12">
        <v>94.34</v>
      </c>
      <c r="G21" s="13">
        <f t="shared" si="6"/>
        <v>3792.47</v>
      </c>
      <c r="H21" s="12">
        <v>40.200000000000003</v>
      </c>
      <c r="I21" s="30"/>
      <c r="J21" s="13">
        <f t="shared" si="7"/>
        <v>0</v>
      </c>
    </row>
    <row r="22" spans="1:10" x14ac:dyDescent="0.25">
      <c r="A22" s="10" t="s">
        <v>45</v>
      </c>
      <c r="B22" s="11" t="s">
        <v>16</v>
      </c>
      <c r="C22" s="11" t="s">
        <v>26</v>
      </c>
      <c r="D22" s="25" t="s">
        <v>46</v>
      </c>
      <c r="E22" s="12">
        <v>1.1100000000000001</v>
      </c>
      <c r="F22" s="12">
        <v>89.11</v>
      </c>
      <c r="G22" s="13">
        <f t="shared" si="6"/>
        <v>98.91</v>
      </c>
      <c r="H22" s="12">
        <v>1.1100000000000001</v>
      </c>
      <c r="I22" s="30"/>
      <c r="J22" s="13">
        <f t="shared" si="7"/>
        <v>0</v>
      </c>
    </row>
    <row r="23" spans="1:10" x14ac:dyDescent="0.25">
      <c r="A23" s="10" t="s">
        <v>47</v>
      </c>
      <c r="B23" s="11" t="s">
        <v>16</v>
      </c>
      <c r="C23" s="11" t="s">
        <v>48</v>
      </c>
      <c r="D23" s="25" t="s">
        <v>49</v>
      </c>
      <c r="E23" s="12">
        <v>1570</v>
      </c>
      <c r="F23" s="12">
        <v>1.37</v>
      </c>
      <c r="G23" s="13">
        <f t="shared" si="6"/>
        <v>2150.9</v>
      </c>
      <c r="H23" s="12">
        <v>1570</v>
      </c>
      <c r="I23" s="30"/>
      <c r="J23" s="13">
        <f t="shared" si="7"/>
        <v>0</v>
      </c>
    </row>
    <row r="24" spans="1:10" x14ac:dyDescent="0.25">
      <c r="A24" s="10" t="s">
        <v>50</v>
      </c>
      <c r="B24" s="11" t="s">
        <v>16</v>
      </c>
      <c r="C24" s="11" t="s">
        <v>20</v>
      </c>
      <c r="D24" s="25" t="s">
        <v>51</v>
      </c>
      <c r="E24" s="12">
        <v>4.43</v>
      </c>
      <c r="F24" s="12">
        <v>21.64</v>
      </c>
      <c r="G24" s="13">
        <f t="shared" si="6"/>
        <v>95.87</v>
      </c>
      <c r="H24" s="12">
        <v>4.43</v>
      </c>
      <c r="I24" s="30"/>
      <c r="J24" s="13">
        <f t="shared" si="7"/>
        <v>0</v>
      </c>
    </row>
    <row r="25" spans="1:10" x14ac:dyDescent="0.25">
      <c r="A25" s="14"/>
      <c r="B25" s="14"/>
      <c r="C25" s="14"/>
      <c r="D25" s="26" t="s">
        <v>52</v>
      </c>
      <c r="E25" s="12">
        <v>1</v>
      </c>
      <c r="F25" s="15">
        <f>SUM(G19:G24)</f>
        <v>7825.49</v>
      </c>
      <c r="G25" s="15">
        <f t="shared" si="6"/>
        <v>7825.49</v>
      </c>
      <c r="H25" s="12">
        <v>1</v>
      </c>
      <c r="I25" s="15">
        <f>SUM(J19:J24)</f>
        <v>0</v>
      </c>
      <c r="J25" s="15">
        <f t="shared" si="7"/>
        <v>0</v>
      </c>
    </row>
    <row r="26" spans="1:10" ht="0.95" customHeight="1" x14ac:dyDescent="0.25">
      <c r="A26" s="16"/>
      <c r="B26" s="16"/>
      <c r="C26" s="16"/>
      <c r="D26" s="27"/>
      <c r="E26" s="16"/>
      <c r="F26" s="16"/>
      <c r="G26" s="16"/>
      <c r="H26" s="16"/>
      <c r="I26" s="16"/>
      <c r="J26" s="16"/>
    </row>
    <row r="27" spans="1:10" x14ac:dyDescent="0.25">
      <c r="A27" s="8" t="s">
        <v>53</v>
      </c>
      <c r="B27" s="8" t="s">
        <v>10</v>
      </c>
      <c r="C27" s="8" t="s">
        <v>11</v>
      </c>
      <c r="D27" s="24" t="s">
        <v>54</v>
      </c>
      <c r="E27" s="9">
        <f t="shared" ref="E27:J27" si="8">E33</f>
        <v>1</v>
      </c>
      <c r="F27" s="9">
        <f t="shared" si="8"/>
        <v>65613.62</v>
      </c>
      <c r="G27" s="9">
        <f t="shared" si="8"/>
        <v>65613.62</v>
      </c>
      <c r="H27" s="9">
        <f t="shared" si="8"/>
        <v>1</v>
      </c>
      <c r="I27" s="9">
        <f t="shared" si="8"/>
        <v>0</v>
      </c>
      <c r="J27" s="9">
        <f t="shared" si="8"/>
        <v>0</v>
      </c>
    </row>
    <row r="28" spans="1:10" x14ac:dyDescent="0.25">
      <c r="A28" s="10" t="s">
        <v>55</v>
      </c>
      <c r="B28" s="11" t="s">
        <v>16</v>
      </c>
      <c r="C28" s="11" t="s">
        <v>48</v>
      </c>
      <c r="D28" s="25" t="s">
        <v>56</v>
      </c>
      <c r="E28" s="12">
        <v>11700.94</v>
      </c>
      <c r="F28" s="12">
        <v>2.44</v>
      </c>
      <c r="G28" s="13">
        <f t="shared" ref="G28:G33" si="9">ROUND(E28*F28,2)</f>
        <v>28550.29</v>
      </c>
      <c r="H28" s="12">
        <v>11700.94</v>
      </c>
      <c r="I28" s="30"/>
      <c r="J28" s="13">
        <f t="shared" ref="J28:J33" si="10">ROUND(H28*I28,2)</f>
        <v>0</v>
      </c>
    </row>
    <row r="29" spans="1:10" ht="22.5" x14ac:dyDescent="0.25">
      <c r="A29" s="10" t="s">
        <v>57</v>
      </c>
      <c r="B29" s="11" t="s">
        <v>16</v>
      </c>
      <c r="C29" s="11" t="s">
        <v>20</v>
      </c>
      <c r="D29" s="25" t="s">
        <v>58</v>
      </c>
      <c r="E29" s="12">
        <v>374.2</v>
      </c>
      <c r="F29" s="12">
        <v>93.02</v>
      </c>
      <c r="G29" s="13">
        <f t="shared" si="9"/>
        <v>34808.080000000002</v>
      </c>
      <c r="H29" s="12">
        <v>374.2</v>
      </c>
      <c r="I29" s="30"/>
      <c r="J29" s="13">
        <f t="shared" si="10"/>
        <v>0</v>
      </c>
    </row>
    <row r="30" spans="1:10" x14ac:dyDescent="0.25">
      <c r="A30" s="10" t="s">
        <v>59</v>
      </c>
      <c r="B30" s="11" t="s">
        <v>16</v>
      </c>
      <c r="C30" s="11" t="s">
        <v>48</v>
      </c>
      <c r="D30" s="25" t="s">
        <v>60</v>
      </c>
      <c r="E30" s="12">
        <v>357.56</v>
      </c>
      <c r="F30" s="12">
        <v>2.1</v>
      </c>
      <c r="G30" s="13">
        <f t="shared" si="9"/>
        <v>750.88</v>
      </c>
      <c r="H30" s="12">
        <v>357.56</v>
      </c>
      <c r="I30" s="30"/>
      <c r="J30" s="13">
        <f t="shared" si="10"/>
        <v>0</v>
      </c>
    </row>
    <row r="31" spans="1:10" x14ac:dyDescent="0.25">
      <c r="A31" s="10" t="s">
        <v>61</v>
      </c>
      <c r="B31" s="11" t="s">
        <v>16</v>
      </c>
      <c r="C31" s="11" t="s">
        <v>62</v>
      </c>
      <c r="D31" s="25" t="s">
        <v>63</v>
      </c>
      <c r="E31" s="12">
        <v>10</v>
      </c>
      <c r="F31" s="12">
        <v>118.44</v>
      </c>
      <c r="G31" s="13">
        <f t="shared" si="9"/>
        <v>1184.4000000000001</v>
      </c>
      <c r="H31" s="12">
        <v>10</v>
      </c>
      <c r="I31" s="30"/>
      <c r="J31" s="13">
        <f t="shared" si="10"/>
        <v>0</v>
      </c>
    </row>
    <row r="32" spans="1:10" ht="22.5" x14ac:dyDescent="0.25">
      <c r="A32" s="10" t="s">
        <v>64</v>
      </c>
      <c r="B32" s="11" t="s">
        <v>16</v>
      </c>
      <c r="C32" s="11" t="s">
        <v>62</v>
      </c>
      <c r="D32" s="25" t="s">
        <v>65</v>
      </c>
      <c r="E32" s="12">
        <v>7</v>
      </c>
      <c r="F32" s="12">
        <v>45.71</v>
      </c>
      <c r="G32" s="13">
        <f t="shared" si="9"/>
        <v>319.97000000000003</v>
      </c>
      <c r="H32" s="12">
        <v>7</v>
      </c>
      <c r="I32" s="30"/>
      <c r="J32" s="13">
        <f t="shared" si="10"/>
        <v>0</v>
      </c>
    </row>
    <row r="33" spans="1:10" x14ac:dyDescent="0.25">
      <c r="A33" s="14"/>
      <c r="B33" s="14"/>
      <c r="C33" s="14"/>
      <c r="D33" s="26" t="s">
        <v>66</v>
      </c>
      <c r="E33" s="12">
        <v>1</v>
      </c>
      <c r="F33" s="15">
        <f>SUM(G28:G32)</f>
        <v>65613.62</v>
      </c>
      <c r="G33" s="15">
        <f t="shared" si="9"/>
        <v>65613.62</v>
      </c>
      <c r="H33" s="12">
        <v>1</v>
      </c>
      <c r="I33" s="15">
        <f>SUM(J28:J32)</f>
        <v>0</v>
      </c>
      <c r="J33" s="15">
        <f t="shared" si="10"/>
        <v>0</v>
      </c>
    </row>
    <row r="34" spans="1:10" ht="0.95" customHeight="1" x14ac:dyDescent="0.25">
      <c r="A34" s="16"/>
      <c r="B34" s="16"/>
      <c r="C34" s="16"/>
      <c r="D34" s="27"/>
      <c r="E34" s="16"/>
      <c r="F34" s="16"/>
      <c r="G34" s="16"/>
      <c r="H34" s="16"/>
      <c r="I34" s="16"/>
      <c r="J34" s="16"/>
    </row>
    <row r="35" spans="1:10" x14ac:dyDescent="0.25">
      <c r="A35" s="8" t="s">
        <v>67</v>
      </c>
      <c r="B35" s="8" t="s">
        <v>10</v>
      </c>
      <c r="C35" s="8" t="s">
        <v>11</v>
      </c>
      <c r="D35" s="24" t="s">
        <v>68</v>
      </c>
      <c r="E35" s="9">
        <f t="shared" ref="E35:J35" si="11">E46</f>
        <v>1</v>
      </c>
      <c r="F35" s="9">
        <f t="shared" si="11"/>
        <v>50876.06</v>
      </c>
      <c r="G35" s="9">
        <f t="shared" si="11"/>
        <v>50876.06</v>
      </c>
      <c r="H35" s="9">
        <f t="shared" si="11"/>
        <v>1</v>
      </c>
      <c r="I35" s="9">
        <f t="shared" si="11"/>
        <v>0</v>
      </c>
      <c r="J35" s="9">
        <f t="shared" si="11"/>
        <v>0</v>
      </c>
    </row>
    <row r="36" spans="1:10" ht="22.5" x14ac:dyDescent="0.25">
      <c r="A36" s="10" t="s">
        <v>69</v>
      </c>
      <c r="B36" s="11" t="s">
        <v>16</v>
      </c>
      <c r="C36" s="11" t="s">
        <v>20</v>
      </c>
      <c r="D36" s="25" t="s">
        <v>70</v>
      </c>
      <c r="E36" s="12">
        <v>214.72</v>
      </c>
      <c r="F36" s="12">
        <v>52.03</v>
      </c>
      <c r="G36" s="13">
        <f t="shared" ref="G36:G46" si="12">ROUND(E36*F36,2)</f>
        <v>11171.88</v>
      </c>
      <c r="H36" s="12">
        <v>214.72</v>
      </c>
      <c r="I36" s="30"/>
      <c r="J36" s="13">
        <f t="shared" ref="J36:J46" si="13">ROUND(H36*I36,2)</f>
        <v>0</v>
      </c>
    </row>
    <row r="37" spans="1:10" ht="22.5" x14ac:dyDescent="0.25">
      <c r="A37" s="10" t="s">
        <v>71</v>
      </c>
      <c r="B37" s="11" t="s">
        <v>16</v>
      </c>
      <c r="C37" s="11" t="s">
        <v>20</v>
      </c>
      <c r="D37" s="25" t="s">
        <v>72</v>
      </c>
      <c r="E37" s="12">
        <v>117.66</v>
      </c>
      <c r="F37" s="12">
        <v>84.89</v>
      </c>
      <c r="G37" s="13">
        <f t="shared" si="12"/>
        <v>9988.16</v>
      </c>
      <c r="H37" s="12">
        <v>117.66</v>
      </c>
      <c r="I37" s="30"/>
      <c r="J37" s="13">
        <f t="shared" si="13"/>
        <v>0</v>
      </c>
    </row>
    <row r="38" spans="1:10" x14ac:dyDescent="0.25">
      <c r="A38" s="10" t="s">
        <v>73</v>
      </c>
      <c r="B38" s="11" t="s">
        <v>16</v>
      </c>
      <c r="C38" s="11" t="s">
        <v>20</v>
      </c>
      <c r="D38" s="25" t="s">
        <v>74</v>
      </c>
      <c r="E38" s="12">
        <v>55.44</v>
      </c>
      <c r="F38" s="12">
        <v>52.72</v>
      </c>
      <c r="G38" s="13">
        <f t="shared" si="12"/>
        <v>2922.8</v>
      </c>
      <c r="H38" s="12">
        <v>55.44</v>
      </c>
      <c r="I38" s="30"/>
      <c r="J38" s="13">
        <f t="shared" si="13"/>
        <v>0</v>
      </c>
    </row>
    <row r="39" spans="1:10" x14ac:dyDescent="0.25">
      <c r="A39" s="10" t="s">
        <v>75</v>
      </c>
      <c r="B39" s="11" t="s">
        <v>16</v>
      </c>
      <c r="C39" s="11" t="s">
        <v>20</v>
      </c>
      <c r="D39" s="25" t="s">
        <v>76</v>
      </c>
      <c r="E39" s="12">
        <v>174.75</v>
      </c>
      <c r="F39" s="12">
        <v>21.02</v>
      </c>
      <c r="G39" s="13">
        <f t="shared" si="12"/>
        <v>3673.25</v>
      </c>
      <c r="H39" s="12">
        <v>174.75</v>
      </c>
      <c r="I39" s="30"/>
      <c r="J39" s="13">
        <f t="shared" si="13"/>
        <v>0</v>
      </c>
    </row>
    <row r="40" spans="1:10" x14ac:dyDescent="0.25">
      <c r="A40" s="10" t="s">
        <v>77</v>
      </c>
      <c r="B40" s="11" t="s">
        <v>16</v>
      </c>
      <c r="C40" s="11" t="s">
        <v>20</v>
      </c>
      <c r="D40" s="25" t="s">
        <v>78</v>
      </c>
      <c r="E40" s="12">
        <v>174.75</v>
      </c>
      <c r="F40" s="12">
        <v>43.17</v>
      </c>
      <c r="G40" s="13">
        <f t="shared" si="12"/>
        <v>7543.96</v>
      </c>
      <c r="H40" s="12">
        <v>174.75</v>
      </c>
      <c r="I40" s="30"/>
      <c r="J40" s="13">
        <f t="shared" si="13"/>
        <v>0</v>
      </c>
    </row>
    <row r="41" spans="1:10" x14ac:dyDescent="0.25">
      <c r="A41" s="10" t="s">
        <v>79</v>
      </c>
      <c r="B41" s="11" t="s">
        <v>16</v>
      </c>
      <c r="C41" s="11" t="s">
        <v>80</v>
      </c>
      <c r="D41" s="25" t="s">
        <v>81</v>
      </c>
      <c r="E41" s="12">
        <v>24.4</v>
      </c>
      <c r="F41" s="12">
        <v>122.99</v>
      </c>
      <c r="G41" s="13">
        <f t="shared" si="12"/>
        <v>3000.96</v>
      </c>
      <c r="H41" s="12">
        <v>24.4</v>
      </c>
      <c r="I41" s="30"/>
      <c r="J41" s="13">
        <f t="shared" si="13"/>
        <v>0</v>
      </c>
    </row>
    <row r="42" spans="1:10" x14ac:dyDescent="0.25">
      <c r="A42" s="10" t="s">
        <v>82</v>
      </c>
      <c r="B42" s="11" t="s">
        <v>16</v>
      </c>
      <c r="C42" s="11" t="s">
        <v>62</v>
      </c>
      <c r="D42" s="25" t="s">
        <v>83</v>
      </c>
      <c r="E42" s="12">
        <v>4</v>
      </c>
      <c r="F42" s="12">
        <v>206.86</v>
      </c>
      <c r="G42" s="13">
        <f t="shared" si="12"/>
        <v>827.44</v>
      </c>
      <c r="H42" s="12">
        <v>4</v>
      </c>
      <c r="I42" s="30"/>
      <c r="J42" s="13">
        <f t="shared" si="13"/>
        <v>0</v>
      </c>
    </row>
    <row r="43" spans="1:10" x14ac:dyDescent="0.25">
      <c r="A43" s="10" t="s">
        <v>84</v>
      </c>
      <c r="B43" s="11" t="s">
        <v>16</v>
      </c>
      <c r="C43" s="11" t="s">
        <v>62</v>
      </c>
      <c r="D43" s="25" t="s">
        <v>85</v>
      </c>
      <c r="E43" s="12">
        <v>1</v>
      </c>
      <c r="F43" s="12">
        <v>759.01</v>
      </c>
      <c r="G43" s="13">
        <f t="shared" si="12"/>
        <v>759.01</v>
      </c>
      <c r="H43" s="12">
        <v>1</v>
      </c>
      <c r="I43" s="30"/>
      <c r="J43" s="13">
        <f t="shared" si="13"/>
        <v>0</v>
      </c>
    </row>
    <row r="44" spans="1:10" x14ac:dyDescent="0.25">
      <c r="A44" s="10" t="s">
        <v>86</v>
      </c>
      <c r="B44" s="11" t="s">
        <v>16</v>
      </c>
      <c r="C44" s="11" t="s">
        <v>80</v>
      </c>
      <c r="D44" s="25" t="s">
        <v>87</v>
      </c>
      <c r="E44" s="12">
        <v>7.6</v>
      </c>
      <c r="F44" s="12">
        <v>643.21</v>
      </c>
      <c r="G44" s="13">
        <f t="shared" si="12"/>
        <v>4888.3999999999996</v>
      </c>
      <c r="H44" s="12">
        <v>7.6</v>
      </c>
      <c r="I44" s="30"/>
      <c r="J44" s="13">
        <f t="shared" si="13"/>
        <v>0</v>
      </c>
    </row>
    <row r="45" spans="1:10" ht="22.5" x14ac:dyDescent="0.25">
      <c r="A45" s="10" t="s">
        <v>88</v>
      </c>
      <c r="B45" s="11" t="s">
        <v>16</v>
      </c>
      <c r="C45" s="11" t="s">
        <v>62</v>
      </c>
      <c r="D45" s="25" t="s">
        <v>89</v>
      </c>
      <c r="E45" s="12">
        <v>1</v>
      </c>
      <c r="F45" s="12">
        <v>6100.2</v>
      </c>
      <c r="G45" s="13">
        <f t="shared" si="12"/>
        <v>6100.2</v>
      </c>
      <c r="H45" s="12">
        <v>1</v>
      </c>
      <c r="I45" s="30"/>
      <c r="J45" s="13">
        <f t="shared" si="13"/>
        <v>0</v>
      </c>
    </row>
    <row r="46" spans="1:10" x14ac:dyDescent="0.25">
      <c r="A46" s="14"/>
      <c r="B46" s="14"/>
      <c r="C46" s="14"/>
      <c r="D46" s="26" t="s">
        <v>90</v>
      </c>
      <c r="E46" s="12">
        <v>1</v>
      </c>
      <c r="F46" s="15">
        <f>SUM(G36:G45)</f>
        <v>50876.06</v>
      </c>
      <c r="G46" s="15">
        <f t="shared" si="12"/>
        <v>50876.06</v>
      </c>
      <c r="H46" s="12">
        <v>1</v>
      </c>
      <c r="I46" s="15">
        <f>SUM(J36:J45)</f>
        <v>0</v>
      </c>
      <c r="J46" s="15">
        <f t="shared" si="13"/>
        <v>0</v>
      </c>
    </row>
    <row r="47" spans="1:10" ht="0.95" customHeight="1" x14ac:dyDescent="0.25">
      <c r="A47" s="16"/>
      <c r="B47" s="16"/>
      <c r="C47" s="16"/>
      <c r="D47" s="27"/>
      <c r="E47" s="16"/>
      <c r="F47" s="16"/>
      <c r="G47" s="16"/>
      <c r="H47" s="16"/>
      <c r="I47" s="16"/>
      <c r="J47" s="16"/>
    </row>
    <row r="48" spans="1:10" x14ac:dyDescent="0.25">
      <c r="A48" s="8" t="s">
        <v>91</v>
      </c>
      <c r="B48" s="8" t="s">
        <v>10</v>
      </c>
      <c r="C48" s="8" t="s">
        <v>11</v>
      </c>
      <c r="D48" s="24" t="s">
        <v>92</v>
      </c>
      <c r="E48" s="9">
        <f t="shared" ref="E48:J48" si="14">E57</f>
        <v>1</v>
      </c>
      <c r="F48" s="9">
        <f t="shared" si="14"/>
        <v>3948.73</v>
      </c>
      <c r="G48" s="9">
        <f t="shared" si="14"/>
        <v>3948.73</v>
      </c>
      <c r="H48" s="9">
        <f t="shared" si="14"/>
        <v>1</v>
      </c>
      <c r="I48" s="9">
        <f t="shared" si="14"/>
        <v>0</v>
      </c>
      <c r="J48" s="9">
        <f t="shared" si="14"/>
        <v>0</v>
      </c>
    </row>
    <row r="49" spans="1:10" ht="22.5" x14ac:dyDescent="0.25">
      <c r="A49" s="10" t="s">
        <v>93</v>
      </c>
      <c r="B49" s="11" t="s">
        <v>16</v>
      </c>
      <c r="C49" s="11" t="s">
        <v>80</v>
      </c>
      <c r="D49" s="25" t="s">
        <v>94</v>
      </c>
      <c r="E49" s="12">
        <v>8.4</v>
      </c>
      <c r="F49" s="12">
        <v>51.27</v>
      </c>
      <c r="G49" s="13">
        <f t="shared" ref="G49:G57" si="15">ROUND(E49*F49,2)</f>
        <v>430.67</v>
      </c>
      <c r="H49" s="12">
        <v>8.4</v>
      </c>
      <c r="I49" s="30"/>
      <c r="J49" s="13">
        <f t="shared" ref="J49:J57" si="16">ROUND(H49*I49,2)</f>
        <v>0</v>
      </c>
    </row>
    <row r="50" spans="1:10" ht="22.5" x14ac:dyDescent="0.25">
      <c r="A50" s="10" t="s">
        <v>95</v>
      </c>
      <c r="B50" s="11" t="s">
        <v>16</v>
      </c>
      <c r="C50" s="11" t="s">
        <v>80</v>
      </c>
      <c r="D50" s="25" t="s">
        <v>96</v>
      </c>
      <c r="E50" s="12">
        <v>24.52</v>
      </c>
      <c r="F50" s="12">
        <v>27.98</v>
      </c>
      <c r="G50" s="13">
        <f t="shared" si="15"/>
        <v>686.07</v>
      </c>
      <c r="H50" s="12">
        <v>24.52</v>
      </c>
      <c r="I50" s="30"/>
      <c r="J50" s="13">
        <f t="shared" si="16"/>
        <v>0</v>
      </c>
    </row>
    <row r="51" spans="1:10" ht="22.5" x14ac:dyDescent="0.25">
      <c r="A51" s="10" t="s">
        <v>97</v>
      </c>
      <c r="B51" s="11" t="s">
        <v>16</v>
      </c>
      <c r="C51" s="11" t="s">
        <v>80</v>
      </c>
      <c r="D51" s="25" t="s">
        <v>98</v>
      </c>
      <c r="E51" s="12">
        <v>27.8</v>
      </c>
      <c r="F51" s="12">
        <v>35.19</v>
      </c>
      <c r="G51" s="13">
        <f t="shared" si="15"/>
        <v>978.28</v>
      </c>
      <c r="H51" s="12">
        <v>27.8</v>
      </c>
      <c r="I51" s="30"/>
      <c r="J51" s="13">
        <f t="shared" si="16"/>
        <v>0</v>
      </c>
    </row>
    <row r="52" spans="1:10" x14ac:dyDescent="0.25">
      <c r="A52" s="10" t="s">
        <v>99</v>
      </c>
      <c r="B52" s="11" t="s">
        <v>16</v>
      </c>
      <c r="C52" s="11" t="s">
        <v>62</v>
      </c>
      <c r="D52" s="25" t="s">
        <v>100</v>
      </c>
      <c r="E52" s="12">
        <v>8</v>
      </c>
      <c r="F52" s="12">
        <v>49.15</v>
      </c>
      <c r="G52" s="13">
        <f t="shared" si="15"/>
        <v>393.2</v>
      </c>
      <c r="H52" s="12">
        <v>8</v>
      </c>
      <c r="I52" s="30"/>
      <c r="J52" s="13">
        <f t="shared" si="16"/>
        <v>0</v>
      </c>
    </row>
    <row r="53" spans="1:10" x14ac:dyDescent="0.25">
      <c r="A53" s="10" t="s">
        <v>101</v>
      </c>
      <c r="B53" s="11" t="s">
        <v>16</v>
      </c>
      <c r="C53" s="11" t="s">
        <v>62</v>
      </c>
      <c r="D53" s="25" t="s">
        <v>102</v>
      </c>
      <c r="E53" s="12">
        <v>4</v>
      </c>
      <c r="F53" s="12">
        <v>71.73</v>
      </c>
      <c r="G53" s="13">
        <f t="shared" si="15"/>
        <v>286.92</v>
      </c>
      <c r="H53" s="12">
        <v>4</v>
      </c>
      <c r="I53" s="30"/>
      <c r="J53" s="13">
        <f t="shared" si="16"/>
        <v>0</v>
      </c>
    </row>
    <row r="54" spans="1:10" x14ac:dyDescent="0.25">
      <c r="A54" s="10" t="s">
        <v>103</v>
      </c>
      <c r="B54" s="11" t="s">
        <v>16</v>
      </c>
      <c r="C54" s="11" t="s">
        <v>62</v>
      </c>
      <c r="D54" s="25" t="s">
        <v>104</v>
      </c>
      <c r="E54" s="12">
        <v>3</v>
      </c>
      <c r="F54" s="12">
        <v>252.62</v>
      </c>
      <c r="G54" s="13">
        <f t="shared" si="15"/>
        <v>757.86</v>
      </c>
      <c r="H54" s="12">
        <v>3</v>
      </c>
      <c r="I54" s="30"/>
      <c r="J54" s="13">
        <f t="shared" si="16"/>
        <v>0</v>
      </c>
    </row>
    <row r="55" spans="1:10" x14ac:dyDescent="0.25">
      <c r="A55" s="10" t="s">
        <v>105</v>
      </c>
      <c r="B55" s="11" t="s">
        <v>16</v>
      </c>
      <c r="C55" s="11" t="s">
        <v>62</v>
      </c>
      <c r="D55" s="25" t="s">
        <v>106</v>
      </c>
      <c r="E55" s="12">
        <v>1</v>
      </c>
      <c r="F55" s="12">
        <v>401.39</v>
      </c>
      <c r="G55" s="13">
        <f t="shared" si="15"/>
        <v>401.39</v>
      </c>
      <c r="H55" s="12">
        <v>1</v>
      </c>
      <c r="I55" s="30"/>
      <c r="J55" s="13">
        <f t="shared" si="16"/>
        <v>0</v>
      </c>
    </row>
    <row r="56" spans="1:10" ht="22.5" x14ac:dyDescent="0.25">
      <c r="A56" s="10" t="s">
        <v>107</v>
      </c>
      <c r="B56" s="11" t="s">
        <v>16</v>
      </c>
      <c r="C56" s="11" t="s">
        <v>26</v>
      </c>
      <c r="D56" s="25" t="s">
        <v>108</v>
      </c>
      <c r="E56" s="12">
        <v>0.17</v>
      </c>
      <c r="F56" s="12">
        <v>84.35</v>
      </c>
      <c r="G56" s="13">
        <f t="shared" si="15"/>
        <v>14.34</v>
      </c>
      <c r="H56" s="12">
        <v>0.17</v>
      </c>
      <c r="I56" s="30"/>
      <c r="J56" s="13">
        <f t="shared" si="16"/>
        <v>0</v>
      </c>
    </row>
    <row r="57" spans="1:10" x14ac:dyDescent="0.25">
      <c r="A57" s="14"/>
      <c r="B57" s="14"/>
      <c r="C57" s="14"/>
      <c r="D57" s="26" t="s">
        <v>109</v>
      </c>
      <c r="E57" s="12">
        <v>1</v>
      </c>
      <c r="F57" s="15">
        <f>SUM(G49:G56)</f>
        <v>3948.73</v>
      </c>
      <c r="G57" s="15">
        <f t="shared" si="15"/>
        <v>3948.73</v>
      </c>
      <c r="H57" s="12">
        <v>1</v>
      </c>
      <c r="I57" s="15">
        <f>SUM(J49:J56)</f>
        <v>0</v>
      </c>
      <c r="J57" s="15">
        <f t="shared" si="16"/>
        <v>0</v>
      </c>
    </row>
    <row r="58" spans="1:10" ht="0.95" customHeight="1" x14ac:dyDescent="0.25">
      <c r="A58" s="16"/>
      <c r="B58" s="16"/>
      <c r="C58" s="16"/>
      <c r="D58" s="27"/>
      <c r="E58" s="16"/>
      <c r="F58" s="16"/>
      <c r="G58" s="16"/>
      <c r="H58" s="16"/>
      <c r="I58" s="16"/>
      <c r="J58" s="16"/>
    </row>
    <row r="59" spans="1:10" x14ac:dyDescent="0.25">
      <c r="A59" s="8" t="s">
        <v>110</v>
      </c>
      <c r="B59" s="8" t="s">
        <v>10</v>
      </c>
      <c r="C59" s="8" t="s">
        <v>11</v>
      </c>
      <c r="D59" s="24" t="s">
        <v>111</v>
      </c>
      <c r="E59" s="9">
        <f t="shared" ref="E59:J59" si="17">E102</f>
        <v>1</v>
      </c>
      <c r="F59" s="9">
        <f t="shared" si="17"/>
        <v>37453.160000000003</v>
      </c>
      <c r="G59" s="9">
        <f t="shared" si="17"/>
        <v>37453.160000000003</v>
      </c>
      <c r="H59" s="9">
        <f t="shared" si="17"/>
        <v>1</v>
      </c>
      <c r="I59" s="9">
        <f t="shared" si="17"/>
        <v>0</v>
      </c>
      <c r="J59" s="9">
        <f t="shared" si="17"/>
        <v>0</v>
      </c>
    </row>
    <row r="60" spans="1:10" x14ac:dyDescent="0.25">
      <c r="A60" s="17" t="s">
        <v>112</v>
      </c>
      <c r="B60" s="17" t="s">
        <v>10</v>
      </c>
      <c r="C60" s="17" t="s">
        <v>11</v>
      </c>
      <c r="D60" s="28" t="s">
        <v>113</v>
      </c>
      <c r="E60" s="18">
        <f t="shared" ref="E60:J60" si="18">E100</f>
        <v>1</v>
      </c>
      <c r="F60" s="18">
        <f t="shared" si="18"/>
        <v>37453.160000000003</v>
      </c>
      <c r="G60" s="18">
        <f t="shared" si="18"/>
        <v>37453.160000000003</v>
      </c>
      <c r="H60" s="18">
        <f t="shared" si="18"/>
        <v>1</v>
      </c>
      <c r="I60" s="18">
        <f t="shared" si="18"/>
        <v>0</v>
      </c>
      <c r="J60" s="18">
        <f t="shared" si="18"/>
        <v>0</v>
      </c>
    </row>
    <row r="61" spans="1:10" x14ac:dyDescent="0.25">
      <c r="A61" s="19" t="s">
        <v>114</v>
      </c>
      <c r="B61" s="19" t="s">
        <v>10</v>
      </c>
      <c r="C61" s="19" t="s">
        <v>11</v>
      </c>
      <c r="D61" s="29" t="s">
        <v>115</v>
      </c>
      <c r="E61" s="20">
        <f t="shared" ref="E61:J61" si="19">E66</f>
        <v>1</v>
      </c>
      <c r="F61" s="20">
        <f t="shared" si="19"/>
        <v>9637.4</v>
      </c>
      <c r="G61" s="20">
        <f t="shared" si="19"/>
        <v>9637.4</v>
      </c>
      <c r="H61" s="20">
        <f t="shared" si="19"/>
        <v>1</v>
      </c>
      <c r="I61" s="20">
        <f t="shared" si="19"/>
        <v>0</v>
      </c>
      <c r="J61" s="20">
        <f t="shared" si="19"/>
        <v>0</v>
      </c>
    </row>
    <row r="62" spans="1:10" ht="22.5" x14ac:dyDescent="0.25">
      <c r="A62" s="10" t="s">
        <v>116</v>
      </c>
      <c r="B62" s="11" t="s">
        <v>16</v>
      </c>
      <c r="C62" s="11" t="s">
        <v>80</v>
      </c>
      <c r="D62" s="25" t="s">
        <v>117</v>
      </c>
      <c r="E62" s="12">
        <v>140</v>
      </c>
      <c r="F62" s="12">
        <v>4.6399999999999997</v>
      </c>
      <c r="G62" s="13">
        <f>ROUND(E62*F62,2)</f>
        <v>649.6</v>
      </c>
      <c r="H62" s="12">
        <v>140</v>
      </c>
      <c r="I62" s="30"/>
      <c r="J62" s="13">
        <f>ROUND(H62*I62,2)</f>
        <v>0</v>
      </c>
    </row>
    <row r="63" spans="1:10" ht="22.5" x14ac:dyDescent="0.25">
      <c r="A63" s="10" t="s">
        <v>118</v>
      </c>
      <c r="B63" s="11" t="s">
        <v>16</v>
      </c>
      <c r="C63" s="11" t="s">
        <v>80</v>
      </c>
      <c r="D63" s="25" t="s">
        <v>119</v>
      </c>
      <c r="E63" s="12">
        <v>24</v>
      </c>
      <c r="F63" s="12">
        <v>5.4</v>
      </c>
      <c r="G63" s="13">
        <f>ROUND(E63*F63,2)</f>
        <v>129.6</v>
      </c>
      <c r="H63" s="12">
        <v>24</v>
      </c>
      <c r="I63" s="30"/>
      <c r="J63" s="13">
        <f>ROUND(H63*I63,2)</f>
        <v>0</v>
      </c>
    </row>
    <row r="64" spans="1:10" ht="22.5" x14ac:dyDescent="0.25">
      <c r="A64" s="10" t="s">
        <v>120</v>
      </c>
      <c r="B64" s="11" t="s">
        <v>16</v>
      </c>
      <c r="C64" s="11" t="s">
        <v>80</v>
      </c>
      <c r="D64" s="25" t="s">
        <v>121</v>
      </c>
      <c r="E64" s="12">
        <v>120</v>
      </c>
      <c r="F64" s="12">
        <v>14.68</v>
      </c>
      <c r="G64" s="13">
        <f>ROUND(E64*F64,2)</f>
        <v>1761.6</v>
      </c>
      <c r="H64" s="12">
        <v>120</v>
      </c>
      <c r="I64" s="30"/>
      <c r="J64" s="13">
        <f>ROUND(H64*I64,2)</f>
        <v>0</v>
      </c>
    </row>
    <row r="65" spans="1:10" ht="22.5" x14ac:dyDescent="0.25">
      <c r="A65" s="10" t="s">
        <v>122</v>
      </c>
      <c r="B65" s="11" t="s">
        <v>16</v>
      </c>
      <c r="C65" s="11" t="s">
        <v>80</v>
      </c>
      <c r="D65" s="25" t="s">
        <v>123</v>
      </c>
      <c r="E65" s="12">
        <v>370</v>
      </c>
      <c r="F65" s="12">
        <v>19.18</v>
      </c>
      <c r="G65" s="13">
        <f>ROUND(E65*F65,2)</f>
        <v>7096.6</v>
      </c>
      <c r="H65" s="12">
        <v>370</v>
      </c>
      <c r="I65" s="30"/>
      <c r="J65" s="13">
        <f>ROUND(H65*I65,2)</f>
        <v>0</v>
      </c>
    </row>
    <row r="66" spans="1:10" x14ac:dyDescent="0.25">
      <c r="A66" s="14"/>
      <c r="B66" s="14"/>
      <c r="C66" s="14"/>
      <c r="D66" s="26" t="s">
        <v>124</v>
      </c>
      <c r="E66" s="12">
        <v>1</v>
      </c>
      <c r="F66" s="15">
        <f>SUM(G62:G65)</f>
        <v>9637.4</v>
      </c>
      <c r="G66" s="15">
        <f>ROUND(E66*F66,2)</f>
        <v>9637.4</v>
      </c>
      <c r="H66" s="12">
        <v>1</v>
      </c>
      <c r="I66" s="15">
        <f>SUM(J62:J65)</f>
        <v>0</v>
      </c>
      <c r="J66" s="15">
        <f>ROUND(H66*I66,2)</f>
        <v>0</v>
      </c>
    </row>
    <row r="67" spans="1:10" ht="0.95" customHeight="1" x14ac:dyDescent="0.25">
      <c r="A67" s="16"/>
      <c r="B67" s="16"/>
      <c r="C67" s="16"/>
      <c r="D67" s="27"/>
      <c r="E67" s="16"/>
      <c r="F67" s="16"/>
      <c r="G67" s="16"/>
      <c r="H67" s="16"/>
      <c r="I67" s="16"/>
      <c r="J67" s="16"/>
    </row>
    <row r="68" spans="1:10" x14ac:dyDescent="0.25">
      <c r="A68" s="19" t="s">
        <v>125</v>
      </c>
      <c r="B68" s="19" t="s">
        <v>10</v>
      </c>
      <c r="C68" s="19" t="s">
        <v>11</v>
      </c>
      <c r="D68" s="29" t="s">
        <v>126</v>
      </c>
      <c r="E68" s="20">
        <f t="shared" ref="E68:J68" si="20">E71</f>
        <v>1</v>
      </c>
      <c r="F68" s="20">
        <f t="shared" si="20"/>
        <v>1249.3399999999999</v>
      </c>
      <c r="G68" s="20">
        <f t="shared" si="20"/>
        <v>1249.3399999999999</v>
      </c>
      <c r="H68" s="20">
        <f t="shared" si="20"/>
        <v>1</v>
      </c>
      <c r="I68" s="20">
        <f t="shared" si="20"/>
        <v>0</v>
      </c>
      <c r="J68" s="20">
        <f t="shared" si="20"/>
        <v>0</v>
      </c>
    </row>
    <row r="69" spans="1:10" x14ac:dyDescent="0.25">
      <c r="A69" s="10" t="s">
        <v>127</v>
      </c>
      <c r="B69" s="11" t="s">
        <v>16</v>
      </c>
      <c r="C69" s="11" t="s">
        <v>62</v>
      </c>
      <c r="D69" s="25" t="s">
        <v>128</v>
      </c>
      <c r="E69" s="12">
        <v>1</v>
      </c>
      <c r="F69" s="12">
        <v>234.07</v>
      </c>
      <c r="G69" s="13">
        <f>ROUND(E69*F69,2)</f>
        <v>234.07</v>
      </c>
      <c r="H69" s="12">
        <v>1</v>
      </c>
      <c r="I69" s="30"/>
      <c r="J69" s="13">
        <f>ROUND(H69*I69,2)</f>
        <v>0</v>
      </c>
    </row>
    <row r="70" spans="1:10" x14ac:dyDescent="0.25">
      <c r="A70" s="10" t="s">
        <v>129</v>
      </c>
      <c r="B70" s="11" t="s">
        <v>16</v>
      </c>
      <c r="C70" s="11" t="s">
        <v>62</v>
      </c>
      <c r="D70" s="25" t="s">
        <v>130</v>
      </c>
      <c r="E70" s="12">
        <v>1</v>
      </c>
      <c r="F70" s="12">
        <v>1015.27</v>
      </c>
      <c r="G70" s="13">
        <f>ROUND(E70*F70,2)</f>
        <v>1015.27</v>
      </c>
      <c r="H70" s="12">
        <v>1</v>
      </c>
      <c r="I70" s="30"/>
      <c r="J70" s="13">
        <f>ROUND(H70*I70,2)</f>
        <v>0</v>
      </c>
    </row>
    <row r="71" spans="1:10" x14ac:dyDescent="0.25">
      <c r="A71" s="14"/>
      <c r="B71" s="14"/>
      <c r="C71" s="14"/>
      <c r="D71" s="26" t="s">
        <v>131</v>
      </c>
      <c r="E71" s="12">
        <v>1</v>
      </c>
      <c r="F71" s="15">
        <f>SUM(G69:G70)</f>
        <v>1249.3399999999999</v>
      </c>
      <c r="G71" s="15">
        <f>ROUND(E71*F71,2)</f>
        <v>1249.3399999999999</v>
      </c>
      <c r="H71" s="12">
        <v>1</v>
      </c>
      <c r="I71" s="15">
        <f>SUM(J69:J70)</f>
        <v>0</v>
      </c>
      <c r="J71" s="15">
        <f>ROUND(H71*I71,2)</f>
        <v>0</v>
      </c>
    </row>
    <row r="72" spans="1:10" ht="0.95" customHeight="1" x14ac:dyDescent="0.25">
      <c r="A72" s="16"/>
      <c r="B72" s="16"/>
      <c r="C72" s="16"/>
      <c r="D72" s="27"/>
      <c r="E72" s="16"/>
      <c r="F72" s="16"/>
      <c r="G72" s="16"/>
      <c r="H72" s="16"/>
      <c r="I72" s="16"/>
      <c r="J72" s="16"/>
    </row>
    <row r="73" spans="1:10" x14ac:dyDescent="0.25">
      <c r="A73" s="19" t="s">
        <v>132</v>
      </c>
      <c r="B73" s="19" t="s">
        <v>10</v>
      </c>
      <c r="C73" s="19" t="s">
        <v>11</v>
      </c>
      <c r="D73" s="29" t="s">
        <v>133</v>
      </c>
      <c r="E73" s="20">
        <f t="shared" ref="E73:J73" si="21">E75</f>
        <v>1</v>
      </c>
      <c r="F73" s="20">
        <f t="shared" si="21"/>
        <v>1042</v>
      </c>
      <c r="G73" s="20">
        <f t="shared" si="21"/>
        <v>1042</v>
      </c>
      <c r="H73" s="20">
        <f t="shared" si="21"/>
        <v>1</v>
      </c>
      <c r="I73" s="20">
        <f t="shared" si="21"/>
        <v>0</v>
      </c>
      <c r="J73" s="20">
        <f t="shared" si="21"/>
        <v>0</v>
      </c>
    </row>
    <row r="74" spans="1:10" x14ac:dyDescent="0.25">
      <c r="A74" s="10" t="s">
        <v>134</v>
      </c>
      <c r="B74" s="11" t="s">
        <v>16</v>
      </c>
      <c r="C74" s="11" t="s">
        <v>80</v>
      </c>
      <c r="D74" s="25" t="s">
        <v>135</v>
      </c>
      <c r="E74" s="12">
        <v>200</v>
      </c>
      <c r="F74" s="12">
        <v>5.21</v>
      </c>
      <c r="G74" s="13">
        <f>ROUND(E74*F74,2)</f>
        <v>1042</v>
      </c>
      <c r="H74" s="12">
        <v>200</v>
      </c>
      <c r="I74" s="30"/>
      <c r="J74" s="13">
        <f>ROUND(H74*I74,2)</f>
        <v>0</v>
      </c>
    </row>
    <row r="75" spans="1:10" x14ac:dyDescent="0.25">
      <c r="A75" s="14"/>
      <c r="B75" s="14"/>
      <c r="C75" s="14"/>
      <c r="D75" s="26" t="s">
        <v>136</v>
      </c>
      <c r="E75" s="12">
        <v>1</v>
      </c>
      <c r="F75" s="15">
        <f>G74</f>
        <v>1042</v>
      </c>
      <c r="G75" s="15">
        <f>ROUND(E75*F75,2)</f>
        <v>1042</v>
      </c>
      <c r="H75" s="12">
        <v>1</v>
      </c>
      <c r="I75" s="15">
        <f>J74</f>
        <v>0</v>
      </c>
      <c r="J75" s="15">
        <f>ROUND(H75*I75,2)</f>
        <v>0</v>
      </c>
    </row>
    <row r="76" spans="1:10" ht="0.95" customHeight="1" x14ac:dyDescent="0.25">
      <c r="A76" s="16"/>
      <c r="B76" s="16"/>
      <c r="C76" s="16"/>
      <c r="D76" s="27"/>
      <c r="E76" s="16"/>
      <c r="F76" s="16"/>
      <c r="G76" s="16"/>
      <c r="H76" s="16"/>
      <c r="I76" s="16"/>
      <c r="J76" s="16"/>
    </row>
    <row r="77" spans="1:10" x14ac:dyDescent="0.25">
      <c r="A77" s="19" t="s">
        <v>137</v>
      </c>
      <c r="B77" s="19" t="s">
        <v>10</v>
      </c>
      <c r="C77" s="19" t="s">
        <v>11</v>
      </c>
      <c r="D77" s="29" t="s">
        <v>138</v>
      </c>
      <c r="E77" s="20">
        <f t="shared" ref="E77:J77" si="22">E81</f>
        <v>1</v>
      </c>
      <c r="F77" s="20">
        <f t="shared" si="22"/>
        <v>8369.4500000000007</v>
      </c>
      <c r="G77" s="20">
        <f t="shared" si="22"/>
        <v>8369.4500000000007</v>
      </c>
      <c r="H77" s="20">
        <f t="shared" si="22"/>
        <v>1</v>
      </c>
      <c r="I77" s="20">
        <f t="shared" si="22"/>
        <v>0</v>
      </c>
      <c r="J77" s="20">
        <f t="shared" si="22"/>
        <v>0</v>
      </c>
    </row>
    <row r="78" spans="1:10" ht="22.5" x14ac:dyDescent="0.25">
      <c r="A78" s="10" t="s">
        <v>139</v>
      </c>
      <c r="B78" s="11" t="s">
        <v>16</v>
      </c>
      <c r="C78" s="11" t="s">
        <v>62</v>
      </c>
      <c r="D78" s="25" t="s">
        <v>140</v>
      </c>
      <c r="E78" s="12">
        <v>9</v>
      </c>
      <c r="F78" s="12">
        <v>134.57</v>
      </c>
      <c r="G78" s="13">
        <f>ROUND(E78*F78,2)</f>
        <v>1211.1300000000001</v>
      </c>
      <c r="H78" s="12">
        <v>9</v>
      </c>
      <c r="I78" s="30"/>
      <c r="J78" s="13">
        <f>ROUND(H78*I78,2)</f>
        <v>0</v>
      </c>
    </row>
    <row r="79" spans="1:10" ht="22.5" x14ac:dyDescent="0.25">
      <c r="A79" s="10" t="s">
        <v>141</v>
      </c>
      <c r="B79" s="11" t="s">
        <v>16</v>
      </c>
      <c r="C79" s="11" t="s">
        <v>62</v>
      </c>
      <c r="D79" s="25" t="s">
        <v>142</v>
      </c>
      <c r="E79" s="12">
        <v>1</v>
      </c>
      <c r="F79" s="12">
        <v>111.92</v>
      </c>
      <c r="G79" s="13">
        <f>ROUND(E79*F79,2)</f>
        <v>111.92</v>
      </c>
      <c r="H79" s="12">
        <v>1</v>
      </c>
      <c r="I79" s="30"/>
      <c r="J79" s="13">
        <f>ROUND(H79*I79,2)</f>
        <v>0</v>
      </c>
    </row>
    <row r="80" spans="1:10" x14ac:dyDescent="0.25">
      <c r="A80" s="10" t="s">
        <v>143</v>
      </c>
      <c r="B80" s="11" t="s">
        <v>16</v>
      </c>
      <c r="C80" s="11" t="s">
        <v>62</v>
      </c>
      <c r="D80" s="25" t="s">
        <v>144</v>
      </c>
      <c r="E80" s="12">
        <v>12</v>
      </c>
      <c r="F80" s="12">
        <v>587.20000000000005</v>
      </c>
      <c r="G80" s="13">
        <f>ROUND(E80*F80,2)</f>
        <v>7046.4</v>
      </c>
      <c r="H80" s="12">
        <v>12</v>
      </c>
      <c r="I80" s="30"/>
      <c r="J80" s="13">
        <f>ROUND(H80*I80,2)</f>
        <v>0</v>
      </c>
    </row>
    <row r="81" spans="1:10" x14ac:dyDescent="0.25">
      <c r="A81" s="14"/>
      <c r="B81" s="14"/>
      <c r="C81" s="14"/>
      <c r="D81" s="26" t="s">
        <v>145</v>
      </c>
      <c r="E81" s="12">
        <v>1</v>
      </c>
      <c r="F81" s="15">
        <f>SUM(G78:G80)</f>
        <v>8369.4500000000007</v>
      </c>
      <c r="G81" s="15">
        <f>ROUND(E81*F81,2)</f>
        <v>8369.4500000000007</v>
      </c>
      <c r="H81" s="12">
        <v>1</v>
      </c>
      <c r="I81" s="15">
        <f>SUM(J78:J80)</f>
        <v>0</v>
      </c>
      <c r="J81" s="15">
        <f>ROUND(H81*I81,2)</f>
        <v>0</v>
      </c>
    </row>
    <row r="82" spans="1:10" ht="0.95" customHeight="1" x14ac:dyDescent="0.25">
      <c r="A82" s="16"/>
      <c r="B82" s="16"/>
      <c r="C82" s="16"/>
      <c r="D82" s="27"/>
      <c r="E82" s="16"/>
      <c r="F82" s="16"/>
      <c r="G82" s="16"/>
      <c r="H82" s="16"/>
      <c r="I82" s="16"/>
      <c r="J82" s="16"/>
    </row>
    <row r="83" spans="1:10" x14ac:dyDescent="0.25">
      <c r="A83" s="19" t="s">
        <v>146</v>
      </c>
      <c r="B83" s="19" t="s">
        <v>10</v>
      </c>
      <c r="C83" s="19" t="s">
        <v>11</v>
      </c>
      <c r="D83" s="29" t="s">
        <v>147</v>
      </c>
      <c r="E83" s="20">
        <f t="shared" ref="E83:J83" si="23">E86</f>
        <v>1</v>
      </c>
      <c r="F83" s="20">
        <f t="shared" si="23"/>
        <v>376.89</v>
      </c>
      <c r="G83" s="20">
        <f t="shared" si="23"/>
        <v>376.89</v>
      </c>
      <c r="H83" s="20">
        <f t="shared" si="23"/>
        <v>1</v>
      </c>
      <c r="I83" s="20">
        <f t="shared" si="23"/>
        <v>0</v>
      </c>
      <c r="J83" s="20">
        <f t="shared" si="23"/>
        <v>0</v>
      </c>
    </row>
    <row r="84" spans="1:10" ht="22.5" x14ac:dyDescent="0.25">
      <c r="A84" s="10" t="s">
        <v>148</v>
      </c>
      <c r="B84" s="11" t="s">
        <v>16</v>
      </c>
      <c r="C84" s="11" t="s">
        <v>62</v>
      </c>
      <c r="D84" s="25" t="s">
        <v>149</v>
      </c>
      <c r="E84" s="12">
        <v>1</v>
      </c>
      <c r="F84" s="12">
        <v>48.69</v>
      </c>
      <c r="G84" s="13">
        <f>ROUND(E84*F84,2)</f>
        <v>48.69</v>
      </c>
      <c r="H84" s="12">
        <v>1</v>
      </c>
      <c r="I84" s="30"/>
      <c r="J84" s="13">
        <f>ROUND(H84*I84,2)</f>
        <v>0</v>
      </c>
    </row>
    <row r="85" spans="1:10" x14ac:dyDescent="0.25">
      <c r="A85" s="10" t="s">
        <v>150</v>
      </c>
      <c r="B85" s="11" t="s">
        <v>16</v>
      </c>
      <c r="C85" s="11" t="s">
        <v>62</v>
      </c>
      <c r="D85" s="25" t="s">
        <v>151</v>
      </c>
      <c r="E85" s="12">
        <v>5</v>
      </c>
      <c r="F85" s="12">
        <v>65.64</v>
      </c>
      <c r="G85" s="13">
        <f>ROUND(E85*F85,2)</f>
        <v>328.2</v>
      </c>
      <c r="H85" s="12">
        <v>5</v>
      </c>
      <c r="I85" s="30"/>
      <c r="J85" s="13">
        <f>ROUND(H85*I85,2)</f>
        <v>0</v>
      </c>
    </row>
    <row r="86" spans="1:10" x14ac:dyDescent="0.25">
      <c r="A86" s="14"/>
      <c r="B86" s="14"/>
      <c r="C86" s="14"/>
      <c r="D86" s="26" t="s">
        <v>152</v>
      </c>
      <c r="E86" s="12">
        <v>1</v>
      </c>
      <c r="F86" s="15">
        <f>SUM(G84:G85)</f>
        <v>376.89</v>
      </c>
      <c r="G86" s="15">
        <f>ROUND(E86*F86,2)</f>
        <v>376.89</v>
      </c>
      <c r="H86" s="12">
        <v>1</v>
      </c>
      <c r="I86" s="15">
        <f>SUM(J84:J85)</f>
        <v>0</v>
      </c>
      <c r="J86" s="15">
        <f>ROUND(H86*I86,2)</f>
        <v>0</v>
      </c>
    </row>
    <row r="87" spans="1:10" ht="0.95" customHeight="1" x14ac:dyDescent="0.25">
      <c r="A87" s="16"/>
      <c r="B87" s="16"/>
      <c r="C87" s="16"/>
      <c r="D87" s="27"/>
      <c r="E87" s="16"/>
      <c r="F87" s="16"/>
      <c r="G87" s="16"/>
      <c r="H87" s="16"/>
      <c r="I87" s="16"/>
      <c r="J87" s="16"/>
    </row>
    <row r="88" spans="1:10" x14ac:dyDescent="0.25">
      <c r="A88" s="19" t="s">
        <v>153</v>
      </c>
      <c r="B88" s="19" t="s">
        <v>10</v>
      </c>
      <c r="C88" s="19" t="s">
        <v>11</v>
      </c>
      <c r="D88" s="29" t="s">
        <v>154</v>
      </c>
      <c r="E88" s="20">
        <f t="shared" ref="E88:J88" si="24">E93</f>
        <v>1</v>
      </c>
      <c r="F88" s="20">
        <f t="shared" si="24"/>
        <v>5369.57</v>
      </c>
      <c r="G88" s="20">
        <f t="shared" si="24"/>
        <v>5369.57</v>
      </c>
      <c r="H88" s="20">
        <f t="shared" si="24"/>
        <v>1</v>
      </c>
      <c r="I88" s="20">
        <f t="shared" si="24"/>
        <v>0</v>
      </c>
      <c r="J88" s="20">
        <f t="shared" si="24"/>
        <v>0</v>
      </c>
    </row>
    <row r="89" spans="1:10" x14ac:dyDescent="0.25">
      <c r="A89" s="10" t="s">
        <v>155</v>
      </c>
      <c r="B89" s="11" t="s">
        <v>16</v>
      </c>
      <c r="C89" s="11" t="s">
        <v>20</v>
      </c>
      <c r="D89" s="25" t="s">
        <v>156</v>
      </c>
      <c r="E89" s="12">
        <v>13.8</v>
      </c>
      <c r="F89" s="12">
        <v>160.58000000000001</v>
      </c>
      <c r="G89" s="13">
        <f>ROUND(E89*F89,2)</f>
        <v>2216</v>
      </c>
      <c r="H89" s="12">
        <v>13.8</v>
      </c>
      <c r="I89" s="30"/>
      <c r="J89" s="13">
        <f>ROUND(H89*I89,2)</f>
        <v>0</v>
      </c>
    </row>
    <row r="90" spans="1:10" x14ac:dyDescent="0.25">
      <c r="A90" s="10" t="s">
        <v>157</v>
      </c>
      <c r="B90" s="11" t="s">
        <v>16</v>
      </c>
      <c r="C90" s="11" t="s">
        <v>20</v>
      </c>
      <c r="D90" s="25" t="s">
        <v>158</v>
      </c>
      <c r="E90" s="12">
        <v>13.8</v>
      </c>
      <c r="F90" s="12">
        <v>154.09</v>
      </c>
      <c r="G90" s="13">
        <f>ROUND(E90*F90,2)</f>
        <v>2126.44</v>
      </c>
      <c r="H90" s="12">
        <v>13.8</v>
      </c>
      <c r="I90" s="30"/>
      <c r="J90" s="13">
        <f>ROUND(H90*I90,2)</f>
        <v>0</v>
      </c>
    </row>
    <row r="91" spans="1:10" x14ac:dyDescent="0.25">
      <c r="A91" s="10" t="s">
        <v>159</v>
      </c>
      <c r="B91" s="11" t="s">
        <v>16</v>
      </c>
      <c r="C91" s="11" t="s">
        <v>20</v>
      </c>
      <c r="D91" s="25" t="s">
        <v>160</v>
      </c>
      <c r="E91" s="12">
        <v>13.8</v>
      </c>
      <c r="F91" s="12">
        <v>8.85</v>
      </c>
      <c r="G91" s="13">
        <f>ROUND(E91*F91,2)</f>
        <v>122.13</v>
      </c>
      <c r="H91" s="12">
        <v>13.8</v>
      </c>
      <c r="I91" s="30"/>
      <c r="J91" s="13">
        <f>ROUND(H91*I91,2)</f>
        <v>0</v>
      </c>
    </row>
    <row r="92" spans="1:10" x14ac:dyDescent="0.25">
      <c r="A92" s="10" t="s">
        <v>161</v>
      </c>
      <c r="B92" s="11" t="s">
        <v>16</v>
      </c>
      <c r="C92" s="11" t="s">
        <v>62</v>
      </c>
      <c r="D92" s="25" t="s">
        <v>162</v>
      </c>
      <c r="E92" s="12">
        <v>13.8</v>
      </c>
      <c r="F92" s="12">
        <v>65.58</v>
      </c>
      <c r="G92" s="13">
        <f>ROUND(E92*F92,2)</f>
        <v>905</v>
      </c>
      <c r="H92" s="12">
        <v>13.8</v>
      </c>
      <c r="I92" s="30"/>
      <c r="J92" s="13">
        <f>ROUND(H92*I92,2)</f>
        <v>0</v>
      </c>
    </row>
    <row r="93" spans="1:10" x14ac:dyDescent="0.25">
      <c r="A93" s="14"/>
      <c r="B93" s="14"/>
      <c r="C93" s="14"/>
      <c r="D93" s="26" t="s">
        <v>163</v>
      </c>
      <c r="E93" s="12">
        <v>1</v>
      </c>
      <c r="F93" s="15">
        <f>SUM(G89:G92)</f>
        <v>5369.57</v>
      </c>
      <c r="G93" s="15">
        <f>ROUND(E93*F93,2)</f>
        <v>5369.57</v>
      </c>
      <c r="H93" s="12">
        <v>1</v>
      </c>
      <c r="I93" s="15">
        <f>SUM(J89:J92)</f>
        <v>0</v>
      </c>
      <c r="J93" s="15">
        <f>ROUND(H93*I93,2)</f>
        <v>0</v>
      </c>
    </row>
    <row r="94" spans="1:10" ht="0.95" customHeight="1" x14ac:dyDescent="0.25">
      <c r="A94" s="16"/>
      <c r="B94" s="16"/>
      <c r="C94" s="16"/>
      <c r="D94" s="27"/>
      <c r="E94" s="16"/>
      <c r="F94" s="16"/>
      <c r="G94" s="16"/>
      <c r="H94" s="16"/>
      <c r="I94" s="16"/>
      <c r="J94" s="16"/>
    </row>
    <row r="95" spans="1:10" ht="22.5" x14ac:dyDescent="0.25">
      <c r="A95" s="19" t="s">
        <v>164</v>
      </c>
      <c r="B95" s="19" t="s">
        <v>10</v>
      </c>
      <c r="C95" s="19" t="s">
        <v>11</v>
      </c>
      <c r="D95" s="29" t="s">
        <v>165</v>
      </c>
      <c r="E95" s="20">
        <f t="shared" ref="E95:J95" si="25">E98</f>
        <v>1</v>
      </c>
      <c r="F95" s="20">
        <f t="shared" si="25"/>
        <v>11408.51</v>
      </c>
      <c r="G95" s="20">
        <f t="shared" si="25"/>
        <v>11408.51</v>
      </c>
      <c r="H95" s="20">
        <f t="shared" si="25"/>
        <v>1</v>
      </c>
      <c r="I95" s="20">
        <f t="shared" si="25"/>
        <v>0</v>
      </c>
      <c r="J95" s="20">
        <f t="shared" si="25"/>
        <v>0</v>
      </c>
    </row>
    <row r="96" spans="1:10" ht="22.5" x14ac:dyDescent="0.25">
      <c r="A96" s="10" t="s">
        <v>166</v>
      </c>
      <c r="B96" s="11" t="s">
        <v>16</v>
      </c>
      <c r="C96" s="11" t="s">
        <v>62</v>
      </c>
      <c r="D96" s="25" t="s">
        <v>167</v>
      </c>
      <c r="E96" s="12">
        <v>1</v>
      </c>
      <c r="F96" s="12">
        <v>1666.4</v>
      </c>
      <c r="G96" s="13">
        <f>ROUND(E96*F96,2)</f>
        <v>1666.4</v>
      </c>
      <c r="H96" s="12">
        <v>1</v>
      </c>
      <c r="I96" s="30"/>
      <c r="J96" s="13">
        <f>ROUND(H96*I96,2)</f>
        <v>0</v>
      </c>
    </row>
    <row r="97" spans="1:10" x14ac:dyDescent="0.25">
      <c r="A97" s="10" t="s">
        <v>168</v>
      </c>
      <c r="B97" s="11" t="s">
        <v>16</v>
      </c>
      <c r="C97" s="11" t="s">
        <v>62</v>
      </c>
      <c r="D97" s="25" t="s">
        <v>169</v>
      </c>
      <c r="E97" s="12">
        <v>1</v>
      </c>
      <c r="F97" s="12">
        <v>9742.11</v>
      </c>
      <c r="G97" s="13">
        <f>ROUND(E97*F97,2)</f>
        <v>9742.11</v>
      </c>
      <c r="H97" s="12">
        <v>1</v>
      </c>
      <c r="I97" s="30"/>
      <c r="J97" s="13">
        <f>ROUND(H97*I97,2)</f>
        <v>0</v>
      </c>
    </row>
    <row r="98" spans="1:10" x14ac:dyDescent="0.25">
      <c r="A98" s="14"/>
      <c r="B98" s="14"/>
      <c r="C98" s="14"/>
      <c r="D98" s="26" t="s">
        <v>170</v>
      </c>
      <c r="E98" s="12">
        <v>1</v>
      </c>
      <c r="F98" s="15">
        <f>SUM(G96:G97)</f>
        <v>11408.51</v>
      </c>
      <c r="G98" s="15">
        <f>ROUND(E98*F98,2)</f>
        <v>11408.51</v>
      </c>
      <c r="H98" s="12">
        <v>1</v>
      </c>
      <c r="I98" s="15">
        <f>SUM(J96:J97)</f>
        <v>0</v>
      </c>
      <c r="J98" s="15">
        <f>ROUND(H98*I98,2)</f>
        <v>0</v>
      </c>
    </row>
    <row r="99" spans="1:10" ht="0.95" customHeight="1" x14ac:dyDescent="0.25">
      <c r="A99" s="16"/>
      <c r="B99" s="16"/>
      <c r="C99" s="16"/>
      <c r="D99" s="27"/>
      <c r="E99" s="16"/>
      <c r="F99" s="16"/>
      <c r="G99" s="16"/>
      <c r="H99" s="16"/>
      <c r="I99" s="16"/>
      <c r="J99" s="16"/>
    </row>
    <row r="100" spans="1:10" x14ac:dyDescent="0.25">
      <c r="A100" s="14"/>
      <c r="B100" s="14"/>
      <c r="C100" s="14"/>
      <c r="D100" s="26" t="s">
        <v>171</v>
      </c>
      <c r="E100" s="12">
        <v>1</v>
      </c>
      <c r="F100" s="15">
        <f>G61+G68+G73+G77+G83+G88+G95</f>
        <v>37453.160000000003</v>
      </c>
      <c r="G100" s="15">
        <f>ROUND(E100*F100,2)</f>
        <v>37453.160000000003</v>
      </c>
      <c r="H100" s="12">
        <v>1</v>
      </c>
      <c r="I100" s="15">
        <f>J61+J68+J73+J77+J83+J88+J95</f>
        <v>0</v>
      </c>
      <c r="J100" s="15">
        <f>ROUND(H100*I100,2)</f>
        <v>0</v>
      </c>
    </row>
    <row r="101" spans="1:10" ht="0.95" customHeight="1" x14ac:dyDescent="0.25">
      <c r="A101" s="16"/>
      <c r="B101" s="16"/>
      <c r="C101" s="16"/>
      <c r="D101" s="27"/>
      <c r="E101" s="16"/>
      <c r="F101" s="16"/>
      <c r="G101" s="16"/>
      <c r="H101" s="16"/>
      <c r="I101" s="16"/>
      <c r="J101" s="16"/>
    </row>
    <row r="102" spans="1:10" x14ac:dyDescent="0.25">
      <c r="A102" s="14"/>
      <c r="B102" s="14"/>
      <c r="C102" s="14"/>
      <c r="D102" s="26" t="s">
        <v>172</v>
      </c>
      <c r="E102" s="12">
        <v>1</v>
      </c>
      <c r="F102" s="15">
        <f>G60</f>
        <v>37453.160000000003</v>
      </c>
      <c r="G102" s="15">
        <f>ROUND(E102*F102,2)</f>
        <v>37453.160000000003</v>
      </c>
      <c r="H102" s="12">
        <v>1</v>
      </c>
      <c r="I102" s="15">
        <f>J60</f>
        <v>0</v>
      </c>
      <c r="J102" s="15">
        <f>ROUND(H102*I102,2)</f>
        <v>0</v>
      </c>
    </row>
    <row r="103" spans="1:10" ht="0.95" customHeight="1" x14ac:dyDescent="0.25">
      <c r="A103" s="16"/>
      <c r="B103" s="16"/>
      <c r="C103" s="16"/>
      <c r="D103" s="27"/>
      <c r="E103" s="16"/>
      <c r="F103" s="16"/>
      <c r="G103" s="16"/>
      <c r="H103" s="16"/>
      <c r="I103" s="16"/>
      <c r="J103" s="16"/>
    </row>
    <row r="104" spans="1:10" x14ac:dyDescent="0.25">
      <c r="A104" s="8" t="s">
        <v>173</v>
      </c>
      <c r="B104" s="8" t="s">
        <v>10</v>
      </c>
      <c r="C104" s="8" t="s">
        <v>11</v>
      </c>
      <c r="D104" s="24" t="s">
        <v>174</v>
      </c>
      <c r="E104" s="9">
        <f t="shared" ref="E104:J104" si="26">E107</f>
        <v>1</v>
      </c>
      <c r="F104" s="9">
        <f t="shared" si="26"/>
        <v>249610.9</v>
      </c>
      <c r="G104" s="9">
        <f t="shared" si="26"/>
        <v>249610.9</v>
      </c>
      <c r="H104" s="9">
        <f t="shared" si="26"/>
        <v>1</v>
      </c>
      <c r="I104" s="9">
        <f t="shared" si="26"/>
        <v>0</v>
      </c>
      <c r="J104" s="9">
        <f t="shared" si="26"/>
        <v>0</v>
      </c>
    </row>
    <row r="105" spans="1:10" x14ac:dyDescent="0.25">
      <c r="A105" s="10" t="s">
        <v>175</v>
      </c>
      <c r="B105" s="11" t="s">
        <v>16</v>
      </c>
      <c r="C105" s="11" t="s">
        <v>20</v>
      </c>
      <c r="D105" s="25" t="s">
        <v>176</v>
      </c>
      <c r="E105" s="12">
        <v>20732.48</v>
      </c>
      <c r="F105" s="12">
        <v>5.28</v>
      </c>
      <c r="G105" s="13">
        <f>ROUND(E105*F105,2)</f>
        <v>109467.49</v>
      </c>
      <c r="H105" s="12">
        <v>20732.48</v>
      </c>
      <c r="I105" s="30"/>
      <c r="J105" s="13">
        <f>ROUND(H105*I105,2)</f>
        <v>0</v>
      </c>
    </row>
    <row r="106" spans="1:10" ht="22.5" x14ac:dyDescent="0.25">
      <c r="A106" s="10" t="s">
        <v>177</v>
      </c>
      <c r="B106" s="11" t="s">
        <v>16</v>
      </c>
      <c r="C106" s="11" t="s">
        <v>178</v>
      </c>
      <c r="D106" s="25" t="s">
        <v>179</v>
      </c>
      <c r="E106" s="12">
        <v>2487.9</v>
      </c>
      <c r="F106" s="12">
        <v>56.33</v>
      </c>
      <c r="G106" s="13">
        <f>ROUND(E106*F106,2)</f>
        <v>140143.41</v>
      </c>
      <c r="H106" s="12">
        <v>2487.9</v>
      </c>
      <c r="I106" s="30"/>
      <c r="J106" s="13">
        <f>ROUND(H106*I106,2)</f>
        <v>0</v>
      </c>
    </row>
    <row r="107" spans="1:10" x14ac:dyDescent="0.25">
      <c r="A107" s="14"/>
      <c r="B107" s="14"/>
      <c r="C107" s="14"/>
      <c r="D107" s="26" t="s">
        <v>180</v>
      </c>
      <c r="E107" s="12">
        <v>1</v>
      </c>
      <c r="F107" s="15">
        <f>SUM(G105:G106)</f>
        <v>249610.9</v>
      </c>
      <c r="G107" s="15">
        <f>ROUND(E107*F107,2)</f>
        <v>249610.9</v>
      </c>
      <c r="H107" s="12">
        <v>1</v>
      </c>
      <c r="I107" s="15">
        <f>SUM(J105:J106)</f>
        <v>0</v>
      </c>
      <c r="J107" s="15">
        <f>ROUND(H107*I107,2)</f>
        <v>0</v>
      </c>
    </row>
    <row r="108" spans="1:10" ht="0.95" customHeight="1" x14ac:dyDescent="0.25">
      <c r="A108" s="16"/>
      <c r="B108" s="16"/>
      <c r="C108" s="16"/>
      <c r="D108" s="27"/>
      <c r="E108" s="16"/>
      <c r="F108" s="16"/>
      <c r="G108" s="16"/>
      <c r="H108" s="16"/>
      <c r="I108" s="16"/>
      <c r="J108" s="16"/>
    </row>
    <row r="109" spans="1:10" x14ac:dyDescent="0.25">
      <c r="A109" s="8" t="s">
        <v>181</v>
      </c>
      <c r="B109" s="8" t="s">
        <v>10</v>
      </c>
      <c r="C109" s="8" t="s">
        <v>11</v>
      </c>
      <c r="D109" s="24" t="s">
        <v>182</v>
      </c>
      <c r="E109" s="9">
        <f t="shared" ref="E109:J109" si="27">E111</f>
        <v>1</v>
      </c>
      <c r="F109" s="9">
        <f t="shared" si="27"/>
        <v>3644.14</v>
      </c>
      <c r="G109" s="9">
        <f t="shared" si="27"/>
        <v>3644.14</v>
      </c>
      <c r="H109" s="9">
        <f t="shared" si="27"/>
        <v>1</v>
      </c>
      <c r="I109" s="9">
        <f t="shared" si="27"/>
        <v>3644.14</v>
      </c>
      <c r="J109" s="9">
        <f t="shared" si="27"/>
        <v>3644.14</v>
      </c>
    </row>
    <row r="110" spans="1:10" x14ac:dyDescent="0.25">
      <c r="A110" s="10" t="s">
        <v>183</v>
      </c>
      <c r="B110" s="11" t="s">
        <v>16</v>
      </c>
      <c r="C110" s="11" t="s">
        <v>17</v>
      </c>
      <c r="D110" s="25" t="s">
        <v>184</v>
      </c>
      <c r="E110" s="12">
        <v>1</v>
      </c>
      <c r="F110" s="12">
        <v>3644.14</v>
      </c>
      <c r="G110" s="13">
        <f>ROUND(E110*F110,2)</f>
        <v>3644.14</v>
      </c>
      <c r="H110" s="12">
        <v>1</v>
      </c>
      <c r="I110" s="31">
        <v>3644.14</v>
      </c>
      <c r="J110" s="13">
        <f>ROUND(H110*I110,2)</f>
        <v>3644.14</v>
      </c>
    </row>
    <row r="111" spans="1:10" x14ac:dyDescent="0.25">
      <c r="A111" s="14"/>
      <c r="B111" s="14"/>
      <c r="C111" s="14"/>
      <c r="D111" s="26" t="s">
        <v>185</v>
      </c>
      <c r="E111" s="12">
        <v>1</v>
      </c>
      <c r="F111" s="15">
        <f>G110</f>
        <v>3644.14</v>
      </c>
      <c r="G111" s="15">
        <f>ROUND(E111*F111,2)</f>
        <v>3644.14</v>
      </c>
      <c r="H111" s="12">
        <v>1</v>
      </c>
      <c r="I111" s="15">
        <f>J110</f>
        <v>3644.14</v>
      </c>
      <c r="J111" s="15">
        <f>ROUND(H111*I111,2)</f>
        <v>3644.14</v>
      </c>
    </row>
    <row r="112" spans="1:10" ht="0.95" customHeight="1" x14ac:dyDescent="0.25">
      <c r="A112" s="16"/>
      <c r="B112" s="16"/>
      <c r="C112" s="16"/>
      <c r="D112" s="27"/>
      <c r="E112" s="16"/>
      <c r="F112" s="16"/>
      <c r="G112" s="16"/>
      <c r="H112" s="16"/>
      <c r="I112" s="16"/>
      <c r="J112" s="16"/>
    </row>
    <row r="113" spans="1:10" x14ac:dyDescent="0.25">
      <c r="A113" s="14"/>
      <c r="B113" s="14"/>
      <c r="C113" s="14"/>
      <c r="D113" s="26" t="s">
        <v>186</v>
      </c>
      <c r="E113" s="21">
        <v>1</v>
      </c>
      <c r="F113" s="15">
        <f>G5+G10+G18+G27+G35+G48+G59+G104+G109</f>
        <v>437829.56</v>
      </c>
      <c r="G113" s="15">
        <f>ROUND(E113*F113,2)</f>
        <v>437829.56</v>
      </c>
      <c r="H113" s="21">
        <v>1</v>
      </c>
      <c r="I113" s="15">
        <f>J5+J10+J18+J27+J35+J48+J59+J104+J109</f>
        <v>17535.64</v>
      </c>
      <c r="J113" s="15">
        <f>ROUND(H113*I113,2)</f>
        <v>17535.64</v>
      </c>
    </row>
    <row r="114" spans="1:10" ht="0.95" customHeight="1" x14ac:dyDescent="0.25">
      <c r="A114" s="16"/>
      <c r="B114" s="16"/>
      <c r="C114" s="16"/>
      <c r="D114" s="27"/>
      <c r="E114" s="16"/>
      <c r="F114" s="16"/>
      <c r="G114" s="16"/>
      <c r="H114" s="16"/>
      <c r="I114" s="16"/>
      <c r="J114" s="16"/>
    </row>
    <row r="115" spans="1:10" x14ac:dyDescent="0.25">
      <c r="A115" s="32"/>
      <c r="B115" s="33"/>
      <c r="C115" s="33"/>
      <c r="D115" s="34" t="s">
        <v>187</v>
      </c>
      <c r="E115" s="32"/>
      <c r="F115" s="33"/>
      <c r="G115" s="35">
        <f>G4</f>
        <v>437829.56</v>
      </c>
      <c r="H115" s="33"/>
      <c r="I115" s="32"/>
      <c r="J115" s="35">
        <f>J4</f>
        <v>17535.64</v>
      </c>
    </row>
    <row r="116" spans="1:10" x14ac:dyDescent="0.25">
      <c r="A116" s="36"/>
      <c r="B116" s="37"/>
      <c r="C116" s="37"/>
      <c r="D116" s="38" t="s">
        <v>188</v>
      </c>
      <c r="E116" s="39">
        <v>0.19</v>
      </c>
      <c r="F116" s="37"/>
      <c r="G116" s="40">
        <f>G115*E116-0.01</f>
        <v>83187.61</v>
      </c>
      <c r="H116" s="41"/>
      <c r="I116" s="42">
        <v>0.19</v>
      </c>
      <c r="J116" s="40">
        <f>J115*I116</f>
        <v>3331.77</v>
      </c>
    </row>
    <row r="117" spans="1:10" x14ac:dyDescent="0.25">
      <c r="A117" s="36"/>
      <c r="B117" s="37"/>
      <c r="C117" s="37"/>
      <c r="D117" s="38" t="s">
        <v>189</v>
      </c>
      <c r="E117" s="36"/>
      <c r="F117" s="37"/>
      <c r="G117" s="40">
        <f>G115+G116</f>
        <v>521017.17</v>
      </c>
      <c r="H117" s="37"/>
      <c r="I117" s="36"/>
      <c r="J117" s="40">
        <f>J115+J116</f>
        <v>20867.41</v>
      </c>
    </row>
    <row r="118" spans="1:10" x14ac:dyDescent="0.25">
      <c r="A118" s="36"/>
      <c r="B118" s="37"/>
      <c r="C118" s="37"/>
      <c r="D118" s="38" t="s">
        <v>190</v>
      </c>
      <c r="E118" s="39">
        <v>0.21</v>
      </c>
      <c r="F118" s="37"/>
      <c r="G118" s="40">
        <f>21*G117%</f>
        <v>109413.61</v>
      </c>
      <c r="H118" s="37"/>
      <c r="I118" s="39">
        <v>0.21</v>
      </c>
      <c r="J118" s="40">
        <f>E118*J117</f>
        <v>4382.16</v>
      </c>
    </row>
    <row r="119" spans="1:10" x14ac:dyDescent="0.25">
      <c r="A119" s="43"/>
      <c r="B119" s="44"/>
      <c r="C119" s="44"/>
      <c r="D119" s="45" t="s">
        <v>191</v>
      </c>
      <c r="E119" s="43"/>
      <c r="F119" s="44"/>
      <c r="G119" s="46">
        <f>G117+G118</f>
        <v>630430.78</v>
      </c>
      <c r="H119" s="44"/>
      <c r="I119" s="43"/>
      <c r="J119" s="46">
        <f>J117+J118</f>
        <v>25249.57</v>
      </c>
    </row>
    <row r="121" spans="1:10" ht="15.75" x14ac:dyDescent="0.25">
      <c r="A121" s="47" t="s">
        <v>200</v>
      </c>
      <c r="B121" s="48"/>
      <c r="C121" s="48"/>
      <c r="D121" s="49"/>
      <c r="E121" s="49"/>
      <c r="F121" s="49"/>
      <c r="G121" s="49"/>
      <c r="H121" s="50"/>
      <c r="I121" s="51"/>
      <c r="J121" s="52"/>
    </row>
    <row r="122" spans="1:10" ht="18.75" x14ac:dyDescent="0.25">
      <c r="A122" s="53" t="s">
        <v>201</v>
      </c>
      <c r="B122" s="54"/>
      <c r="C122" s="54"/>
      <c r="D122" s="55"/>
      <c r="E122" s="56"/>
      <c r="F122" s="56"/>
      <c r="G122" s="56"/>
      <c r="H122" s="57"/>
      <c r="I122" s="57"/>
      <c r="J122" s="58"/>
    </row>
    <row r="123" spans="1:10" ht="18.75" x14ac:dyDescent="0.25">
      <c r="A123" s="59" t="s">
        <v>202</v>
      </c>
      <c r="B123" s="60"/>
      <c r="C123" s="60"/>
      <c r="D123" s="61"/>
      <c r="E123" s="62"/>
      <c r="F123" s="62"/>
      <c r="G123" s="62"/>
      <c r="H123" s="63"/>
      <c r="I123" s="63"/>
      <c r="J123" s="64"/>
    </row>
    <row r="124" spans="1:10" ht="18.75" x14ac:dyDescent="0.25">
      <c r="A124" s="65" t="s">
        <v>203</v>
      </c>
      <c r="B124" s="66"/>
      <c r="C124" s="66"/>
      <c r="D124" s="67"/>
      <c r="E124" s="68"/>
      <c r="F124" s="68"/>
      <c r="G124" s="68"/>
      <c r="H124" s="69"/>
      <c r="I124" s="69"/>
      <c r="J124" s="70"/>
    </row>
    <row r="126" spans="1:10" x14ac:dyDescent="0.25">
      <c r="A126" s="74" t="s">
        <v>192</v>
      </c>
      <c r="B126" s="75"/>
      <c r="C126" s="75"/>
      <c r="D126" s="75"/>
      <c r="E126" s="75"/>
      <c r="F126" s="75"/>
      <c r="G126" s="75"/>
      <c r="H126" s="75"/>
      <c r="I126" s="75"/>
      <c r="J126" s="75"/>
    </row>
    <row r="127" spans="1:10" x14ac:dyDescent="0.25">
      <c r="A127" s="74"/>
      <c r="B127" s="75"/>
      <c r="C127" s="75"/>
      <c r="D127" s="75"/>
      <c r="E127" s="75"/>
      <c r="F127" s="75"/>
      <c r="G127" s="75"/>
      <c r="H127" s="75"/>
      <c r="I127" s="75"/>
      <c r="J127" s="75"/>
    </row>
    <row r="128" spans="1:10" x14ac:dyDescent="0.25">
      <c r="A128" s="74" t="s">
        <v>193</v>
      </c>
      <c r="B128" s="75"/>
      <c r="C128" s="75"/>
      <c r="D128" s="75"/>
      <c r="E128" s="75"/>
      <c r="F128" s="75"/>
      <c r="G128" s="75"/>
      <c r="H128" s="75"/>
      <c r="I128" s="75"/>
      <c r="J128" s="75"/>
    </row>
    <row r="129" spans="1:10" x14ac:dyDescent="0.25">
      <c r="A129" s="74"/>
      <c r="B129" s="75"/>
      <c r="C129" s="75"/>
      <c r="D129" s="75"/>
      <c r="E129" s="75"/>
      <c r="F129" s="75"/>
      <c r="G129" s="75"/>
      <c r="H129" s="75"/>
      <c r="I129" s="75"/>
      <c r="J129" s="75"/>
    </row>
    <row r="130" spans="1:10" x14ac:dyDescent="0.25">
      <c r="A130" s="76" t="s">
        <v>194</v>
      </c>
      <c r="B130" s="76"/>
      <c r="C130" s="76"/>
      <c r="D130" s="76" t="s">
        <v>195</v>
      </c>
      <c r="E130" s="76"/>
      <c r="F130" s="76"/>
      <c r="G130" s="76"/>
      <c r="H130" s="76"/>
      <c r="I130" s="76"/>
      <c r="J130" s="76"/>
    </row>
    <row r="131" spans="1:10" x14ac:dyDescent="0.25">
      <c r="A131" s="76"/>
      <c r="B131" s="76"/>
      <c r="C131" s="76"/>
      <c r="D131" s="76"/>
      <c r="E131" s="76"/>
      <c r="F131" s="76"/>
      <c r="G131" s="76"/>
      <c r="H131" s="76"/>
      <c r="I131" s="76"/>
      <c r="J131" s="76"/>
    </row>
    <row r="132" spans="1:10" x14ac:dyDescent="0.25">
      <c r="A132" s="71" t="s">
        <v>196</v>
      </c>
      <c r="B132" s="71"/>
      <c r="C132" s="71"/>
      <c r="D132" s="71" t="s">
        <v>197</v>
      </c>
      <c r="E132" s="71"/>
      <c r="F132" s="71"/>
      <c r="G132" s="71"/>
      <c r="H132" s="71"/>
      <c r="I132" s="71"/>
      <c r="J132" s="71"/>
    </row>
    <row r="133" spans="1:10" x14ac:dyDescent="0.25">
      <c r="A133" s="71"/>
      <c r="B133" s="71"/>
      <c r="C133" s="71"/>
      <c r="D133" s="71"/>
      <c r="E133" s="71"/>
      <c r="F133" s="71"/>
      <c r="G133" s="71"/>
      <c r="H133" s="71"/>
      <c r="I133" s="71"/>
      <c r="J133" s="71"/>
    </row>
    <row r="134" spans="1:10" x14ac:dyDescent="0.25">
      <c r="A134" s="71"/>
      <c r="B134" s="71"/>
      <c r="C134" s="71"/>
      <c r="D134" s="71"/>
      <c r="E134" s="71"/>
      <c r="F134" s="71"/>
      <c r="G134" s="71"/>
      <c r="H134" s="71"/>
      <c r="I134" s="71"/>
      <c r="J134" s="71"/>
    </row>
    <row r="135" spans="1:10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</row>
  </sheetData>
  <sheetProtection algorithmName="SHA-512" hashValue="AxQIOovEToWel9p0rPEBINBDSzX+lfwroIKGai97X22B10c/q7Mtz/PRVPi8rWns1Fgol6h1kuhiUQf1bzCA+g==" saltValue="PZM6U1atGIXaCLrCYYU0MQ==" spinCount="100000" sheet="1" objects="1" scenarios="1" selectLockedCells="1"/>
  <mergeCells count="10">
    <mergeCell ref="A132:C135"/>
    <mergeCell ref="D132:J135"/>
    <mergeCell ref="F2:G2"/>
    <mergeCell ref="I2:J2"/>
    <mergeCell ref="A126:A127"/>
    <mergeCell ref="B126:J127"/>
    <mergeCell ref="A128:A129"/>
    <mergeCell ref="B128:J129"/>
    <mergeCell ref="A130:C131"/>
    <mergeCell ref="D130:J131"/>
  </mergeCells>
  <dataValidations count="4">
    <dataValidation type="list" allowBlank="1" showInputMessage="1" showErrorMessage="1" sqref="B4:B114" xr:uid="{46E92F14-27BF-432E-A4BA-B7D8B7F5B587}">
      <formula1>"Capítulo,Partida,Mano de obra,Maquinaria,Material,Otros,Tarea,"</formula1>
    </dataValidation>
    <dataValidation type="decimal" operator="lessThanOrEqual" allowBlank="1" showErrorMessage="1" errorTitle="ERROR" error="El importe por partida ofertado no podrá ser superior al de licitación" sqref="I7 I11:I15 I19:I24 I28:I32 I36:I45 I49:I56 I62:I65 I69:I70 I74 I78:I80 I84:I85 I89:I92 I96:I97 I105:I106" xr:uid="{FCC0428B-8BEB-428B-8478-5867BA30D167}">
      <formula1>F7</formula1>
    </dataValidation>
    <dataValidation type="decimal" allowBlank="1" showErrorMessage="1" errorTitle="ERROR" error="El BI+GG debe estar comprendido entre el 0 y 19%" sqref="I116" xr:uid="{DB567481-DF10-4433-B160-6FAC4E1AEABF}">
      <formula1>0</formula1>
      <formula2>0.19</formula2>
    </dataValidation>
    <dataValidation type="whole" allowBlank="1" showErrorMessage="1" errorTitle="ERROR" error="El valor debe estar comprendido entre 0 y 19%" sqref="H116" xr:uid="{9916E51E-2524-44DA-A3F4-5034EA9C5161}">
      <formula1>0</formula1>
      <formula2>19</formula2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77" fitToHeight="50" orientation="portrait" r:id="rId1"/>
  <ignoredErrors>
    <ignoredError sqref="G118 J118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García-Calderón, Mariano</dc:creator>
  <cp:lastModifiedBy>Cañete Mora, Francisco José</cp:lastModifiedBy>
  <cp:lastPrinted>2022-02-16T13:01:17Z</cp:lastPrinted>
  <dcterms:created xsi:type="dcterms:W3CDTF">2022-02-16T10:09:19Z</dcterms:created>
  <dcterms:modified xsi:type="dcterms:W3CDTF">2022-08-26T07:45:23Z</dcterms:modified>
</cp:coreProperties>
</file>