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/>
  <xr:revisionPtr revIDLastSave="0" documentId="13_ncr:1_{D5ACE4AC-2510-4F73-82F8-BE3085986544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Lote 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2" l="1"/>
  <c r="L11" i="2"/>
  <c r="J11" i="2"/>
  <c r="G11" i="2"/>
  <c r="E11" i="2"/>
  <c r="M10" i="2"/>
  <c r="K10" i="2"/>
  <c r="H10" i="2"/>
  <c r="F10" i="2"/>
  <c r="M9" i="2"/>
  <c r="K9" i="2"/>
  <c r="H9" i="2"/>
  <c r="F9" i="2"/>
  <c r="M8" i="2"/>
  <c r="M11" i="2" s="1"/>
  <c r="K8" i="2"/>
  <c r="K11" i="2" s="1"/>
  <c r="H8" i="2"/>
  <c r="F8" i="2"/>
  <c r="F11" i="2" s="1"/>
  <c r="H11" i="2" l="1"/>
  <c r="M22" i="2" s="1"/>
  <c r="L18" i="2" s="1"/>
  <c r="L19" i="2" s="1"/>
  <c r="M23" i="2" l="1"/>
  <c r="M24" i="2" s="1"/>
  <c r="L20" i="2"/>
  <c r="L15" i="2"/>
  <c r="L16" i="2" s="1"/>
  <c r="L17" i="2" l="1"/>
</calcChain>
</file>

<file path=xl/sharedStrings.xml><?xml version="1.0" encoding="utf-8"?>
<sst xmlns="http://schemas.openxmlformats.org/spreadsheetml/2006/main" count="34" uniqueCount="26">
  <si>
    <t>Instrucciones: Rellenad únicamente todas las celdas en amarillo</t>
  </si>
  <si>
    <t>Mantenimiento Preventivo (4 años)</t>
  </si>
  <si>
    <t xml:space="preserve">Mantenimiento Correctivo (4 años)                                                                Precio posibles reparaciones con presupuesto previo aprobado por Metro </t>
  </si>
  <si>
    <t>Licitación</t>
  </si>
  <si>
    <t>Oferta</t>
  </si>
  <si>
    <t>Equipo a mantener</t>
  </si>
  <si>
    <t>Plazo del Contrato (años)</t>
  </si>
  <si>
    <t>Preventivo anual</t>
  </si>
  <si>
    <t>Preventivo contrato</t>
  </si>
  <si>
    <t>Preventivo     anual***</t>
  </si>
  <si>
    <t xml:space="preserve"> Correctivo anual</t>
  </si>
  <si>
    <t>Correctivo contrato</t>
  </si>
  <si>
    <t>TOTAL</t>
  </si>
  <si>
    <t>TOTAL (IVA no incluido)</t>
  </si>
  <si>
    <t>IVA</t>
  </si>
  <si>
    <t>TOTAL (IVA incluido)</t>
  </si>
  <si>
    <t>LOTE 2:    Mantenimiento Integral de SAIs de CPDs fabricante EATON</t>
  </si>
  <si>
    <t>0IFSAIS001055</t>
  </si>
  <si>
    <t>0IFSAIS001054</t>
  </si>
  <si>
    <t>0IFSAIS001053</t>
  </si>
  <si>
    <t>Importe Lote 2</t>
  </si>
  <si>
    <t>Gastos Generales</t>
  </si>
  <si>
    <t>Beneficio Industrial</t>
  </si>
  <si>
    <t>Total oferta sin IVA</t>
  </si>
  <si>
    <t>(poner porcentaje)</t>
  </si>
  <si>
    <t>*** Para la elaboración de este documento se tendrán en cuenta las Notas del apartado 27 del cuadro resumen del Pliego de Condiciones Particulares.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</si>
</sst>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3" formatCode="_-* #,##0.00\ _€_-;\-* #,##0.00\ _€_-;_-* &quot;-&quot;??\ _€_-;_-@_-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21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vertical="center"/>
    </xf>
    <xf numFmtId="0" fontId="14" fillId="33" borderId="16" xfId="0" applyFont="1" applyFill="1" applyBorder="1" applyAlignment="1">
      <alignment horizontal="center" vertical="center" wrapText="1"/>
    </xf>
    <xf numFmtId="4" fontId="0" fillId="0" borderId="17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14" fillId="0" borderId="17" xfId="0" applyNumberFormat="1" applyFont="1" applyBorder="1" applyAlignment="1">
      <alignment horizontal="center" vertical="center"/>
    </xf>
    <xf numFmtId="164" fontId="17" fillId="34" borderId="16" xfId="0" applyNumberFormat="1" applyFont="1" applyFill="1" applyBorder="1" applyAlignment="1">
      <alignment horizontal="center" vertical="center"/>
    </xf>
    <xf numFmtId="7" fontId="18" fillId="0" borderId="17" xfId="1" applyNumberFormat="1" applyFont="1" applyFill="1" applyBorder="1" applyAlignment="1">
      <alignment horizontal="center" vertical="center"/>
    </xf>
    <xf numFmtId="164" fontId="17" fillId="0" borderId="16" xfId="0" applyNumberFormat="1" applyFont="1" applyBorder="1" applyAlignment="1">
      <alignment horizontal="center" vertical="center"/>
    </xf>
    <xf numFmtId="164" fontId="18" fillId="0" borderId="17" xfId="0" applyNumberFormat="1" applyFont="1" applyBorder="1" applyAlignment="1">
      <alignment horizontal="center" vertical="center"/>
    </xf>
    <xf numFmtId="0" fontId="14" fillId="33" borderId="18" xfId="0" applyFont="1" applyFill="1" applyBorder="1" applyAlignment="1">
      <alignment horizontal="center" vertical="center" wrapText="1"/>
    </xf>
    <xf numFmtId="4" fontId="0" fillId="0" borderId="19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14" fillId="0" borderId="19" xfId="0" applyNumberFormat="1" applyFont="1" applyBorder="1" applyAlignment="1">
      <alignment horizontal="center" vertical="center"/>
    </xf>
    <xf numFmtId="164" fontId="17" fillId="34" borderId="20" xfId="0" applyNumberFormat="1" applyFont="1" applyFill="1" applyBorder="1" applyAlignment="1">
      <alignment horizontal="center" vertical="center"/>
    </xf>
    <xf numFmtId="7" fontId="18" fillId="0" borderId="21" xfId="1" applyNumberFormat="1" applyFont="1" applyFill="1" applyBorder="1" applyAlignment="1">
      <alignment horizontal="center" vertical="center"/>
    </xf>
    <xf numFmtId="164" fontId="17" fillId="0" borderId="18" xfId="0" applyNumberFormat="1" applyFont="1" applyBorder="1" applyAlignment="1">
      <alignment horizontal="center" vertical="center"/>
    </xf>
    <xf numFmtId="0" fontId="14" fillId="33" borderId="22" xfId="0" applyFont="1" applyFill="1" applyBorder="1" applyAlignment="1">
      <alignment horizontal="center" vertical="center" wrapText="1"/>
    </xf>
    <xf numFmtId="4" fontId="0" fillId="0" borderId="23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14" fillId="0" borderId="23" xfId="0" applyNumberFormat="1" applyFont="1" applyBorder="1" applyAlignment="1">
      <alignment horizontal="center" vertical="center"/>
    </xf>
    <xf numFmtId="7" fontId="17" fillId="0" borderId="23" xfId="1" applyNumberFormat="1" applyFont="1" applyFill="1" applyBorder="1" applyAlignment="1">
      <alignment horizontal="center" vertical="center"/>
    </xf>
    <xf numFmtId="7" fontId="18" fillId="0" borderId="23" xfId="1" applyNumberFormat="1" applyFont="1" applyFill="1" applyBorder="1" applyAlignment="1">
      <alignment horizontal="center" vertical="center"/>
    </xf>
    <xf numFmtId="164" fontId="18" fillId="0" borderId="26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11" fillId="36" borderId="14" xfId="0" applyFont="1" applyFill="1" applyBorder="1" applyAlignment="1">
      <alignment horizontal="center" vertical="center" wrapText="1"/>
    </xf>
    <xf numFmtId="0" fontId="11" fillId="36" borderId="15" xfId="0" applyFont="1" applyFill="1" applyBorder="1" applyAlignment="1">
      <alignment horizontal="center" vertical="center" wrapText="1"/>
    </xf>
    <xf numFmtId="0" fontId="11" fillId="36" borderId="1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37" borderId="24" xfId="0" applyFont="1" applyFill="1" applyBorder="1" applyAlignment="1">
      <alignment horizontal="center" vertical="center" wrapText="1"/>
    </xf>
    <xf numFmtId="164" fontId="14" fillId="35" borderId="26" xfId="0" applyNumberFormat="1" applyFont="1" applyFill="1" applyBorder="1" applyAlignment="1" applyProtection="1">
      <alignment horizontal="center" vertical="center"/>
    </xf>
    <xf numFmtId="10" fontId="0" fillId="34" borderId="26" xfId="0" applyNumberFormat="1" applyFill="1" applyBorder="1" applyAlignment="1" applyProtection="1">
      <alignment horizontal="center" vertical="center"/>
    </xf>
    <xf numFmtId="0" fontId="11" fillId="36" borderId="24" xfId="0" applyFont="1" applyFill="1" applyBorder="1" applyAlignment="1">
      <alignment horizontal="center" vertical="center" wrapText="1"/>
    </xf>
    <xf numFmtId="164" fontId="14" fillId="38" borderId="26" xfId="0" applyNumberFormat="1" applyFont="1" applyFill="1" applyBorder="1" applyAlignment="1" applyProtection="1">
      <alignment horizontal="center" vertical="center"/>
    </xf>
    <xf numFmtId="9" fontId="14" fillId="0" borderId="26" xfId="0" applyNumberFormat="1" applyFont="1" applyBorder="1" applyAlignment="1" applyProtection="1">
      <alignment horizontal="center" vertical="center"/>
    </xf>
    <xf numFmtId="0" fontId="11" fillId="36" borderId="10" xfId="23" applyFont="1" applyFill="1" applyBorder="1" applyAlignment="1">
      <alignment horizontal="left" vertical="center" indent="1"/>
    </xf>
    <xf numFmtId="0" fontId="11" fillId="36" borderId="11" xfId="23" applyFont="1" applyFill="1" applyBorder="1" applyAlignment="1">
      <alignment horizontal="left" vertical="center" indent="1"/>
    </xf>
    <xf numFmtId="0" fontId="11" fillId="36" borderId="12" xfId="23" applyFont="1" applyFill="1" applyBorder="1" applyAlignment="1">
      <alignment horizontal="left" vertical="center" indent="1"/>
    </xf>
    <xf numFmtId="0" fontId="16" fillId="0" borderId="0" xfId="0" applyFont="1" applyAlignment="1">
      <alignment horizontal="center" vertical="center"/>
    </xf>
    <xf numFmtId="0" fontId="16" fillId="34" borderId="10" xfId="23" applyFont="1" applyFill="1" applyBorder="1" applyAlignment="1">
      <alignment horizontal="left" vertical="center" indent="1"/>
    </xf>
    <xf numFmtId="0" fontId="16" fillId="34" borderId="11" xfId="23" applyFont="1" applyFill="1" applyBorder="1" applyAlignment="1">
      <alignment horizontal="left" vertical="center" indent="1"/>
    </xf>
    <xf numFmtId="0" fontId="16" fillId="34" borderId="12" xfId="23" applyFont="1" applyFill="1" applyBorder="1" applyAlignment="1">
      <alignment horizontal="left" vertical="center" indent="1"/>
    </xf>
    <xf numFmtId="0" fontId="11" fillId="36" borderId="11" xfId="0" applyFont="1" applyFill="1" applyBorder="1" applyAlignment="1">
      <alignment horizontal="center" vertical="center"/>
    </xf>
    <xf numFmtId="0" fontId="11" fillId="36" borderId="12" xfId="0" applyFont="1" applyFill="1" applyBorder="1" applyAlignment="1">
      <alignment horizontal="center" vertical="center"/>
    </xf>
    <xf numFmtId="0" fontId="11" fillId="36" borderId="24" xfId="0" applyFont="1" applyFill="1" applyBorder="1" applyAlignment="1">
      <alignment horizontal="center" vertical="center"/>
    </xf>
    <xf numFmtId="0" fontId="11" fillId="36" borderId="25" xfId="0" applyFont="1" applyFill="1" applyBorder="1" applyAlignment="1">
      <alignment horizontal="center" vertical="center"/>
    </xf>
    <xf numFmtId="0" fontId="11" fillId="36" borderId="27" xfId="0" applyFont="1" applyFill="1" applyBorder="1" applyAlignment="1">
      <alignment horizontal="center" vertical="center"/>
    </xf>
    <xf numFmtId="0" fontId="11" fillId="36" borderId="28" xfId="0" applyFont="1" applyFill="1" applyBorder="1" applyAlignment="1">
      <alignment horizontal="center" vertical="center"/>
    </xf>
    <xf numFmtId="0" fontId="11" fillId="36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36" borderId="10" xfId="0" applyFont="1" applyFill="1" applyBorder="1" applyAlignment="1">
      <alignment horizontal="center" vertical="center" wrapText="1"/>
    </xf>
    <xf numFmtId="0" fontId="11" fillId="36" borderId="11" xfId="0" applyFont="1" applyFill="1" applyBorder="1" applyAlignment="1">
      <alignment horizontal="center" vertical="center" wrapText="1"/>
    </xf>
    <xf numFmtId="0" fontId="11" fillId="36" borderId="12" xfId="0" applyFont="1" applyFill="1" applyBorder="1" applyAlignment="1">
      <alignment horizontal="center" vertical="center" wrapText="1"/>
    </xf>
  </cellXfs>
  <cellStyles count="45">
    <cellStyle name="20% - Énfasis1" xfId="18" builtinId="30" customBuiltin="1"/>
    <cellStyle name="20% - Énfasis2" xfId="21" builtinId="34" customBuiltin="1"/>
    <cellStyle name="20% - Énfasis3" xfId="24" builtinId="38" customBuiltin="1"/>
    <cellStyle name="20% - Énfasis4" xfId="27" builtinId="42" customBuiltin="1"/>
    <cellStyle name="20% - Énfasis5" xfId="30" builtinId="46" customBuiltin="1"/>
    <cellStyle name="20% - Énfasis6" xfId="33" builtinId="50" customBuiltin="1"/>
    <cellStyle name="40% - Énfasis1" xfId="19" builtinId="31" customBuiltin="1"/>
    <cellStyle name="40% - Énfasis2" xfId="22" builtinId="35" customBuiltin="1"/>
    <cellStyle name="40% - Énfasis3" xfId="25" builtinId="39" customBuiltin="1"/>
    <cellStyle name="40% - Énfasis4" xfId="28" builtinId="43" customBuiltin="1"/>
    <cellStyle name="40% - Énfasis5" xfId="31" builtinId="47" customBuiltin="1"/>
    <cellStyle name="40% - Énfasis6" xfId="34" builtinId="51" customBuiltin="1"/>
    <cellStyle name="60% - Énfasis1 2" xfId="37" xr:uid="{00000000-0005-0000-0000-00002F000000}"/>
    <cellStyle name="60% - Énfasis2 2" xfId="38" xr:uid="{00000000-0005-0000-0000-000030000000}"/>
    <cellStyle name="60% - Énfasis3 2" xfId="39" xr:uid="{00000000-0005-0000-0000-000031000000}"/>
    <cellStyle name="60% - Énfasis4 2" xfId="40" xr:uid="{00000000-0005-0000-0000-000032000000}"/>
    <cellStyle name="60% - Énfasis5 2" xfId="41" xr:uid="{00000000-0005-0000-0000-000033000000}"/>
    <cellStyle name="60% - Énfasis6 2" xfId="42" xr:uid="{00000000-0005-0000-0000-000034000000}"/>
    <cellStyle name="Bueno" xfId="6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0" builtinId="33" customBuiltin="1"/>
    <cellStyle name="Énfasis3" xfId="23" builtinId="37" customBuiltin="1"/>
    <cellStyle name="Énfasis4" xfId="26" builtinId="41" customBuiltin="1"/>
    <cellStyle name="Énfasis5" xfId="29" builtinId="45" customBuiltin="1"/>
    <cellStyle name="Énfasis6" xfId="32" builtinId="49" customBuiltin="1"/>
    <cellStyle name="Entrada" xfId="8" builtinId="20" customBuiltin="1"/>
    <cellStyle name="Incorrecto" xfId="7" builtinId="27" customBuiltin="1"/>
    <cellStyle name="Millares" xfId="1" builtinId="3"/>
    <cellStyle name="Millares 2" xfId="44" xr:uid="{00000000-0005-0000-0000-000035000000}"/>
    <cellStyle name="Neutral 2" xfId="36" xr:uid="{00000000-0005-0000-0000-000036000000}"/>
    <cellStyle name="Normal" xfId="0" builtinId="0"/>
    <cellStyle name="Normal 2" xfId="43" xr:uid="{00000000-0005-0000-0000-000022000000}"/>
    <cellStyle name="Notas" xfId="14" builtinId="10" customBuiltin="1"/>
    <cellStyle name="Salida" xfId="9" builtinId="21" customBuiltin="1"/>
    <cellStyle name="Texto de advertencia" xfId="13" builtinId="11" customBuiltin="1"/>
    <cellStyle name="Texto explicativo" xfId="15" builtinId="53" customBuiltin="1"/>
    <cellStyle name="Título 2" xfId="3" builtinId="17" customBuiltin="1"/>
    <cellStyle name="Título 3" xfId="4" builtinId="18" customBuiltin="1"/>
    <cellStyle name="Título 4" xfId="35" xr:uid="{00000000-0005-0000-0000-000038000000}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E25B0-D433-4083-9CAF-7F2788A0D125}">
  <dimension ref="A1:N25"/>
  <sheetViews>
    <sheetView tabSelected="1" topLeftCell="A4" workbookViewId="0">
      <selection activeCell="C15" sqref="C15"/>
    </sheetView>
  </sheetViews>
  <sheetFormatPr baseColWidth="10" defaultRowHeight="14.4" x14ac:dyDescent="0.3"/>
  <cols>
    <col min="1" max="1" width="2.88671875" style="1" customWidth="1"/>
    <col min="2" max="2" width="18.5546875" style="1" customWidth="1"/>
    <col min="3" max="3" width="15.6640625" style="1" customWidth="1"/>
    <col min="4" max="4" width="1" style="1" customWidth="1"/>
    <col min="5" max="7" width="15.6640625" style="1" customWidth="1"/>
    <col min="8" max="8" width="15.6640625" customWidth="1"/>
    <col min="9" max="9" width="1" style="1" customWidth="1"/>
    <col min="10" max="14" width="15.6640625" customWidth="1"/>
    <col min="15" max="15" width="13.44140625" customWidth="1"/>
  </cols>
  <sheetData>
    <row r="1" spans="1:14" ht="15" thickBot="1" x14ac:dyDescent="0.35">
      <c r="D1"/>
      <c r="I1"/>
    </row>
    <row r="2" spans="1:14" s="24" customFormat="1" ht="15" thickBot="1" x14ac:dyDescent="0.35">
      <c r="A2" s="25"/>
      <c r="B2" s="40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2"/>
    </row>
    <row r="3" spans="1:14" ht="15" thickBot="1" x14ac:dyDescent="0.35">
      <c r="D3"/>
      <c r="I3"/>
    </row>
    <row r="4" spans="1:14" ht="15" thickBot="1" x14ac:dyDescent="0.35">
      <c r="B4" s="50"/>
      <c r="C4" s="50"/>
      <c r="D4"/>
      <c r="E4" s="49" t="s">
        <v>16</v>
      </c>
      <c r="F4" s="43"/>
      <c r="G4" s="43"/>
      <c r="H4" s="43"/>
      <c r="I4" s="43"/>
      <c r="J4" s="43"/>
      <c r="K4" s="43"/>
      <c r="L4" s="43"/>
      <c r="M4" s="44"/>
    </row>
    <row r="5" spans="1:14" ht="15" thickBot="1" x14ac:dyDescent="0.35">
      <c r="B5" s="50"/>
      <c r="C5" s="50"/>
      <c r="D5"/>
      <c r="E5" s="49" t="s">
        <v>1</v>
      </c>
      <c r="F5" s="43"/>
      <c r="G5" s="43"/>
      <c r="H5" s="44"/>
      <c r="I5"/>
      <c r="J5" s="52" t="s">
        <v>2</v>
      </c>
      <c r="K5" s="53"/>
      <c r="L5" s="53"/>
      <c r="M5" s="54"/>
    </row>
    <row r="6" spans="1:14" ht="15" thickBot="1" x14ac:dyDescent="0.35">
      <c r="B6" s="51"/>
      <c r="C6" s="51"/>
      <c r="D6"/>
      <c r="E6" s="49" t="s">
        <v>3</v>
      </c>
      <c r="F6" s="44"/>
      <c r="G6" s="49" t="s">
        <v>4</v>
      </c>
      <c r="H6" s="44"/>
      <c r="I6"/>
      <c r="J6" s="49" t="s">
        <v>3</v>
      </c>
      <c r="K6" s="44"/>
      <c r="L6" s="43" t="s">
        <v>4</v>
      </c>
      <c r="M6" s="44"/>
    </row>
    <row r="7" spans="1:14" ht="28.8" x14ac:dyDescent="0.3">
      <c r="B7" s="28" t="s">
        <v>5</v>
      </c>
      <c r="C7" s="27" t="s">
        <v>6</v>
      </c>
      <c r="D7"/>
      <c r="E7" s="26" t="s">
        <v>7</v>
      </c>
      <c r="F7" s="27" t="s">
        <v>8</v>
      </c>
      <c r="G7" s="26" t="s">
        <v>9</v>
      </c>
      <c r="H7" s="27" t="s">
        <v>8</v>
      </c>
      <c r="I7"/>
      <c r="J7" s="26" t="s">
        <v>10</v>
      </c>
      <c r="K7" s="27" t="s">
        <v>11</v>
      </c>
      <c r="L7" s="26" t="s">
        <v>10</v>
      </c>
      <c r="M7" s="27" t="s">
        <v>11</v>
      </c>
    </row>
    <row r="8" spans="1:14" x14ac:dyDescent="0.3">
      <c r="B8" s="2" t="s">
        <v>17</v>
      </c>
      <c r="C8" s="3">
        <v>4</v>
      </c>
      <c r="D8"/>
      <c r="E8" s="4">
        <v>2500</v>
      </c>
      <c r="F8" s="5">
        <f>+E8*$C8</f>
        <v>10000</v>
      </c>
      <c r="G8" s="6"/>
      <c r="H8" s="7" t="str">
        <f>IF(G8*C8&lt;&gt;0,G8*C8,"")</f>
        <v/>
      </c>
      <c r="I8"/>
      <c r="J8" s="4">
        <v>450</v>
      </c>
      <c r="K8" s="5">
        <f>+J8*$C8</f>
        <v>1800</v>
      </c>
      <c r="L8" s="8">
        <v>450</v>
      </c>
      <c r="M8" s="9">
        <f>+L8*$C8</f>
        <v>1800</v>
      </c>
    </row>
    <row r="9" spans="1:14" x14ac:dyDescent="0.3">
      <c r="B9" s="2" t="s">
        <v>18</v>
      </c>
      <c r="C9" s="3">
        <v>4</v>
      </c>
      <c r="D9"/>
      <c r="E9" s="4">
        <v>4950</v>
      </c>
      <c r="F9" s="5">
        <f>+E9*C9</f>
        <v>19800</v>
      </c>
      <c r="G9" s="6"/>
      <c r="H9" s="7" t="str">
        <f t="shared" ref="H9:H10" si="0">IF(G9*C9&lt;&gt;0,G9*C9,"")</f>
        <v/>
      </c>
      <c r="I9"/>
      <c r="J9" s="4">
        <v>850</v>
      </c>
      <c r="K9" s="5">
        <f t="shared" ref="K9:M10" si="1">+J9*$C9</f>
        <v>3400</v>
      </c>
      <c r="L9" s="8">
        <v>850</v>
      </c>
      <c r="M9" s="9">
        <f t="shared" si="1"/>
        <v>3400</v>
      </c>
    </row>
    <row r="10" spans="1:14" ht="15" thickBot="1" x14ac:dyDescent="0.35">
      <c r="B10" s="10" t="s">
        <v>19</v>
      </c>
      <c r="C10" s="11">
        <v>4</v>
      </c>
      <c r="D10"/>
      <c r="E10" s="12">
        <v>4950</v>
      </c>
      <c r="F10" s="13">
        <f>+E10*C10</f>
        <v>19800</v>
      </c>
      <c r="G10" s="14"/>
      <c r="H10" s="15" t="str">
        <f t="shared" si="0"/>
        <v/>
      </c>
      <c r="I10"/>
      <c r="J10" s="12">
        <v>850</v>
      </c>
      <c r="K10" s="5">
        <f t="shared" si="1"/>
        <v>3400</v>
      </c>
      <c r="L10" s="16">
        <v>850</v>
      </c>
      <c r="M10" s="9">
        <f t="shared" si="1"/>
        <v>3400</v>
      </c>
    </row>
    <row r="11" spans="1:14" ht="15" thickBot="1" x14ac:dyDescent="0.35">
      <c r="B11" s="17" t="s">
        <v>12</v>
      </c>
      <c r="C11" s="18">
        <v>4</v>
      </c>
      <c r="D11"/>
      <c r="E11" s="19">
        <f>SUM(E8:E10)</f>
        <v>12400</v>
      </c>
      <c r="F11" s="20">
        <f>SUM(F8:F10)</f>
        <v>49600</v>
      </c>
      <c r="G11" s="21" t="str">
        <f>IF(SUM(G8:G10)&lt;&gt;0,SUM(G8:G10),"")</f>
        <v/>
      </c>
      <c r="H11" s="22" t="str">
        <f>IF(SUM(H8:H10)&lt;&gt;0,SUM(H8:H10),"")</f>
        <v/>
      </c>
      <c r="I11"/>
      <c r="J11" s="19">
        <f>SUM(J8:J10)</f>
        <v>2150</v>
      </c>
      <c r="K11" s="20">
        <f>SUM(K8:K10)</f>
        <v>8600</v>
      </c>
      <c r="L11" s="21">
        <f>IF(SUM(L8:L10)&lt;&gt;0,SUM(L8:L10),"")</f>
        <v>2150</v>
      </c>
      <c r="M11" s="22">
        <f>IF(SUM(M8:M10)&lt;&gt;0,SUM(M8:M10),"")</f>
        <v>8600</v>
      </c>
    </row>
    <row r="12" spans="1:14" ht="15" thickBot="1" x14ac:dyDescent="0.35">
      <c r="A12"/>
      <c r="B12"/>
      <c r="C12"/>
      <c r="D12"/>
      <c r="E12"/>
      <c r="F12"/>
      <c r="G12"/>
      <c r="I12"/>
    </row>
    <row r="13" spans="1:14" s="24" customFormat="1" ht="15" customHeight="1" thickBot="1" x14ac:dyDescent="0.35">
      <c r="B13" s="36" t="s">
        <v>25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8"/>
    </row>
    <row r="14" spans="1:14" ht="15" customHeight="1" thickBot="1" x14ac:dyDescent="0.35">
      <c r="A14"/>
      <c r="B14"/>
      <c r="C14"/>
      <c r="D14"/>
      <c r="E14"/>
      <c r="F14"/>
      <c r="G14"/>
      <c r="I14"/>
    </row>
    <row r="15" spans="1:14" s="24" customFormat="1" ht="31.8" customHeight="1" thickBot="1" x14ac:dyDescent="0.35">
      <c r="A15" s="25"/>
      <c r="B15" s="25"/>
      <c r="C15" s="25"/>
      <c r="D15" s="25"/>
      <c r="E15" s="25"/>
      <c r="F15" s="25"/>
      <c r="G15" s="25"/>
      <c r="I15" s="25"/>
      <c r="K15" s="30" t="s">
        <v>20</v>
      </c>
      <c r="L15" s="31" t="str">
        <f>IF(L18&lt;&gt;"",+L18/(1+M16+M17),"")</f>
        <v/>
      </c>
    </row>
    <row r="16" spans="1:14" s="24" customFormat="1" ht="31.8" customHeight="1" thickBot="1" x14ac:dyDescent="0.35">
      <c r="A16" s="25"/>
      <c r="B16" s="25"/>
      <c r="C16" s="25"/>
      <c r="D16" s="25"/>
      <c r="E16" s="25"/>
      <c r="F16" s="25"/>
      <c r="G16" s="25"/>
      <c r="I16" s="25"/>
      <c r="K16" s="30" t="s">
        <v>21</v>
      </c>
      <c r="L16" s="31" t="str">
        <f>IF(L18&lt;&gt;"",+M16*L15,"")</f>
        <v/>
      </c>
      <c r="M16" s="32">
        <v>0</v>
      </c>
      <c r="N16" s="29" t="s">
        <v>24</v>
      </c>
    </row>
    <row r="17" spans="1:14" s="24" customFormat="1" ht="31.8" customHeight="1" thickBot="1" x14ac:dyDescent="0.35">
      <c r="A17" s="25"/>
      <c r="B17" s="25"/>
      <c r="C17" s="25"/>
      <c r="D17" s="25"/>
      <c r="E17" s="25"/>
      <c r="F17" s="25"/>
      <c r="G17" s="25"/>
      <c r="I17" s="25"/>
      <c r="K17" s="30" t="s">
        <v>22</v>
      </c>
      <c r="L17" s="31" t="str">
        <f>IF(L18&lt;&gt;"",+M17*L15,"")</f>
        <v/>
      </c>
      <c r="M17" s="32">
        <v>0</v>
      </c>
      <c r="N17" s="29" t="s">
        <v>24</v>
      </c>
    </row>
    <row r="18" spans="1:14" s="24" customFormat="1" ht="31.8" customHeight="1" thickBot="1" x14ac:dyDescent="0.35">
      <c r="A18" s="25"/>
      <c r="B18" s="25"/>
      <c r="C18" s="25"/>
      <c r="D18" s="25"/>
      <c r="E18" s="25"/>
      <c r="F18" s="25"/>
      <c r="G18" s="25"/>
      <c r="I18" s="25"/>
      <c r="K18" s="30" t="s">
        <v>23</v>
      </c>
      <c r="L18" s="31" t="str">
        <f>IF(M22&gt;0,M22,"")</f>
        <v/>
      </c>
    </row>
    <row r="19" spans="1:14" s="24" customFormat="1" ht="31.8" customHeight="1" thickBot="1" x14ac:dyDescent="0.35">
      <c r="A19" s="25"/>
      <c r="B19" s="25"/>
      <c r="C19" s="25"/>
      <c r="D19" s="25"/>
      <c r="E19" s="25"/>
      <c r="F19" s="25"/>
      <c r="G19" s="25"/>
      <c r="I19" s="25"/>
      <c r="K19" s="30" t="s">
        <v>14</v>
      </c>
      <c r="L19" s="31" t="str">
        <f>IF(L18&lt;&gt;"",L18*M19,"")</f>
        <v/>
      </c>
      <c r="M19" s="35">
        <v>0.21</v>
      </c>
    </row>
    <row r="20" spans="1:14" s="24" customFormat="1" ht="31.8" customHeight="1" thickBot="1" x14ac:dyDescent="0.35">
      <c r="A20" s="25"/>
      <c r="B20" s="25"/>
      <c r="C20" s="25"/>
      <c r="D20" s="25"/>
      <c r="E20" s="25"/>
      <c r="F20" s="25"/>
      <c r="G20" s="25"/>
      <c r="I20" s="25"/>
      <c r="K20" s="33" t="s">
        <v>23</v>
      </c>
      <c r="L20" s="34" t="str">
        <f>IF(L18&lt;&gt;"",SUM(L18,L19),"")</f>
        <v/>
      </c>
    </row>
    <row r="21" spans="1:14" ht="15" hidden="1" thickBot="1" x14ac:dyDescent="0.35"/>
    <row r="22" spans="1:14" ht="15" hidden="1" thickBot="1" x14ac:dyDescent="0.35">
      <c r="A22"/>
      <c r="B22"/>
      <c r="C22"/>
      <c r="D22"/>
      <c r="E22" s="39" t="str">
        <f>IF(G10&gt;E10,"ERROR: Precio superior al de licitación",IF(G9&gt;E9,"ERROR: Precio superior al de licitación",IF(G8&gt;E8,"ERROR: Precio superior al de licitación","")))</f>
        <v/>
      </c>
      <c r="F22" s="39"/>
      <c r="G22" s="39"/>
      <c r="H22" s="39"/>
      <c r="I22"/>
      <c r="K22" s="45" t="s">
        <v>13</v>
      </c>
      <c r="L22" s="46"/>
      <c r="M22" s="23" t="str">
        <f>IF(H11&lt;&gt;"",(H11+M11),"")</f>
        <v/>
      </c>
    </row>
    <row r="23" spans="1:14" ht="15" hidden="1" thickBot="1" x14ac:dyDescent="0.35">
      <c r="A23"/>
      <c r="B23"/>
      <c r="C23"/>
      <c r="D23"/>
      <c r="E23" s="39"/>
      <c r="F23" s="39"/>
      <c r="G23" s="39"/>
      <c r="H23" s="39"/>
      <c r="I23"/>
      <c r="K23" s="47" t="s">
        <v>14</v>
      </c>
      <c r="L23" s="48"/>
      <c r="M23" s="23" t="str">
        <f>IF((M22)&lt;&gt;"",(M22*0.21),"")</f>
        <v/>
      </c>
    </row>
    <row r="24" spans="1:14" ht="15" hidden="1" thickBot="1" x14ac:dyDescent="0.35">
      <c r="A24"/>
      <c r="B24"/>
      <c r="C24"/>
      <c r="D24"/>
      <c r="E24" s="39"/>
      <c r="F24" s="39"/>
      <c r="G24" s="39"/>
      <c r="H24" s="39"/>
      <c r="I24"/>
      <c r="K24" s="49" t="s">
        <v>15</v>
      </c>
      <c r="L24" s="44"/>
      <c r="M24" s="23" t="str">
        <f>IF(M23&lt;&gt;"",M22+M23,"")</f>
        <v/>
      </c>
    </row>
    <row r="25" spans="1:14" x14ac:dyDescent="0.3">
      <c r="A25"/>
      <c r="B25"/>
      <c r="C25"/>
      <c r="D25"/>
      <c r="E25"/>
      <c r="F25"/>
      <c r="G25"/>
      <c r="I25"/>
    </row>
  </sheetData>
  <sheetProtection algorithmName="SHA-512" hashValue="xvgOppeAmES0oQWAuIC5yZyaG2YlKs2Fs9OQtgLGokDJATpIxRulgyKF52SkYRoP+sI3Nd/vzDdRQ5RSoHS0Sw==" saltValue="39BIQRauvc9wzq7H0wKz9A==" spinCount="100000" sheet="1" objects="1" scenarios="1"/>
  <protectedRanges>
    <protectedRange sqref="G8:G10" name="Rango1"/>
    <protectedRange sqref="M16:M17" name="Rango3"/>
  </protectedRanges>
  <mergeCells count="14">
    <mergeCell ref="B13:M13"/>
    <mergeCell ref="B2:M2"/>
    <mergeCell ref="E22:H24"/>
    <mergeCell ref="K22:L22"/>
    <mergeCell ref="K23:L23"/>
    <mergeCell ref="K24:L24"/>
    <mergeCell ref="B4:C6"/>
    <mergeCell ref="E4:M4"/>
    <mergeCell ref="E5:H5"/>
    <mergeCell ref="J5:M5"/>
    <mergeCell ref="E6:F6"/>
    <mergeCell ref="G6:H6"/>
    <mergeCell ref="J6:K6"/>
    <mergeCell ref="L6:M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2022-07-13T11:51:34Z</dcterms:modified>
</cp:coreProperties>
</file>