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0382"/>
  <workbookPr defaultThemeVersion="166925"/>
  <mc:AlternateContent xmlns:mc="http://schemas.openxmlformats.org/markup-compatibility/2006">
    <mc:Choice Requires="x15">
      <x15ac:absPath xmlns:x15ac="http://schemas.microsoft.com/office/spreadsheetml/2010/11/ac" url="\\Luarca\ser. contratacion\A. DATOS (desde mayo-14)\4. EXP. CONTRATACIÓN\2022\6012200298_2000003740_SeO_REACOND POLIPASTOS EN INSTALACIONES MdM\2. Licitacion\A_publicar\"/>
    </mc:Choice>
  </mc:AlternateContent>
  <xr:revisionPtr revIDLastSave="0" documentId="13_ncr:1_{A010456D-E336-4481-85A4-66CA2D35CEC8}" xr6:coauthVersionLast="36" xr6:coauthVersionMax="36" xr10:uidLastSave="{00000000-0000-0000-0000-000000000000}"/>
  <bookViews>
    <workbookView xWindow="0" yWindow="0" windowWidth="23040" windowHeight="7905" xr2:uid="{C6748582-59C8-41B8-BF45-AE224F4E3BE2}"/>
  </bookViews>
  <sheets>
    <sheet name="Hoja1" sheetId="1" r:id="rId1"/>
  </sheets>
  <calcPr calcId="191029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E45" i="1" l="1"/>
  <c r="F45" i="1" s="1"/>
  <c r="E44" i="1"/>
  <c r="E43" i="1"/>
  <c r="F42" i="1"/>
  <c r="G42" i="1" s="1"/>
  <c r="E42" i="1"/>
  <c r="B42" i="1"/>
  <c r="B41" i="1"/>
  <c r="E41" i="1" s="1"/>
  <c r="E39" i="1"/>
  <c r="E38" i="1"/>
  <c r="G37" i="1"/>
  <c r="F37" i="1"/>
  <c r="E37" i="1"/>
  <c r="F36" i="1"/>
  <c r="G36" i="1" s="1"/>
  <c r="E36" i="1"/>
  <c r="E35" i="1"/>
  <c r="G34" i="1"/>
  <c r="F34" i="1"/>
  <c r="E34" i="1"/>
  <c r="E33" i="1"/>
  <c r="F32" i="1"/>
  <c r="G32" i="1" s="1"/>
  <c r="E32" i="1"/>
  <c r="E31" i="1"/>
  <c r="E30" i="1"/>
  <c r="G29" i="1"/>
  <c r="F29" i="1"/>
  <c r="E29" i="1"/>
  <c r="F28" i="1"/>
  <c r="G28" i="1" s="1"/>
  <c r="E28" i="1"/>
  <c r="E27" i="1"/>
  <c r="F27" i="1" s="1"/>
  <c r="G26" i="1"/>
  <c r="F26" i="1"/>
  <c r="E26" i="1"/>
  <c r="E25" i="1"/>
  <c r="F24" i="1"/>
  <c r="E24" i="1"/>
  <c r="E23" i="1" s="1"/>
  <c r="E22" i="1"/>
  <c r="G21" i="1"/>
  <c r="F21" i="1"/>
  <c r="E21" i="1"/>
  <c r="E20" i="1" s="1"/>
  <c r="E19" i="1"/>
  <c r="F19" i="1" s="1"/>
  <c r="G18" i="1"/>
  <c r="F18" i="1"/>
  <c r="E18" i="1"/>
  <c r="E17" i="1"/>
  <c r="F16" i="1"/>
  <c r="E16" i="1"/>
  <c r="G16" i="1" s="1"/>
  <c r="E15" i="1"/>
  <c r="F15" i="1" s="1"/>
  <c r="G15" i="1" s="1"/>
  <c r="E14" i="1"/>
  <c r="G13" i="1"/>
  <c r="F13" i="1"/>
  <c r="E13" i="1"/>
  <c r="F12" i="1"/>
  <c r="G12" i="1" s="1"/>
  <c r="E12" i="1"/>
  <c r="E11" i="1"/>
  <c r="G10" i="1"/>
  <c r="G9" i="1" s="1"/>
  <c r="F10" i="1"/>
  <c r="F9" i="1" s="1"/>
  <c r="E10" i="1"/>
  <c r="E9" i="1"/>
  <c r="F8" i="1"/>
  <c r="E8" i="1"/>
  <c r="G8" i="1" s="1"/>
  <c r="E7" i="1"/>
  <c r="F7" i="1" s="1"/>
  <c r="G5" i="1"/>
  <c r="F5" i="1"/>
  <c r="F3" i="1" s="1"/>
  <c r="E5" i="1"/>
  <c r="F4" i="1"/>
  <c r="E4" i="1"/>
  <c r="G4" i="1" s="1"/>
  <c r="G3" i="1" s="1"/>
  <c r="E3" i="1"/>
  <c r="G44" i="1" l="1"/>
  <c r="F44" i="1"/>
  <c r="G30" i="1"/>
  <c r="G35" i="1"/>
  <c r="G17" i="1"/>
  <c r="G33" i="1"/>
  <c r="E40" i="1"/>
  <c r="E46" i="1" s="1"/>
  <c r="F41" i="1"/>
  <c r="G41" i="1" s="1"/>
  <c r="G7" i="1"/>
  <c r="G6" i="1" s="1"/>
  <c r="F6" i="1"/>
  <c r="F35" i="1"/>
  <c r="F14" i="1"/>
  <c r="G14" i="1" s="1"/>
  <c r="G11" i="1" s="1"/>
  <c r="G19" i="1"/>
  <c r="F22" i="1"/>
  <c r="F20" i="1" s="1"/>
  <c r="G27" i="1"/>
  <c r="F30" i="1"/>
  <c r="F38" i="1"/>
  <c r="G38" i="1" s="1"/>
  <c r="G45" i="1"/>
  <c r="F17" i="1"/>
  <c r="F25" i="1"/>
  <c r="G25" i="1" s="1"/>
  <c r="F33" i="1"/>
  <c r="F43" i="1"/>
  <c r="G43" i="1" s="1"/>
  <c r="E6" i="1"/>
  <c r="G24" i="1"/>
  <c r="F31" i="1"/>
  <c r="G31" i="1" s="1"/>
  <c r="F39" i="1"/>
  <c r="G39" i="1" s="1"/>
  <c r="G40" i="1" l="1"/>
  <c r="F11" i="1"/>
  <c r="F23" i="1"/>
  <c r="G22" i="1"/>
  <c r="G20" i="1" s="1"/>
  <c r="G23" i="1"/>
  <c r="F40" i="1"/>
  <c r="F46" i="1"/>
  <c r="G46" i="1" s="1"/>
  <c r="G48" i="1" l="1"/>
  <c r="G47" i="1"/>
  <c r="G49" i="1" l="1"/>
  <c r="G50" i="1" s="1"/>
  <c r="G51" i="1" s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Martínez Chavarría, María Eugenia</author>
  </authors>
  <commentList>
    <comment ref="D2" authorId="0" shapeId="0" xr:uid="{50C1D37C-92A2-4C8D-A863-CB946E83D80F}">
      <text>
        <r>
          <rPr>
            <b/>
            <sz val="9"/>
            <color indexed="81"/>
            <rFont val="Tahoma"/>
            <family val="2"/>
          </rPr>
          <t>Cumplimentar esta columna</t>
        </r>
      </text>
    </comment>
  </commentList>
</comments>
</file>

<file path=xl/sharedStrings.xml><?xml version="1.0" encoding="utf-8"?>
<sst xmlns="http://schemas.openxmlformats.org/spreadsheetml/2006/main" count="93" uniqueCount="60">
  <si>
    <t>PRESUPUESTO REACONDICIONAMIENTO DE POLIPASTOS 2023-2024</t>
  </si>
  <si>
    <t>PARTIDA</t>
  </si>
  <si>
    <t>CANTIDAD</t>
  </si>
  <si>
    <t>UNIDAD</t>
  </si>
  <si>
    <t>IMPORTE UNITARIO (€)*</t>
  </si>
  <si>
    <t>IMPORTE TOTAL (€)</t>
  </si>
  <si>
    <t>Importe Total I.V.A*</t>
  </si>
  <si>
    <t>IMPORTE TOTAL IVA incluido*</t>
  </si>
  <si>
    <t>TRABAJOS EN POLIPASTOS MCA</t>
  </si>
  <si>
    <t>DESMONTAJE DE POLIPASTO OBSOLETO O FUERA DE NORMA EN CUALQUIER HORARIO INCLUSO NOCTURNO RESTRINGIDO (MCA). Incluye la gestion de residuos, analisis ambientales y tratamiento de residuos en polipastos con sospecha de amianto.</t>
  </si>
  <si>
    <t>SUMINISTRO Y MONTAJE DE POLIPASTO ELÉCTRICO Y TODOS SUS COMPONENTES EN CUALQUIER HORARIO INCLUSO NOCTURNO RESTRINGIDO (MCA)</t>
  </si>
  <si>
    <t>INSPECC. POLIPASTOS Y ESTRUCTURAS</t>
  </si>
  <si>
    <t>INSPECCIÓN/CERTIFICACIÓN DE POLIPASTO, ESTRUCTURA Y RESTO DE ELEMENTOS EN JORNADA DIURNA</t>
  </si>
  <si>
    <t>INSPECCIÓN/CERTIFICACIÓN DE POLIPASTO, ESTRUCTURA Y RESTO DE ELEMENTOS EN JORNADA NOCTURNA CON ACCESO DE BRIGADA EN VÍA</t>
  </si>
  <si>
    <t>DESMONTAJE DE POLIPASTOS</t>
  </si>
  <si>
    <t>DESMONTAJE DE POLIPASTO Y/O EQUIPAMIENTO OBSOLETO O FUERA DE NORMA EN CUALQUIER HORARIO INCLUSO NOCTURNO RESTRINGIDO</t>
  </si>
  <si>
    <t>MONTAJE DE POLIPASTOS</t>
  </si>
  <si>
    <t>SUMINISTRO Y MONTAJE DE POLIPASTO ELÉCTRICO Y TODOS SUS COMPONENTES EN CUALQUIER HORARIO INCLUSO NOCTURNO RESTRINGIDO de 2000 kg DE CAPACIDAD. CALIDAD EQUIVALENTE A INDUSTRIAS JAGUAR EC-4</t>
  </si>
  <si>
    <t>SUMINISTRO Y MONTAJE DE POLIPASTO ELÉCTRICO Y TODOS SUS COMPONENTES EN CUALQUIER HORARIO INCLUSO NOCTURNO RESTRINGIDO de 2500 kg DE CAPACIDAD. CALIDAD EQUIVALENTE A INDUSTRIAS JAGUAR EC-4</t>
  </si>
  <si>
    <t>SUMINISTRO Y MONTAJE DE POLIPASTO JAGUAR SERIE 630 DE 500/1000 KG EN HORARIO DIURNO</t>
  </si>
  <si>
    <t>SUMINISTRO Y MONTAJE DE POLIPASTO JAGUAR SERIE 630 DE 500/1000 KG EN HORARIO NOCTURNO RESTRINGIDO</t>
  </si>
  <si>
    <t xml:space="preserve">SUMINISTRO Y COLOCACIÓN CARRO SIN MANDO EN HORARIO DIURNO PARA POLIPASTO JAGUAR SERIE 630 DE 500/1000 KG </t>
  </si>
  <si>
    <t xml:space="preserve">SUMINISTRO Y COLOCACIÓN CARRO SIN MANDO EN HORARIO NOCTURNO PARA POLIPASTO JAGUAR SERIE 630 DE 500/1000 KG </t>
  </si>
  <si>
    <t>SUMINISTRO Y MONTAJE DE CADENA DE ACERO INOXIDABLE EN HORARIO DIURNO (de hasta 20 m de longitud)</t>
  </si>
  <si>
    <t>SUMINISTRO Y MONTAJE DE CADENA DE ACERO INOXIDABLE EN HORARIO NOCTURNO RESTRINGIDO (de hasta 20 m de longitud)</t>
  </si>
  <si>
    <t>INSTALACIÓN DE PLACAS DE CAPACIDAD</t>
  </si>
  <si>
    <t>SUMINISTRO Y COLOCACIÓN PLACA CAPACIDAD DE CARGA EN HORARIO DIURNO</t>
  </si>
  <si>
    <t>SUMINISTRO Y COLOCACIÓN PLACA CAPACIDAD DE CARGA EN HORARIO NOCTURNO</t>
  </si>
  <si>
    <t>OPERACIONES REACON. POLIPASTOS ELÉC</t>
  </si>
  <si>
    <t>SUMINISTRO Y COLOCACIÓN TOPE MECÁNICO EN HORARIO NOCTURNO RESTRINGIDO</t>
  </si>
  <si>
    <t>SUMINISTRO Y COLOCACIÓN SECCIONADOR EN HORARIO NOCTURNO RESTRINGIDO</t>
  </si>
  <si>
    <t>SUMINISTRO Y COLOCACIÓN FINAL DE CARRERA CARRO EN HORARIO NOCTURNO RESTRINGIDO</t>
  </si>
  <si>
    <t>SUMINISTRO Y COLOCACIÓN TOPE MECÁNICO EN HORARIO DIURNO</t>
  </si>
  <si>
    <t>SUMINISTRO Y COLOCACIÓN SECCIONADOR EN HORARIO DIURNO</t>
  </si>
  <si>
    <t>SUMINISTRO Y COLOCACIÓN FINAL DE CARRERA CARRO EN HORARIO DIURNO</t>
  </si>
  <si>
    <t>PERITAJE ESTRUCTURA METÁLICA EN CUALQUIER HORARIO INCLUSO NOCTURNO RESTRINGIDO</t>
  </si>
  <si>
    <t>SUMINISTRO Y COLOCACIÓN MATERIAL ELECTRICO PARA ALIMENTACIÓN EQUIPO EN CUADRO ELÉCTRICO EN CUALQUIER HORARIO INCLUSO NOCTURNO RESTRINGIDO</t>
  </si>
  <si>
    <t>PARTIDA ALZADA</t>
  </si>
  <si>
    <t>TRABAJO RASCADO, LIMPIEZA Y REPARACIÓN PINTURA ESTRUCTURA METÁLICA EN HORARIO NOCTURNO RESTRINGIDO (por ubicación)</t>
  </si>
  <si>
    <t>SUSTITUCIÓN DE CONJUNTO DE GANCHO EN HORARIO NOCTURNO RESTRINGIDO</t>
  </si>
  <si>
    <t>SUSTITUCIÓN DE CONJUNTO DE GANCHO EN HORARIO DIURNO</t>
  </si>
  <si>
    <t>RECOLOCACIÓN CABLE ELEVACIÓN DEL POLIPASTO EN HORARIO NOCTURNO RESTRINGIDO</t>
  </si>
  <si>
    <t>SUMINISTRO Y COLOCACIÓN CADENA PORTACABLES EN HORARIO DIURNO</t>
  </si>
  <si>
    <t>SUMINISTRO Y COLOCACIÓN CADENA PORTACABLES EN HORARIO NOCTURNO RESTRINGIDO</t>
  </si>
  <si>
    <t>SUMINISTRO Y COLOCACIÓN BOTONERA EN HORARIO DIURNO</t>
  </si>
  <si>
    <t>SUMINISTRO Y COLOCACIÓN BOTONERA EN HORARIO NOCTURNO RESTRINGIDO</t>
  </si>
  <si>
    <t>VARIOS</t>
  </si>
  <si>
    <t>TRANSPORTE DE ENTREGA Y RETIRADA DE ANDAMIO C.\ DRESINA: Jornada de transporte de entrega o retirada de andamios y/o materiales mediante dresina con grúa y vagón proporcionados por el adjudicatario, conductor de dresina y ayudante vagonero homologados por Metro de Madrid, en jornada de trabajo efectiva de 2.30 - 5.00 AM., para su posterior montaje y empleo en el lugar de los trabajos.</t>
  </si>
  <si>
    <t>JORNADA</t>
  </si>
  <si>
    <t>TORRE DE ANDAMIO HASTA 12 M. DE ALTURA: Torres móvil andamio de aluminio tipo ALUFASE hasta 12 m de altura, i.\ trasiego de materiales desde el lugar de descarga y acopio de materiales hasta la zona de trabajo por medios manuales, montaje y desmontaje diario, con emisión de certificado de montaje por instalador acreditado, de acuerdo a las instrucciones del fabricante, desmontaje, trasiego manual y retirada una vez finalizados los trabajos.</t>
  </si>
  <si>
    <t>AGENTE DE CORTE DE TRACCIÓN EN ESTACIÓN O TÚNEL (NOCTURNO): Jornada de agente homologado por Metro de Madrid S.A. para la comprobación de ausencia de tensión en catenaria, incluso desplazamiento necesario a la estación o túnel correspondiente y herramientas de comprobación necesarias para efectuar el corte, en horario nocturno.</t>
  </si>
  <si>
    <t>JORNADA DE TRABAJADOR CUALIFICADO PARA MONTAJE POLIPASTOS</t>
  </si>
  <si>
    <t>ANDAMIOS ESTÁNDAR EN SITIOS DE DIFICIL ACCESO (m2)</t>
  </si>
  <si>
    <t>M2</t>
  </si>
  <si>
    <t>TOTAL</t>
  </si>
  <si>
    <t>Gastos Generales (%)</t>
  </si>
  <si>
    <t>Beneficio Industrial (%)</t>
  </si>
  <si>
    <t>Total oferta sin IVA</t>
  </si>
  <si>
    <t>IVA</t>
  </si>
  <si>
    <t>TOTAL CON IVA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</si>
</sst>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€&quot;_-;\-* #,##0.00\ &quot;€&quot;_-;_-* &quot;-&quot;??\ &quot;€&quot;_-;_-@_-"/>
    <numFmt numFmtId="43" formatCode="_-* #,##0.00\ _€_-;\-* #,##0.00\ _€_-;_-* &quot;-&quot;??\ _€_-;_-@_-"/>
    <numFmt numFmtId="164" formatCode="_-* #,##0\ _€_-;\-* #,##0\ _€_-;_-* &quot;-&quot;??\ _€_-;_-@_-"/>
  </numFmts>
  <fonts count="9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9"/>
      <color rgb="FF002060"/>
      <name val="Calibri"/>
      <family val="2"/>
      <scheme val="minor"/>
    </font>
    <font>
      <b/>
      <sz val="9"/>
      <color theme="0"/>
      <name val="Calibri"/>
      <family val="2"/>
      <scheme val="minor"/>
    </font>
    <font>
      <sz val="11"/>
      <color rgb="FF002060"/>
      <name val="Calibri"/>
      <family val="2"/>
      <scheme val="minor"/>
    </font>
    <font>
      <b/>
      <sz val="9"/>
      <color indexed="81"/>
      <name val="Tahoma"/>
      <family val="2"/>
    </font>
    <font>
      <b/>
      <sz val="11"/>
      <color rgb="FF002060"/>
      <name val="Calibri"/>
      <family val="2"/>
      <scheme val="minor"/>
    </font>
    <font>
      <b/>
      <sz val="13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rgb="FF002060"/>
        <bgColor indexed="64"/>
      </patternFill>
    </fill>
    <fill>
      <patternFill patternType="solid">
        <fgColor rgb="FF0070C0"/>
        <bgColor indexed="64"/>
      </patternFill>
    </fill>
    <fill>
      <patternFill patternType="solid">
        <fgColor rgb="FF00B0F0"/>
        <bgColor indexed="64"/>
      </patternFill>
    </fill>
    <fill>
      <patternFill patternType="solid">
        <fgColor theme="8" tint="0.79998168889431442"/>
        <bgColor indexed="64"/>
      </patternFill>
    </fill>
    <fill>
      <patternFill patternType="solid">
        <fgColor theme="9" tint="0.59999389629810485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39997558519241921"/>
        <bgColor indexed="64"/>
      </patternFill>
    </fill>
  </fills>
  <borders count="12">
    <border>
      <left/>
      <right/>
      <top/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 style="thin">
        <color theme="0"/>
      </top>
      <bottom style="thin">
        <color theme="0"/>
      </bottom>
      <diagonal/>
    </border>
    <border>
      <left/>
      <right/>
      <top style="thin">
        <color theme="0"/>
      </top>
      <bottom style="thin">
        <color theme="0"/>
      </bottom>
      <diagonal/>
    </border>
    <border>
      <left/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theme="0"/>
      </left>
      <right style="thin">
        <color theme="0"/>
      </right>
      <top/>
      <bottom style="thin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3">
    <xf numFmtId="0" fontId="0" fillId="0" borderId="0"/>
    <xf numFmtId="43" fontId="1" fillId="0" borderId="0" applyFont="0" applyFill="0" applyBorder="0" applyAlignment="0" applyProtection="0"/>
    <xf numFmtId="44" fontId="1" fillId="0" borderId="0" applyFont="0" applyFill="0" applyBorder="0" applyAlignment="0" applyProtection="0"/>
  </cellStyleXfs>
  <cellXfs count="42">
    <xf numFmtId="0" fontId="0" fillId="0" borderId="0" xfId="0"/>
    <xf numFmtId="0" fontId="0" fillId="0" borderId="0" xfId="0" applyProtection="1"/>
    <xf numFmtId="0" fontId="2" fillId="3" borderId="3" xfId="0" applyFont="1" applyFill="1" applyBorder="1" applyAlignment="1" applyProtection="1">
      <alignment horizontal="center" vertical="center" wrapText="1"/>
    </xf>
    <xf numFmtId="164" fontId="2" fillId="3" borderId="3" xfId="1" applyNumberFormat="1" applyFont="1" applyFill="1" applyBorder="1" applyAlignment="1" applyProtection="1">
      <alignment horizontal="center" vertical="center" wrapText="1"/>
    </xf>
    <xf numFmtId="0" fontId="2" fillId="3" borderId="3" xfId="0" applyFont="1" applyFill="1" applyBorder="1" applyAlignment="1" applyProtection="1">
      <alignment horizontal="center" vertical="center" wrapText="1"/>
      <protection locked="0"/>
    </xf>
    <xf numFmtId="0" fontId="2" fillId="4" borderId="4" xfId="0" applyFont="1" applyFill="1" applyBorder="1" applyAlignment="1" applyProtection="1">
      <alignment vertical="center" wrapText="1"/>
    </xf>
    <xf numFmtId="0" fontId="2" fillId="4" borderId="5" xfId="0" applyFont="1" applyFill="1" applyBorder="1" applyAlignment="1" applyProtection="1">
      <alignment vertical="center" wrapText="1"/>
    </xf>
    <xf numFmtId="0" fontId="2" fillId="4" borderId="6" xfId="0" applyFont="1" applyFill="1" applyBorder="1" applyAlignment="1" applyProtection="1">
      <alignment vertical="center" wrapText="1"/>
      <protection locked="0"/>
    </xf>
    <xf numFmtId="44" fontId="2" fillId="4" borderId="7" xfId="0" applyNumberFormat="1" applyFont="1" applyFill="1" applyBorder="1" applyAlignment="1" applyProtection="1">
      <alignment horizontal="left" vertical="center" wrapText="1"/>
    </xf>
    <xf numFmtId="0" fontId="3" fillId="0" borderId="8" xfId="0" applyFont="1" applyFill="1" applyBorder="1" applyAlignment="1" applyProtection="1">
      <alignment horizontal="left" vertical="center" wrapText="1"/>
    </xf>
    <xf numFmtId="164" fontId="3" fillId="0" borderId="8" xfId="1" applyNumberFormat="1" applyFont="1" applyFill="1" applyBorder="1" applyAlignment="1" applyProtection="1">
      <alignment horizontal="left" vertical="center" wrapText="1"/>
    </xf>
    <xf numFmtId="44" fontId="3" fillId="5" borderId="8" xfId="2" applyFont="1" applyFill="1" applyBorder="1" applyAlignment="1" applyProtection="1">
      <alignment horizontal="left" vertical="center" wrapText="1"/>
      <protection locked="0"/>
    </xf>
    <xf numFmtId="44" fontId="3" fillId="0" borderId="8" xfId="2" applyFont="1" applyFill="1" applyBorder="1" applyAlignment="1" applyProtection="1">
      <alignment horizontal="left" vertical="center" wrapText="1"/>
    </xf>
    <xf numFmtId="44" fontId="3" fillId="0" borderId="8" xfId="0" applyNumberFormat="1" applyFont="1" applyFill="1" applyBorder="1" applyAlignment="1" applyProtection="1">
      <alignment horizontal="left" vertical="center"/>
    </xf>
    <xf numFmtId="0" fontId="3" fillId="0" borderId="9" xfId="0" applyFont="1" applyFill="1" applyBorder="1" applyAlignment="1" applyProtection="1">
      <alignment horizontal="left" vertical="center" wrapText="1"/>
    </xf>
    <xf numFmtId="164" fontId="3" fillId="0" borderId="9" xfId="1" applyNumberFormat="1" applyFont="1" applyFill="1" applyBorder="1" applyAlignment="1" applyProtection="1">
      <alignment horizontal="left" vertical="center" wrapText="1"/>
    </xf>
    <xf numFmtId="44" fontId="3" fillId="5" borderId="9" xfId="2" applyFont="1" applyFill="1" applyBorder="1" applyAlignment="1" applyProtection="1">
      <alignment horizontal="left" vertical="center" wrapText="1"/>
      <protection locked="0"/>
    </xf>
    <xf numFmtId="44" fontId="3" fillId="0" borderId="9" xfId="2" applyFont="1" applyFill="1" applyBorder="1" applyAlignment="1" applyProtection="1">
      <alignment horizontal="left" vertical="center" wrapText="1"/>
    </xf>
    <xf numFmtId="0" fontId="2" fillId="4" borderId="4" xfId="0" applyFont="1" applyFill="1" applyBorder="1" applyAlignment="1" applyProtection="1">
      <alignment horizontal="left" vertical="center" wrapText="1"/>
    </xf>
    <xf numFmtId="0" fontId="3" fillId="0" borderId="9" xfId="0" applyFont="1" applyBorder="1" applyAlignment="1" applyProtection="1">
      <alignment horizontal="left" vertical="center" wrapText="1"/>
    </xf>
    <xf numFmtId="164" fontId="3" fillId="0" borderId="9" xfId="1" applyNumberFormat="1" applyFont="1" applyBorder="1" applyAlignment="1" applyProtection="1">
      <alignment horizontal="left" vertical="center" wrapText="1"/>
    </xf>
    <xf numFmtId="44" fontId="3" fillId="0" borderId="9" xfId="2" applyFont="1" applyBorder="1" applyAlignment="1" applyProtection="1">
      <alignment horizontal="left" vertical="center" wrapText="1"/>
    </xf>
    <xf numFmtId="0" fontId="4" fillId="3" borderId="1" xfId="0" applyFont="1" applyFill="1" applyBorder="1" applyAlignment="1" applyProtection="1">
      <alignment horizontal="left" vertical="center"/>
    </xf>
    <xf numFmtId="44" fontId="4" fillId="3" borderId="10" xfId="0" applyNumberFormat="1" applyFont="1" applyFill="1" applyBorder="1" applyAlignment="1" applyProtection="1">
      <alignment horizontal="left" vertical="center"/>
    </xf>
    <xf numFmtId="44" fontId="4" fillId="3" borderId="10" xfId="0" applyNumberFormat="1" applyFont="1" applyFill="1" applyBorder="1" applyAlignment="1" applyProtection="1">
      <alignment horizontal="left" vertical="center"/>
      <protection locked="0"/>
    </xf>
    <xf numFmtId="0" fontId="5" fillId="0" borderId="0" xfId="0" applyFont="1" applyBorder="1" applyAlignment="1" applyProtection="1">
      <alignment horizontal="left" vertical="center"/>
    </xf>
    <xf numFmtId="164" fontId="5" fillId="0" borderId="0" xfId="1" applyNumberFormat="1" applyFont="1" applyAlignment="1" applyProtection="1">
      <alignment horizontal="left" vertical="center"/>
    </xf>
    <xf numFmtId="164" fontId="5" fillId="0" borderId="0" xfId="1" applyNumberFormat="1" applyFont="1" applyAlignment="1" applyProtection="1">
      <alignment horizontal="left" vertical="center"/>
      <protection locked="0"/>
    </xf>
    <xf numFmtId="0" fontId="5" fillId="0" borderId="11" xfId="0" applyFont="1" applyBorder="1" applyAlignment="1" applyProtection="1">
      <alignment horizontal="center" vertical="center"/>
    </xf>
    <xf numFmtId="44" fontId="5" fillId="0" borderId="11" xfId="0" applyNumberFormat="1" applyFont="1" applyBorder="1" applyAlignment="1" applyProtection="1">
      <alignment horizontal="center" vertical="center"/>
    </xf>
    <xf numFmtId="0" fontId="5" fillId="0" borderId="0" xfId="0" applyFont="1" applyAlignment="1" applyProtection="1">
      <alignment horizontal="left" vertical="center"/>
    </xf>
    <xf numFmtId="0" fontId="5" fillId="0" borderId="0" xfId="0" applyFont="1" applyBorder="1" applyAlignment="1" applyProtection="1">
      <alignment horizontal="center" vertical="center"/>
    </xf>
    <xf numFmtId="10" fontId="5" fillId="0" borderId="0" xfId="0" applyNumberFormat="1" applyFont="1" applyBorder="1" applyAlignment="1" applyProtection="1">
      <alignment horizontal="center" vertical="center"/>
    </xf>
    <xf numFmtId="44" fontId="5" fillId="0" borderId="0" xfId="0" applyNumberFormat="1" applyFont="1" applyBorder="1" applyAlignment="1" applyProtection="1">
      <alignment horizontal="center" vertical="center"/>
    </xf>
    <xf numFmtId="0" fontId="0" fillId="0" borderId="0" xfId="0" applyProtection="1">
      <protection locked="0"/>
    </xf>
    <xf numFmtId="44" fontId="7" fillId="8" borderId="11" xfId="0" applyNumberFormat="1" applyFont="1" applyFill="1" applyBorder="1" applyAlignment="1" applyProtection="1">
      <alignment horizontal="center" vertical="center"/>
    </xf>
    <xf numFmtId="44" fontId="7" fillId="7" borderId="11" xfId="0" applyNumberFormat="1" applyFont="1" applyFill="1" applyBorder="1" applyAlignment="1" applyProtection="1">
      <alignment horizontal="center" vertical="center"/>
    </xf>
    <xf numFmtId="10" fontId="5" fillId="6" borderId="11" xfId="0" applyNumberFormat="1" applyFont="1" applyFill="1" applyBorder="1" applyAlignment="1" applyProtection="1">
      <alignment horizontal="center" vertical="center"/>
      <protection locked="0"/>
    </xf>
    <xf numFmtId="0" fontId="7" fillId="7" borderId="11" xfId="0" applyFont="1" applyFill="1" applyBorder="1" applyAlignment="1" applyProtection="1">
      <alignment horizontal="center" vertical="center"/>
    </xf>
    <xf numFmtId="0" fontId="7" fillId="8" borderId="11" xfId="0" applyFont="1" applyFill="1" applyBorder="1" applyAlignment="1" applyProtection="1">
      <alignment horizontal="center" vertical="center"/>
    </xf>
    <xf numFmtId="0" fontId="8" fillId="2" borderId="1" xfId="0" applyFont="1" applyFill="1" applyBorder="1" applyAlignment="1" applyProtection="1">
      <alignment horizontal="center" vertical="center"/>
    </xf>
    <xf numFmtId="0" fontId="8" fillId="2" borderId="2" xfId="0" applyFont="1" applyFill="1" applyBorder="1" applyAlignment="1" applyProtection="1">
      <alignment horizontal="center" vertical="center"/>
    </xf>
  </cellXfs>
  <cellStyles count="3">
    <cellStyle name="Millares" xfId="1" builtinId="3"/>
    <cellStyle name="Moneda" xfId="2" builtinId="4"/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Tema d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comments" Target="../comments1.xml"/><Relationship Id="rId2" Type="http://schemas.openxmlformats.org/officeDocument/2006/relationships/vmlDrawing" Target="../drawings/vmlDrawing1.v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4906C93-CC08-40D6-B860-4077B411478C}">
  <dimension ref="A1:G51"/>
  <sheetViews>
    <sheetView tabSelected="1" topLeftCell="A33" workbookViewId="0">
      <selection activeCell="G49" sqref="G49"/>
    </sheetView>
  </sheetViews>
  <sheetFormatPr baseColWidth="10" defaultColWidth="11.5703125" defaultRowHeight="15" x14ac:dyDescent="0.25"/>
  <cols>
    <col min="1" max="1" width="35.7109375" style="1" bestFit="1" customWidth="1"/>
    <col min="2" max="3" width="11.5703125" style="1"/>
    <col min="4" max="4" width="11.5703125" style="34"/>
    <col min="5" max="5" width="19.7109375" style="1" bestFit="1" customWidth="1"/>
    <col min="6" max="6" width="14.28515625" style="1" customWidth="1"/>
    <col min="7" max="7" width="18.28515625" style="1" customWidth="1"/>
    <col min="8" max="16384" width="11.5703125" style="1"/>
  </cols>
  <sheetData>
    <row r="1" spans="1:7" ht="33" customHeight="1" x14ac:dyDescent="0.25">
      <c r="A1" s="40" t="s">
        <v>0</v>
      </c>
      <c r="B1" s="41"/>
      <c r="C1" s="41"/>
      <c r="D1" s="41"/>
      <c r="E1" s="41"/>
      <c r="F1" s="41"/>
      <c r="G1" s="41"/>
    </row>
    <row r="2" spans="1:7" ht="45" x14ac:dyDescent="0.25">
      <c r="A2" s="2" t="s">
        <v>1</v>
      </c>
      <c r="B2" s="3" t="s">
        <v>2</v>
      </c>
      <c r="C2" s="3" t="s">
        <v>3</v>
      </c>
      <c r="D2" s="4" t="s">
        <v>4</v>
      </c>
      <c r="E2" s="2" t="s">
        <v>5</v>
      </c>
      <c r="F2" s="2" t="s">
        <v>6</v>
      </c>
      <c r="G2" s="2" t="s">
        <v>7</v>
      </c>
    </row>
    <row r="3" spans="1:7" ht="14.45" customHeight="1" x14ac:dyDescent="0.25">
      <c r="A3" s="5" t="s">
        <v>8</v>
      </c>
      <c r="B3" s="6"/>
      <c r="C3" s="6"/>
      <c r="D3" s="7"/>
      <c r="E3" s="8">
        <f>SUM(E4:E5)</f>
        <v>0</v>
      </c>
      <c r="F3" s="8">
        <f>SUM(F4:F5)</f>
        <v>0</v>
      </c>
      <c r="G3" s="8">
        <f>SUM(G4:G5)</f>
        <v>0</v>
      </c>
    </row>
    <row r="4" spans="1:7" ht="72" x14ac:dyDescent="0.25">
      <c r="A4" s="9" t="s">
        <v>9</v>
      </c>
      <c r="B4" s="10">
        <v>10</v>
      </c>
      <c r="C4" s="10" t="s">
        <v>3</v>
      </c>
      <c r="D4" s="11"/>
      <c r="E4" s="12">
        <f t="shared" ref="E4:E5" si="0">B4*D4</f>
        <v>0</v>
      </c>
      <c r="F4" s="13">
        <f>E4*(21/100)</f>
        <v>0</v>
      </c>
      <c r="G4" s="13">
        <f>E4+F4</f>
        <v>0</v>
      </c>
    </row>
    <row r="5" spans="1:7" ht="48" x14ac:dyDescent="0.25">
      <c r="A5" s="14" t="s">
        <v>10</v>
      </c>
      <c r="B5" s="15">
        <v>9</v>
      </c>
      <c r="C5" s="15" t="s">
        <v>3</v>
      </c>
      <c r="D5" s="16"/>
      <c r="E5" s="17">
        <f t="shared" si="0"/>
        <v>0</v>
      </c>
      <c r="F5" s="13">
        <f>E5*(21/100)</f>
        <v>0</v>
      </c>
      <c r="G5" s="13">
        <f>E5+F5</f>
        <v>0</v>
      </c>
    </row>
    <row r="6" spans="1:7" ht="14.45" customHeight="1" x14ac:dyDescent="0.25">
      <c r="A6" s="18" t="s">
        <v>11</v>
      </c>
      <c r="B6" s="6"/>
      <c r="C6" s="6"/>
      <c r="D6" s="7"/>
      <c r="E6" s="8">
        <f t="shared" ref="E6:F6" si="1">SUM(E7:E8)</f>
        <v>0</v>
      </c>
      <c r="F6" s="8">
        <f t="shared" si="1"/>
        <v>0</v>
      </c>
      <c r="G6" s="8">
        <f>SUM(G7:G8)</f>
        <v>0</v>
      </c>
    </row>
    <row r="7" spans="1:7" ht="36" x14ac:dyDescent="0.25">
      <c r="A7" s="19" t="s">
        <v>12</v>
      </c>
      <c r="B7" s="20">
        <v>11</v>
      </c>
      <c r="C7" s="20" t="s">
        <v>3</v>
      </c>
      <c r="D7" s="16"/>
      <c r="E7" s="21">
        <f t="shared" ref="E7:E39" si="2">B7*D7</f>
        <v>0</v>
      </c>
      <c r="F7" s="13">
        <f t="shared" ref="F7:F8" si="3">E7*(21/100)</f>
        <v>0</v>
      </c>
      <c r="G7" s="13">
        <f t="shared" ref="G7:G8" si="4">E7+F7</f>
        <v>0</v>
      </c>
    </row>
    <row r="8" spans="1:7" ht="48" x14ac:dyDescent="0.25">
      <c r="A8" s="19" t="s">
        <v>13</v>
      </c>
      <c r="B8" s="20">
        <v>64</v>
      </c>
      <c r="C8" s="20" t="s">
        <v>3</v>
      </c>
      <c r="D8" s="16"/>
      <c r="E8" s="21">
        <f t="shared" si="2"/>
        <v>0</v>
      </c>
      <c r="F8" s="13">
        <f t="shared" si="3"/>
        <v>0</v>
      </c>
      <c r="G8" s="13">
        <f t="shared" si="4"/>
        <v>0</v>
      </c>
    </row>
    <row r="9" spans="1:7" x14ac:dyDescent="0.25">
      <c r="A9" s="5" t="s">
        <v>14</v>
      </c>
      <c r="B9" s="6"/>
      <c r="C9" s="6"/>
      <c r="D9" s="7"/>
      <c r="E9" s="8">
        <f>E10</f>
        <v>0</v>
      </c>
      <c r="F9" s="8">
        <f>F10</f>
        <v>0</v>
      </c>
      <c r="G9" s="8">
        <f>G10</f>
        <v>0</v>
      </c>
    </row>
    <row r="10" spans="1:7" ht="48" x14ac:dyDescent="0.25">
      <c r="A10" s="19" t="s">
        <v>15</v>
      </c>
      <c r="B10" s="20">
        <v>17</v>
      </c>
      <c r="C10" s="20" t="s">
        <v>3</v>
      </c>
      <c r="D10" s="16"/>
      <c r="E10" s="21">
        <f t="shared" si="2"/>
        <v>0</v>
      </c>
      <c r="F10" s="13">
        <f>E10*(21/100)</f>
        <v>0</v>
      </c>
      <c r="G10" s="13">
        <f>E10+F10</f>
        <v>0</v>
      </c>
    </row>
    <row r="11" spans="1:7" x14ac:dyDescent="0.25">
      <c r="A11" s="5" t="s">
        <v>16</v>
      </c>
      <c r="B11" s="6"/>
      <c r="C11" s="6"/>
      <c r="D11" s="7"/>
      <c r="E11" s="8">
        <f>SUM(E12:E19)</f>
        <v>0</v>
      </c>
      <c r="F11" s="8">
        <f>SUM(F12:F19)</f>
        <v>0</v>
      </c>
      <c r="G11" s="8">
        <f>SUM(G12:G19)</f>
        <v>0</v>
      </c>
    </row>
    <row r="12" spans="1:7" ht="72" x14ac:dyDescent="0.25">
      <c r="A12" s="19" t="s">
        <v>17</v>
      </c>
      <c r="B12" s="20">
        <v>3</v>
      </c>
      <c r="C12" s="20" t="s">
        <v>3</v>
      </c>
      <c r="D12" s="16"/>
      <c r="E12" s="21">
        <f t="shared" si="2"/>
        <v>0</v>
      </c>
      <c r="F12" s="13">
        <f t="shared" ref="F12:F19" si="5">E12*(21/100)</f>
        <v>0</v>
      </c>
      <c r="G12" s="13">
        <f t="shared" ref="G12:G19" si="6">E12+F12</f>
        <v>0</v>
      </c>
    </row>
    <row r="13" spans="1:7" ht="72" x14ac:dyDescent="0.25">
      <c r="A13" s="19" t="s">
        <v>18</v>
      </c>
      <c r="B13" s="20">
        <v>6</v>
      </c>
      <c r="C13" s="20" t="s">
        <v>3</v>
      </c>
      <c r="D13" s="16"/>
      <c r="E13" s="21">
        <f t="shared" si="2"/>
        <v>0</v>
      </c>
      <c r="F13" s="13">
        <f t="shared" si="5"/>
        <v>0</v>
      </c>
      <c r="G13" s="13">
        <f t="shared" si="6"/>
        <v>0</v>
      </c>
    </row>
    <row r="14" spans="1:7" ht="36" x14ac:dyDescent="0.25">
      <c r="A14" s="19" t="s">
        <v>19</v>
      </c>
      <c r="B14" s="20">
        <v>1</v>
      </c>
      <c r="C14" s="20" t="s">
        <v>3</v>
      </c>
      <c r="D14" s="16"/>
      <c r="E14" s="21">
        <f t="shared" si="2"/>
        <v>0</v>
      </c>
      <c r="F14" s="13">
        <f t="shared" si="5"/>
        <v>0</v>
      </c>
      <c r="G14" s="13">
        <f t="shared" si="6"/>
        <v>0</v>
      </c>
    </row>
    <row r="15" spans="1:7" ht="36" x14ac:dyDescent="0.25">
      <c r="A15" s="19" t="s">
        <v>20</v>
      </c>
      <c r="B15" s="20">
        <v>9</v>
      </c>
      <c r="C15" s="20" t="s">
        <v>3</v>
      </c>
      <c r="D15" s="16"/>
      <c r="E15" s="21">
        <f t="shared" si="2"/>
        <v>0</v>
      </c>
      <c r="F15" s="13">
        <f t="shared" si="5"/>
        <v>0</v>
      </c>
      <c r="G15" s="13">
        <f t="shared" si="6"/>
        <v>0</v>
      </c>
    </row>
    <row r="16" spans="1:7" ht="36" x14ac:dyDescent="0.25">
      <c r="A16" s="19" t="s">
        <v>21</v>
      </c>
      <c r="B16" s="20">
        <v>1</v>
      </c>
      <c r="C16" s="20" t="s">
        <v>3</v>
      </c>
      <c r="D16" s="16"/>
      <c r="E16" s="21">
        <f>B16*D16</f>
        <v>0</v>
      </c>
      <c r="F16" s="13">
        <f t="shared" si="5"/>
        <v>0</v>
      </c>
      <c r="G16" s="13">
        <f t="shared" si="6"/>
        <v>0</v>
      </c>
    </row>
    <row r="17" spans="1:7" ht="36" x14ac:dyDescent="0.25">
      <c r="A17" s="19" t="s">
        <v>22</v>
      </c>
      <c r="B17" s="20">
        <v>8</v>
      </c>
      <c r="C17" s="20" t="s">
        <v>3</v>
      </c>
      <c r="D17" s="16"/>
      <c r="E17" s="21">
        <f>B17*D17</f>
        <v>0</v>
      </c>
      <c r="F17" s="13">
        <f t="shared" si="5"/>
        <v>0</v>
      </c>
      <c r="G17" s="13">
        <f t="shared" si="6"/>
        <v>0</v>
      </c>
    </row>
    <row r="18" spans="1:7" ht="36" x14ac:dyDescent="0.25">
      <c r="A18" s="19" t="s">
        <v>23</v>
      </c>
      <c r="B18" s="20">
        <v>1</v>
      </c>
      <c r="C18" s="20" t="s">
        <v>3</v>
      </c>
      <c r="D18" s="16"/>
      <c r="E18" s="21">
        <f t="shared" si="2"/>
        <v>0</v>
      </c>
      <c r="F18" s="13">
        <f t="shared" si="5"/>
        <v>0</v>
      </c>
      <c r="G18" s="13">
        <f t="shared" si="6"/>
        <v>0</v>
      </c>
    </row>
    <row r="19" spans="1:7" ht="36" x14ac:dyDescent="0.25">
      <c r="A19" s="19" t="s">
        <v>24</v>
      </c>
      <c r="B19" s="20">
        <v>4</v>
      </c>
      <c r="C19" s="20" t="s">
        <v>3</v>
      </c>
      <c r="D19" s="16"/>
      <c r="E19" s="21">
        <f t="shared" si="2"/>
        <v>0</v>
      </c>
      <c r="F19" s="13">
        <f t="shared" si="5"/>
        <v>0</v>
      </c>
      <c r="G19" s="13">
        <f t="shared" si="6"/>
        <v>0</v>
      </c>
    </row>
    <row r="20" spans="1:7" ht="14.45" customHeight="1" x14ac:dyDescent="0.25">
      <c r="A20" s="5" t="s">
        <v>25</v>
      </c>
      <c r="B20" s="6"/>
      <c r="C20" s="6"/>
      <c r="D20" s="7"/>
      <c r="E20" s="8">
        <f>SUM(E21:E22)</f>
        <v>0</v>
      </c>
      <c r="F20" s="8">
        <f>SUM(F21:F22)</f>
        <v>0</v>
      </c>
      <c r="G20" s="8">
        <f>SUM(G21:G22)</f>
        <v>0</v>
      </c>
    </row>
    <row r="21" spans="1:7" ht="24" x14ac:dyDescent="0.25">
      <c r="A21" s="19" t="s">
        <v>26</v>
      </c>
      <c r="B21" s="20">
        <v>1</v>
      </c>
      <c r="C21" s="20" t="s">
        <v>3</v>
      </c>
      <c r="D21" s="16"/>
      <c r="E21" s="21">
        <f t="shared" si="2"/>
        <v>0</v>
      </c>
      <c r="F21" s="13">
        <f t="shared" ref="F21:F22" si="7">E21*(21/100)</f>
        <v>0</v>
      </c>
      <c r="G21" s="13">
        <f t="shared" ref="G21:G22" si="8">E21+F21</f>
        <v>0</v>
      </c>
    </row>
    <row r="22" spans="1:7" ht="36" x14ac:dyDescent="0.25">
      <c r="A22" s="19" t="s">
        <v>27</v>
      </c>
      <c r="B22" s="20">
        <v>25</v>
      </c>
      <c r="C22" s="20" t="s">
        <v>3</v>
      </c>
      <c r="D22" s="16"/>
      <c r="E22" s="21">
        <f t="shared" si="2"/>
        <v>0</v>
      </c>
      <c r="F22" s="13">
        <f t="shared" si="7"/>
        <v>0</v>
      </c>
      <c r="G22" s="13">
        <f t="shared" si="8"/>
        <v>0</v>
      </c>
    </row>
    <row r="23" spans="1:7" ht="14.45" customHeight="1" x14ac:dyDescent="0.25">
      <c r="A23" s="5" t="s">
        <v>28</v>
      </c>
      <c r="B23" s="6"/>
      <c r="C23" s="6"/>
      <c r="D23" s="7"/>
      <c r="E23" s="8">
        <f>SUM(E24:E39)</f>
        <v>0</v>
      </c>
      <c r="F23" s="8">
        <f>SUM(F24:F39)</f>
        <v>0</v>
      </c>
      <c r="G23" s="8">
        <f>SUM(G24:G39)</f>
        <v>0</v>
      </c>
    </row>
    <row r="24" spans="1:7" ht="24" x14ac:dyDescent="0.25">
      <c r="A24" s="19" t="s">
        <v>29</v>
      </c>
      <c r="B24" s="20">
        <v>15</v>
      </c>
      <c r="C24" s="20" t="s">
        <v>3</v>
      </c>
      <c r="D24" s="16"/>
      <c r="E24" s="21">
        <f t="shared" si="2"/>
        <v>0</v>
      </c>
      <c r="F24" s="13">
        <f t="shared" ref="F24:F39" si="9">E24*(21/100)</f>
        <v>0</v>
      </c>
      <c r="G24" s="13">
        <f t="shared" ref="G24:G39" si="10">E24+F24</f>
        <v>0</v>
      </c>
    </row>
    <row r="25" spans="1:7" ht="24" x14ac:dyDescent="0.25">
      <c r="A25" s="19" t="s">
        <v>30</v>
      </c>
      <c r="B25" s="20">
        <v>7</v>
      </c>
      <c r="C25" s="20" t="s">
        <v>3</v>
      </c>
      <c r="D25" s="16"/>
      <c r="E25" s="21">
        <f t="shared" si="2"/>
        <v>0</v>
      </c>
      <c r="F25" s="13">
        <f t="shared" si="9"/>
        <v>0</v>
      </c>
      <c r="G25" s="13">
        <f t="shared" si="10"/>
        <v>0</v>
      </c>
    </row>
    <row r="26" spans="1:7" ht="36" x14ac:dyDescent="0.25">
      <c r="A26" s="19" t="s">
        <v>31</v>
      </c>
      <c r="B26" s="20">
        <v>11</v>
      </c>
      <c r="C26" s="20" t="s">
        <v>3</v>
      </c>
      <c r="D26" s="16"/>
      <c r="E26" s="21">
        <f t="shared" si="2"/>
        <v>0</v>
      </c>
      <c r="F26" s="13">
        <f t="shared" si="9"/>
        <v>0</v>
      </c>
      <c r="G26" s="13">
        <f t="shared" si="10"/>
        <v>0</v>
      </c>
    </row>
    <row r="27" spans="1:7" ht="24" x14ac:dyDescent="0.25">
      <c r="A27" s="19" t="s">
        <v>32</v>
      </c>
      <c r="B27" s="20">
        <v>1</v>
      </c>
      <c r="C27" s="20" t="s">
        <v>3</v>
      </c>
      <c r="D27" s="16"/>
      <c r="E27" s="21">
        <f t="shared" si="2"/>
        <v>0</v>
      </c>
      <c r="F27" s="13">
        <f t="shared" si="9"/>
        <v>0</v>
      </c>
      <c r="G27" s="13">
        <f t="shared" si="10"/>
        <v>0</v>
      </c>
    </row>
    <row r="28" spans="1:7" ht="24" x14ac:dyDescent="0.25">
      <c r="A28" s="19" t="s">
        <v>33</v>
      </c>
      <c r="B28" s="20">
        <v>1</v>
      </c>
      <c r="C28" s="20" t="s">
        <v>3</v>
      </c>
      <c r="D28" s="16"/>
      <c r="E28" s="21">
        <f t="shared" si="2"/>
        <v>0</v>
      </c>
      <c r="F28" s="13">
        <f t="shared" si="9"/>
        <v>0</v>
      </c>
      <c r="G28" s="13">
        <f t="shared" si="10"/>
        <v>0</v>
      </c>
    </row>
    <row r="29" spans="1:7" ht="24" x14ac:dyDescent="0.25">
      <c r="A29" s="19" t="s">
        <v>34</v>
      </c>
      <c r="B29" s="20">
        <v>1</v>
      </c>
      <c r="C29" s="20" t="s">
        <v>3</v>
      </c>
      <c r="D29" s="16"/>
      <c r="E29" s="21">
        <f t="shared" si="2"/>
        <v>0</v>
      </c>
      <c r="F29" s="13">
        <f t="shared" si="9"/>
        <v>0</v>
      </c>
      <c r="G29" s="13">
        <f t="shared" si="10"/>
        <v>0</v>
      </c>
    </row>
    <row r="30" spans="1:7" ht="36" x14ac:dyDescent="0.25">
      <c r="A30" s="19" t="s">
        <v>35</v>
      </c>
      <c r="B30" s="20">
        <v>9</v>
      </c>
      <c r="C30" s="20" t="s">
        <v>3</v>
      </c>
      <c r="D30" s="16"/>
      <c r="E30" s="21">
        <f t="shared" si="2"/>
        <v>0</v>
      </c>
      <c r="F30" s="13">
        <f t="shared" si="9"/>
        <v>0</v>
      </c>
      <c r="G30" s="13">
        <f t="shared" si="10"/>
        <v>0</v>
      </c>
    </row>
    <row r="31" spans="1:7" ht="48" x14ac:dyDescent="0.25">
      <c r="A31" s="19" t="s">
        <v>36</v>
      </c>
      <c r="B31" s="20">
        <v>8</v>
      </c>
      <c r="C31" s="20" t="s">
        <v>37</v>
      </c>
      <c r="D31" s="16"/>
      <c r="E31" s="21">
        <f t="shared" si="2"/>
        <v>0</v>
      </c>
      <c r="F31" s="13">
        <f t="shared" si="9"/>
        <v>0</v>
      </c>
      <c r="G31" s="13">
        <f t="shared" si="10"/>
        <v>0</v>
      </c>
    </row>
    <row r="32" spans="1:7" ht="36" x14ac:dyDescent="0.25">
      <c r="A32" s="19" t="s">
        <v>38</v>
      </c>
      <c r="B32" s="20">
        <v>9</v>
      </c>
      <c r="C32" s="20" t="s">
        <v>3</v>
      </c>
      <c r="D32" s="16"/>
      <c r="E32" s="21">
        <f t="shared" si="2"/>
        <v>0</v>
      </c>
      <c r="F32" s="13">
        <f t="shared" si="9"/>
        <v>0</v>
      </c>
      <c r="G32" s="13">
        <f t="shared" si="10"/>
        <v>0</v>
      </c>
    </row>
    <row r="33" spans="1:7" ht="24" x14ac:dyDescent="0.25">
      <c r="A33" s="19" t="s">
        <v>39</v>
      </c>
      <c r="B33" s="20">
        <v>1</v>
      </c>
      <c r="C33" s="20" t="s">
        <v>3</v>
      </c>
      <c r="D33" s="16"/>
      <c r="E33" s="21">
        <f t="shared" si="2"/>
        <v>0</v>
      </c>
      <c r="F33" s="13">
        <f t="shared" si="9"/>
        <v>0</v>
      </c>
      <c r="G33" s="13">
        <f t="shared" si="10"/>
        <v>0</v>
      </c>
    </row>
    <row r="34" spans="1:7" ht="24" x14ac:dyDescent="0.25">
      <c r="A34" s="19" t="s">
        <v>40</v>
      </c>
      <c r="B34" s="20">
        <v>1</v>
      </c>
      <c r="C34" s="20" t="s">
        <v>3</v>
      </c>
      <c r="D34" s="16"/>
      <c r="E34" s="21">
        <f t="shared" si="2"/>
        <v>0</v>
      </c>
      <c r="F34" s="13">
        <f t="shared" si="9"/>
        <v>0</v>
      </c>
      <c r="G34" s="13">
        <f t="shared" si="10"/>
        <v>0</v>
      </c>
    </row>
    <row r="35" spans="1:7" ht="36" x14ac:dyDescent="0.25">
      <c r="A35" s="19" t="s">
        <v>41</v>
      </c>
      <c r="B35" s="20">
        <v>1</v>
      </c>
      <c r="C35" s="20" t="s">
        <v>3</v>
      </c>
      <c r="D35" s="16"/>
      <c r="E35" s="21">
        <f t="shared" si="2"/>
        <v>0</v>
      </c>
      <c r="F35" s="13">
        <f t="shared" si="9"/>
        <v>0</v>
      </c>
      <c r="G35" s="13">
        <f t="shared" si="10"/>
        <v>0</v>
      </c>
    </row>
    <row r="36" spans="1:7" ht="24" x14ac:dyDescent="0.25">
      <c r="A36" s="19" t="s">
        <v>42</v>
      </c>
      <c r="B36" s="20">
        <v>1</v>
      </c>
      <c r="C36" s="20" t="s">
        <v>3</v>
      </c>
      <c r="D36" s="16"/>
      <c r="E36" s="21">
        <f>B36*D36</f>
        <v>0</v>
      </c>
      <c r="F36" s="13">
        <f t="shared" si="9"/>
        <v>0</v>
      </c>
      <c r="G36" s="13">
        <f t="shared" si="10"/>
        <v>0</v>
      </c>
    </row>
    <row r="37" spans="1:7" ht="36" x14ac:dyDescent="0.25">
      <c r="A37" s="19" t="s">
        <v>43</v>
      </c>
      <c r="B37" s="20">
        <v>1</v>
      </c>
      <c r="C37" s="20" t="s">
        <v>3</v>
      </c>
      <c r="D37" s="16"/>
      <c r="E37" s="21">
        <f>B37*D37</f>
        <v>0</v>
      </c>
      <c r="F37" s="13">
        <f t="shared" si="9"/>
        <v>0</v>
      </c>
      <c r="G37" s="13">
        <f t="shared" si="10"/>
        <v>0</v>
      </c>
    </row>
    <row r="38" spans="1:7" ht="24" x14ac:dyDescent="0.25">
      <c r="A38" s="19" t="s">
        <v>44</v>
      </c>
      <c r="B38" s="20">
        <v>1</v>
      </c>
      <c r="C38" s="20" t="s">
        <v>3</v>
      </c>
      <c r="D38" s="16"/>
      <c r="E38" s="21">
        <f>B38*D38</f>
        <v>0</v>
      </c>
      <c r="F38" s="13">
        <f t="shared" si="9"/>
        <v>0</v>
      </c>
      <c r="G38" s="13">
        <f t="shared" si="10"/>
        <v>0</v>
      </c>
    </row>
    <row r="39" spans="1:7" ht="24" x14ac:dyDescent="0.25">
      <c r="A39" s="19" t="s">
        <v>45</v>
      </c>
      <c r="B39" s="20">
        <v>8</v>
      </c>
      <c r="C39" s="20" t="s">
        <v>3</v>
      </c>
      <c r="D39" s="16"/>
      <c r="E39" s="21">
        <f t="shared" si="2"/>
        <v>0</v>
      </c>
      <c r="F39" s="13">
        <f t="shared" si="9"/>
        <v>0</v>
      </c>
      <c r="G39" s="13">
        <f t="shared" si="10"/>
        <v>0</v>
      </c>
    </row>
    <row r="40" spans="1:7" x14ac:dyDescent="0.25">
      <c r="A40" s="5" t="s">
        <v>46</v>
      </c>
      <c r="B40" s="6"/>
      <c r="C40" s="6"/>
      <c r="D40" s="7"/>
      <c r="E40" s="8">
        <f>SUM(E41:E45)</f>
        <v>0</v>
      </c>
      <c r="F40" s="8">
        <f>SUM(F41:F45)</f>
        <v>0</v>
      </c>
      <c r="G40" s="8">
        <f>SUM(G41:G45)</f>
        <v>0</v>
      </c>
    </row>
    <row r="41" spans="1:7" ht="132" x14ac:dyDescent="0.25">
      <c r="A41" s="14" t="s">
        <v>47</v>
      </c>
      <c r="B41" s="20">
        <f>12+14</f>
        <v>26</v>
      </c>
      <c r="C41" s="20" t="s">
        <v>48</v>
      </c>
      <c r="D41" s="16"/>
      <c r="E41" s="21">
        <f>B41*D41</f>
        <v>0</v>
      </c>
      <c r="F41" s="13">
        <f t="shared" ref="F41:F45" si="11">E41*(21/100)</f>
        <v>0</v>
      </c>
      <c r="G41" s="13">
        <f t="shared" ref="G41:G45" si="12">E41+F41</f>
        <v>0</v>
      </c>
    </row>
    <row r="42" spans="1:7" ht="144" x14ac:dyDescent="0.25">
      <c r="A42" s="19" t="s">
        <v>49</v>
      </c>
      <c r="B42" s="20">
        <f>14+14</f>
        <v>28</v>
      </c>
      <c r="C42" s="20" t="s">
        <v>48</v>
      </c>
      <c r="D42" s="16"/>
      <c r="E42" s="21">
        <f>B42*D42</f>
        <v>0</v>
      </c>
      <c r="F42" s="13">
        <f t="shared" si="11"/>
        <v>0</v>
      </c>
      <c r="G42" s="13">
        <f t="shared" si="12"/>
        <v>0</v>
      </c>
    </row>
    <row r="43" spans="1:7" ht="108" x14ac:dyDescent="0.25">
      <c r="A43" s="14" t="s">
        <v>50</v>
      </c>
      <c r="B43" s="15">
        <v>12</v>
      </c>
      <c r="C43" s="15" t="s">
        <v>48</v>
      </c>
      <c r="D43" s="16"/>
      <c r="E43" s="17">
        <f>B43*D43</f>
        <v>0</v>
      </c>
      <c r="F43" s="13">
        <f t="shared" si="11"/>
        <v>0</v>
      </c>
      <c r="G43" s="13">
        <f t="shared" si="12"/>
        <v>0</v>
      </c>
    </row>
    <row r="44" spans="1:7" ht="24" x14ac:dyDescent="0.25">
      <c r="A44" s="14" t="s">
        <v>51</v>
      </c>
      <c r="B44" s="15">
        <v>14</v>
      </c>
      <c r="C44" s="15" t="s">
        <v>48</v>
      </c>
      <c r="D44" s="16"/>
      <c r="E44" s="17">
        <f>B44*D44</f>
        <v>0</v>
      </c>
      <c r="F44" s="13">
        <f t="shared" si="11"/>
        <v>0</v>
      </c>
      <c r="G44" s="13">
        <f t="shared" si="12"/>
        <v>0</v>
      </c>
    </row>
    <row r="45" spans="1:7" ht="24" x14ac:dyDescent="0.25">
      <c r="A45" s="19" t="s">
        <v>52</v>
      </c>
      <c r="B45" s="20">
        <v>483</v>
      </c>
      <c r="C45" s="20" t="s">
        <v>53</v>
      </c>
      <c r="D45" s="16"/>
      <c r="E45" s="21">
        <f>B45*D45</f>
        <v>0</v>
      </c>
      <c r="F45" s="13">
        <f t="shared" si="11"/>
        <v>0</v>
      </c>
      <c r="G45" s="13">
        <f t="shared" si="12"/>
        <v>0</v>
      </c>
    </row>
    <row r="46" spans="1:7" x14ac:dyDescent="0.25">
      <c r="A46" s="22" t="s">
        <v>54</v>
      </c>
      <c r="B46" s="23"/>
      <c r="C46" s="23"/>
      <c r="D46" s="24"/>
      <c r="E46" s="23">
        <f>E3+E6+E9+E11+E20+E23++E40</f>
        <v>0</v>
      </c>
      <c r="F46" s="23">
        <f>ROUND(E46*0.21,2)</f>
        <v>0</v>
      </c>
      <c r="G46" s="23">
        <f>SUM(E46:F46)</f>
        <v>0</v>
      </c>
    </row>
    <row r="47" spans="1:7" x14ac:dyDescent="0.25">
      <c r="A47" s="25"/>
      <c r="B47" s="26"/>
      <c r="C47" s="26"/>
      <c r="D47" s="27"/>
      <c r="E47" s="28" t="s">
        <v>55</v>
      </c>
      <c r="F47" s="37">
        <v>0</v>
      </c>
      <c r="G47" s="29">
        <f>+F47*G46</f>
        <v>0</v>
      </c>
    </row>
    <row r="48" spans="1:7" x14ac:dyDescent="0.25">
      <c r="A48" s="30"/>
      <c r="B48" s="26"/>
      <c r="C48" s="26"/>
      <c r="D48" s="27"/>
      <c r="E48" s="28" t="s">
        <v>56</v>
      </c>
      <c r="F48" s="37">
        <v>0</v>
      </c>
      <c r="G48" s="29">
        <f>+F48*G46</f>
        <v>0</v>
      </c>
    </row>
    <row r="49" spans="1:7" x14ac:dyDescent="0.25">
      <c r="A49" s="30"/>
      <c r="B49" s="26"/>
      <c r="C49" s="26"/>
      <c r="D49" s="27"/>
      <c r="E49" s="38" t="s">
        <v>57</v>
      </c>
      <c r="F49" s="38"/>
      <c r="G49" s="36">
        <f>G46+G47+G48</f>
        <v>0</v>
      </c>
    </row>
    <row r="50" spans="1:7" x14ac:dyDescent="0.25">
      <c r="A50" s="30"/>
      <c r="B50" s="26"/>
      <c r="C50" s="26"/>
      <c r="D50" s="27"/>
      <c r="E50" s="31" t="s">
        <v>58</v>
      </c>
      <c r="F50" s="32">
        <v>0.21</v>
      </c>
      <c r="G50" s="33">
        <f>+F50*G49</f>
        <v>0</v>
      </c>
    </row>
    <row r="51" spans="1:7" x14ac:dyDescent="0.25">
      <c r="A51" s="30"/>
      <c r="B51" s="26"/>
      <c r="C51" s="26"/>
      <c r="D51" s="27"/>
      <c r="E51" s="39" t="s">
        <v>59</v>
      </c>
      <c r="F51" s="39"/>
      <c r="G51" s="35">
        <f>G49+G50</f>
        <v>0</v>
      </c>
    </row>
  </sheetData>
  <sheetProtection algorithmName="SHA-512" hashValue="E9atjrjJ6Lnsc2GZ+vgul5jpX9Jsa0zUibfKSsbTCpdT025IDSKsxXJziVfOSOMZ0UyVIMR/TXLZkLLgbx/tBg==" saltValue="YnJqyg6Je7SRqiCKooaSAg==" spinCount="100000" sheet="1" objects="1" scenarios="1"/>
  <mergeCells count="3">
    <mergeCell ref="E49:F49"/>
    <mergeCell ref="E51:F51"/>
    <mergeCell ref="A1:G1"/>
  </mergeCells>
  <pageMargins left="0.7" right="0.7" top="0.75" bottom="0.75" header="0.3" footer="0.3"/>
  <pageSetup paperSize="9" orientation="portrait" horizontalDpi="1200" verticalDpi="1200" r:id="rId1"/>
  <legacy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Hojas de cálculo</vt:lpstr>
      </vt:variant>
      <vt:variant>
        <vt:i4>1</vt:i4>
      </vt:variant>
    </vt:vector>
  </HeadingPairs>
  <TitlesOfParts>
    <vt:vector size="1" baseType="lpstr">
      <vt:lpstr>Hoja1</vt:lpstr>
    </vt:vector>
  </TitlesOfParts>
  <Company>Metro de Madrid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Martínez Chavarría, María Eugenia</dc:creator>
  <cp:lastModifiedBy>Cañete Mora, Francisco José</cp:lastModifiedBy>
  <dcterms:created xsi:type="dcterms:W3CDTF">2022-10-11T07:29:00Z</dcterms:created>
  <dcterms:modified xsi:type="dcterms:W3CDTF">2022-10-11T07:51:39Z</dcterms:modified>
</cp:coreProperties>
</file>