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10618 Identificación PCB\"/>
    </mc:Choice>
  </mc:AlternateContent>
  <xr:revisionPtr revIDLastSave="0" documentId="13_ncr:1_{FC638836-2859-421C-BC38-C00AD1D80A44}" xr6:coauthVersionLast="36" xr6:coauthVersionMax="36" xr10:uidLastSave="{00000000-0000-0000-0000-000000000000}"/>
  <bookViews>
    <workbookView xWindow="0" yWindow="0" windowWidth="23040" windowHeight="9060" activeTab="1" xr2:uid="{AED99DE7-AB4D-44E7-AB6B-65C95F767655}"/>
  </bookViews>
  <sheets>
    <sheet name="EQUIPOS" sheetId="2" r:id="rId1"/>
    <sheet name="Parque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2" l="1"/>
  <c r="F71" i="2"/>
  <c r="F4" i="2" l="1"/>
  <c r="F3" i="2"/>
  <c r="F13" i="2" l="1"/>
  <c r="F12" i="2" l="1"/>
  <c r="F11" i="2"/>
  <c r="F10" i="2"/>
  <c r="F37" i="2" l="1"/>
  <c r="F36" i="2"/>
  <c r="F35" i="2"/>
  <c r="F34" i="2"/>
  <c r="F33" i="2"/>
  <c r="F65" i="2"/>
  <c r="F64" i="2"/>
  <c r="F62" i="2"/>
  <c r="F61" i="2"/>
  <c r="F60" i="2"/>
  <c r="F59" i="2"/>
  <c r="F58" i="2"/>
  <c r="F57" i="2"/>
  <c r="F38" i="2"/>
  <c r="F31" i="2"/>
  <c r="F28" i="2"/>
  <c r="F26" i="2"/>
  <c r="F29" i="2" s="1"/>
  <c r="F25" i="2"/>
  <c r="F24" i="2"/>
  <c r="F23" i="2"/>
  <c r="F22" i="2"/>
  <c r="F21" i="2"/>
  <c r="F20" i="2"/>
  <c r="F19" i="2"/>
  <c r="F18" i="2"/>
  <c r="F17" i="2"/>
  <c r="F30" i="2" l="1"/>
  <c r="F27" i="2"/>
  <c r="F47" i="2"/>
  <c r="F46" i="2"/>
  <c r="F45" i="2"/>
  <c r="F44" i="2"/>
  <c r="F43" i="2"/>
  <c r="F42" i="2"/>
  <c r="F41" i="2"/>
  <c r="F40" i="2"/>
  <c r="F39" i="2"/>
  <c r="F67" i="2"/>
  <c r="F68" i="2"/>
  <c r="F70" i="2" s="1"/>
  <c r="F81" i="2"/>
  <c r="F86" i="2" s="1"/>
  <c r="F75" i="2"/>
  <c r="F74" i="2"/>
  <c r="F73" i="2"/>
  <c r="F78" i="2" s="1"/>
  <c r="F83" i="2" l="1"/>
  <c r="F84" i="2"/>
  <c r="F76" i="2"/>
  <c r="F77" i="2"/>
  <c r="F79" i="2"/>
  <c r="F80" i="2"/>
  <c r="F69" i="2"/>
  <c r="F85" i="2"/>
  <c r="F82" i="2"/>
  <c r="F55" i="2"/>
  <c r="F54" i="2"/>
  <c r="F53" i="2"/>
  <c r="F52" i="2"/>
  <c r="F51" i="2"/>
  <c r="F50" i="2"/>
  <c r="F49" i="2"/>
  <c r="F6" i="2"/>
  <c r="F8" i="2" s="1"/>
  <c r="F2" i="2"/>
  <c r="F7" i="2" l="1"/>
</calcChain>
</file>

<file path=xl/sharedStrings.xml><?xml version="1.0" encoding="utf-8"?>
<sst xmlns="http://schemas.openxmlformats.org/spreadsheetml/2006/main" count="499" uniqueCount="297">
  <si>
    <t>MATRICULA</t>
  </si>
  <si>
    <t>PCB</t>
  </si>
  <si>
    <t>FABRICANTE</t>
  </si>
  <si>
    <t>MODELO</t>
  </si>
  <si>
    <t>AÑO FABRICACIÓN</t>
  </si>
  <si>
    <t>ELEMENTO</t>
  </si>
  <si>
    <t>EQUIPO</t>
  </si>
  <si>
    <t>COMPRESOR AIRE ACONDICIONADO</t>
  </si>
  <si>
    <t>DUDA</t>
  </si>
  <si>
    <t>ACEITE</t>
  </si>
  <si>
    <t>NO</t>
  </si>
  <si>
    <t>MACROCOFRE</t>
  </si>
  <si>
    <t>ACEITE CONDENSADORES C1,C2 Y C3</t>
  </si>
  <si>
    <t>AMORTIGUADORES</t>
  </si>
  <si>
    <t>AMORTIGUADOR KONI 9567</t>
  </si>
  <si>
    <t>AMORTIGUADOR KONI 9827</t>
  </si>
  <si>
    <t>ACEITE HIDRAÚLICO</t>
  </si>
  <si>
    <t>CONVERTIDOR 42KVA SEPSA</t>
  </si>
  <si>
    <t>SERIE</t>
  </si>
  <si>
    <t>C6-C7 (0,5μf, 1500V) RED RC TH11</t>
  </si>
  <si>
    <t>C8-C9-C10-C11 (0,5μf, 1500V) RED RC TH1</t>
  </si>
  <si>
    <t>C12 (0,5μf, 1500V) RED RC TH2</t>
  </si>
  <si>
    <t>C15-C16 (0,1μf, 1000V) RED RC D11/D12</t>
  </si>
  <si>
    <t>C19-20-21-22-23-24 (1μf,1000V) RED RC INVERSOR</t>
  </si>
  <si>
    <t>C31 (10μf,1000V) RED RC INVERSOR</t>
  </si>
  <si>
    <t>C26-C27 (1μf,1000V) RED RC T1/T2</t>
  </si>
  <si>
    <t>CONVERTIDOR 60KVA SEPSA</t>
  </si>
  <si>
    <t>C1 – Condensador de filtro AT - 8800μF, 1000V</t>
  </si>
  <si>
    <t>CONVERTIDOR DBU 2.06 – 2.03</t>
  </si>
  <si>
    <t>C27 (encendido V1) 1μF, 1400V</t>
  </si>
  <si>
    <t>C30 (red V7), C19 (red V5) y C13 A C18 0,22μF, 900V</t>
  </si>
  <si>
    <t>C1 A C12 0,33μF, 900V</t>
  </si>
  <si>
    <t>CONVERTIDOR DBU 1.30</t>
  </si>
  <si>
    <t>C1 (Chopper V1) - 1μF,1400V</t>
  </si>
  <si>
    <t>¿M-86933?</t>
  </si>
  <si>
    <t>C2 (Chopper V1) - 0,1μF</t>
  </si>
  <si>
    <t>CONVERTIDOR GSU-3</t>
  </si>
  <si>
    <t>Condensador C5,C10 - 0,47 μF, 640 V</t>
  </si>
  <si>
    <t>CONVERTIDOR SEPSA 20KVA</t>
  </si>
  <si>
    <t>INVERSOR  6KVA</t>
  </si>
  <si>
    <t>Cond. C2, C3, C4 (Filtro Salida CA) - 33μF, 500V</t>
  </si>
  <si>
    <t>INVERSOR HRW-6000</t>
  </si>
  <si>
    <t>Condensador C1-C6 0,22μF, 900V</t>
  </si>
  <si>
    <t>Condensador C7 - 20μF,900V</t>
  </si>
  <si>
    <t>FILTRO DE RED</t>
  </si>
  <si>
    <t>CUBA ELECTRÓNICA DE POTENCIA</t>
  </si>
  <si>
    <t>CUBA A201</t>
  </si>
  <si>
    <t>CUBA A202</t>
  </si>
  <si>
    <t>CUBA A203</t>
  </si>
  <si>
    <t xml:space="preserve">CHOPPER DE CONTINUA </t>
  </si>
  <si>
    <t>Condensadores C1, C6, C7-C11 - 0,47μF, 960 V</t>
  </si>
  <si>
    <t>Condensadores C2, C4, C5, C12, C13 - 1μF, 960 V</t>
  </si>
  <si>
    <t>Condensadores C3 - 0,22μF, 960 V</t>
  </si>
  <si>
    <t>Condensadores C21-C29 - 22 μF, 900 V</t>
  </si>
  <si>
    <t>Batería de Condensadores C21-C29 - 22 μF, 900 V</t>
  </si>
  <si>
    <t>189405
286503</t>
  </si>
  <si>
    <t>DANFOSS</t>
  </si>
  <si>
    <t>EMERSON</t>
  </si>
  <si>
    <t>2000A
2000B</t>
  </si>
  <si>
    <t>86609
76501</t>
  </si>
  <si>
    <t>Condensador C50, C52,C42-C45 -
0.22μf, 1400V (Cubas A202 y A203)</t>
  </si>
  <si>
    <t>Condensador C64-C66, C84-C86 - 1μf,2100V (Cubas A202 y A203)</t>
  </si>
  <si>
    <t>SIEMENS
EPCOS</t>
  </si>
  <si>
    <t>SIEMENS</t>
  </si>
  <si>
    <t>CONDENSADOR C1 220uF - 1,2KV</t>
  </si>
  <si>
    <t>CONDENSADOR C2 Y C3 3x180uF - 1,5KV</t>
  </si>
  <si>
    <t>DUDA
NO PCB</t>
  </si>
  <si>
    <t>Baylectrol 4800</t>
  </si>
  <si>
    <t>RODERSTEINS-ESTA</t>
  </si>
  <si>
    <t>SEPSA</t>
  </si>
  <si>
    <t>C21, C22 y C de la tarjeta A-304. 1uF-900V</t>
  </si>
  <si>
    <t>5000 4ª SERIE</t>
  </si>
  <si>
    <t>5000 2ª SERIE</t>
  </si>
  <si>
    <t>TPC</t>
  </si>
  <si>
    <t>FFHP6-2171--C</t>
  </si>
  <si>
    <t>AEG</t>
  </si>
  <si>
    <t>NO
NON PCB</t>
  </si>
  <si>
    <t>Condensador C41, C47 y C51 - 0,47μf, 1400V (A201)</t>
  </si>
  <si>
    <t>5000 2ª SERIE
5000 4ª SERIE</t>
  </si>
  <si>
    <t>DUDA
NON PCB</t>
  </si>
  <si>
    <t>SCRG178</t>
  </si>
  <si>
    <t>DUDA
 NO PCB</t>
  </si>
  <si>
    <t>B25835-L6475-K007</t>
  </si>
  <si>
    <t>05.87</t>
  </si>
  <si>
    <t>NON PCB</t>
  </si>
  <si>
    <t>EPCOS
SIEMENS</t>
  </si>
  <si>
    <t>06.03
05.87</t>
  </si>
  <si>
    <t>B25835-K0105-K007</t>
  </si>
  <si>
    <t>08.96</t>
  </si>
  <si>
    <t>B25835-K0225-K007</t>
  </si>
  <si>
    <t>02.86</t>
  </si>
  <si>
    <t>BOSCH</t>
  </si>
  <si>
    <t>0 670 245 008 MPK</t>
  </si>
  <si>
    <t>12.85</t>
  </si>
  <si>
    <t>VISHAY
BOSCH</t>
  </si>
  <si>
    <t>Condensador C46 y C49 - 1uF, 1800V (A201)
Nuevos condensadores - 1uF, 1400V</t>
  </si>
  <si>
    <t>KMKP 1400 - 1 IAX
0 670 237 002</t>
  </si>
  <si>
    <t>08.09
04.80</t>
  </si>
  <si>
    <t>DUDA
?</t>
  </si>
  <si>
    <t>VISHAY
BOSCH
ESTA</t>
  </si>
  <si>
    <t>KMKP 1400 - 0,47 IAX
0 670 237 019
KA 1400 - 0,47 IA</t>
  </si>
  <si>
    <t>11.01
06.84
09.87</t>
  </si>
  <si>
    <t>NO
?
NON PCB</t>
  </si>
  <si>
    <t>KMKP 1400 - 0,22 IAX
0 670 237 017
KA 1400 - 0,22 IAX</t>
  </si>
  <si>
    <t>19.02
10.84
06.92</t>
  </si>
  <si>
    <t>DUDA
?
NON PCB</t>
  </si>
  <si>
    <t>B25835-K1105-K7
B25835-K1105-K007</t>
  </si>
  <si>
    <t>06.90
01.07</t>
  </si>
  <si>
    <t>0 670 235 004</t>
  </si>
  <si>
    <t>ICAR</t>
  </si>
  <si>
    <t>A11 X-33-75</t>
  </si>
  <si>
    <t>C2 (RADIOFRECUENCIA AT): 1uF - 1000V</t>
  </si>
  <si>
    <t>SCRN233</t>
  </si>
  <si>
    <t>C3 A C6 (RADIOFRECUENCIA CA): 3,3uF - 900V</t>
  </si>
  <si>
    <t>B25834-F6335-K9</t>
  </si>
  <si>
    <t>?</t>
  </si>
  <si>
    <t>Cond. Z1/Z2 y Z5/Z6 (2x250nF 600V)(FILTRO AB.3)</t>
  </si>
  <si>
    <t>COND. Z7 a Z22 (2x2500pF 250V)(FILTRO AB.6)</t>
  </si>
  <si>
    <t>B85321-A-B6</t>
  </si>
  <si>
    <t>B85321-A-B5</t>
  </si>
  <si>
    <t>SIEMENS
TESCH (NUEVO)</t>
  </si>
  <si>
    <t>05.81</t>
  </si>
  <si>
    <t>10.82</t>
  </si>
  <si>
    <t>EPCOS
BOSCH</t>
  </si>
  <si>
    <t>11.09
10.79</t>
  </si>
  <si>
    <t>NO PCB
?</t>
  </si>
  <si>
    <t>0 670 234 005</t>
  </si>
  <si>
    <t>02.79</t>
  </si>
  <si>
    <t>B25834-J6224-M001</t>
  </si>
  <si>
    <t>02.93</t>
  </si>
  <si>
    <t>TPC
LCC</t>
  </si>
  <si>
    <t>DUDA
RESINA</t>
  </si>
  <si>
    <t>THY-D3B-3-170</t>
  </si>
  <si>
    <t>NO PCB</t>
  </si>
  <si>
    <t>05-21</t>
  </si>
  <si>
    <r>
      <t>C1-C2 (Filtro salida CA A40): 68</t>
    </r>
    <r>
      <rPr>
        <sz val="11"/>
        <color theme="1"/>
        <rFont val="Calibri"/>
        <family val="2"/>
      </rPr>
      <t>µF - 600V</t>
    </r>
  </si>
  <si>
    <t>A-11-X-68-60</t>
  </si>
  <si>
    <t>06-03</t>
  </si>
  <si>
    <t xml:space="preserve">0 670 344 004 </t>
  </si>
  <si>
    <t>2.03</t>
  </si>
  <si>
    <t>2.06</t>
  </si>
  <si>
    <t>C.D.E.</t>
  </si>
  <si>
    <t>89.19</t>
  </si>
  <si>
    <t>86.01</t>
  </si>
  <si>
    <t>SCRN240</t>
  </si>
  <si>
    <t>88.16</t>
  </si>
  <si>
    <t>89.13</t>
  </si>
  <si>
    <r>
      <t>C29 C30 (10μf, 100</t>
    </r>
    <r>
      <rPr>
        <sz val="11"/>
        <color rgb="FFFF0000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V) CIRCUITO DESCARGA L4</t>
    </r>
  </si>
  <si>
    <t>89.48</t>
  </si>
  <si>
    <t>89.33</t>
  </si>
  <si>
    <t>89.22</t>
  </si>
  <si>
    <t>89.37</t>
  </si>
  <si>
    <t>97.47</t>
  </si>
  <si>
    <t>SCRN245</t>
  </si>
  <si>
    <t>87.42</t>
  </si>
  <si>
    <t>99.15</t>
  </si>
  <si>
    <t>C1-C2 (radiofrecuencia) 4μF, 900V</t>
  </si>
  <si>
    <t>B25835-K6224-K7</t>
  </si>
  <si>
    <t>11.86</t>
  </si>
  <si>
    <t>B25835-K6334-K7</t>
  </si>
  <si>
    <t>12.91</t>
  </si>
  <si>
    <t>C1 (MÓDULO A2) 4,7μF, 630V</t>
  </si>
  <si>
    <t>09.89</t>
  </si>
  <si>
    <t>B25835</t>
  </si>
  <si>
    <t>04.89</t>
  </si>
  <si>
    <t>C4 (V5) - 1μF, 1400V</t>
  </si>
  <si>
    <t>C5-C10 (Inversor) - 0,47μF, 900V</t>
  </si>
  <si>
    <t>02.92</t>
  </si>
  <si>
    <t>C11 (Cortocircuito V8) - 1μF, 900V</t>
  </si>
  <si>
    <t>B25835-K6105-K007</t>
  </si>
  <si>
    <r>
      <t xml:space="preserve">C3-C6 (filtro de entrada A-13) - 100μF, </t>
    </r>
    <r>
      <rPr>
        <sz val="11"/>
        <color rgb="FFFF0000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00V.</t>
    </r>
  </si>
  <si>
    <t>LCC</t>
  </si>
  <si>
    <t>PKV 4325 F</t>
  </si>
  <si>
    <t>SIEMENS
LCR</t>
  </si>
  <si>
    <t>B25834-K3336-K9
PE33/350</t>
  </si>
  <si>
    <t xml:space="preserve">
94.28</t>
  </si>
  <si>
    <t>LUBRIZOL</t>
  </si>
  <si>
    <t>EMKARATE RL 32H</t>
  </si>
  <si>
    <t>LUBRICANTE PARA JUNTAS KONI</t>
  </si>
  <si>
    <t>DELTA</t>
  </si>
  <si>
    <t>VISCOLUBE 42/18 B</t>
  </si>
  <si>
    <t>KONI</t>
  </si>
  <si>
    <t>10006.01.00.36</t>
  </si>
  <si>
    <t>029.059.885</t>
  </si>
  <si>
    <t>04.79</t>
  </si>
  <si>
    <t>B25838-K6105-K001
0 670 235 003</t>
  </si>
  <si>
    <t>BOSCH MP</t>
  </si>
  <si>
    <t>EPCOS
BOSH MP</t>
  </si>
  <si>
    <t>11.09
06.79</t>
  </si>
  <si>
    <t>NON PCB
DUDA</t>
  </si>
  <si>
    <t>VISHAY
BOSCH MP</t>
  </si>
  <si>
    <t xml:space="preserve">
12.79</t>
  </si>
  <si>
    <t>NO
DUDA</t>
  </si>
  <si>
    <t>B25834-C6226-K4
B25834D6226K004</t>
  </si>
  <si>
    <t xml:space="preserve">
08.15</t>
  </si>
  <si>
    <t>Nº X COCHE</t>
  </si>
  <si>
    <t>TOTAL PARQUE</t>
  </si>
  <si>
    <t>1 COCHE M</t>
  </si>
  <si>
    <t>1 X UNIDAD</t>
  </si>
  <si>
    <t>1 COCHE R</t>
  </si>
  <si>
    <t>C1-C3 – Módulo de salida CA - 33μF, 750V</t>
  </si>
  <si>
    <t>Condensador C61-C63, C81-C83 -
0.47μf, 2100V</t>
  </si>
  <si>
    <t>2000A
5000 2ª SERIE
5000 4ª SERIE</t>
  </si>
  <si>
    <t>2000B</t>
  </si>
  <si>
    <t>2000A</t>
  </si>
  <si>
    <t>1 COCHE R
2 COCHE R</t>
  </si>
  <si>
    <t>CONVERTIDOR 70KVA SEPSA</t>
  </si>
  <si>
    <t>2 COCHE M</t>
  </si>
  <si>
    <t>2 COCHE R</t>
  </si>
  <si>
    <t>2 X COCHE</t>
  </si>
  <si>
    <t>0,087 dm3 (31x52x54)</t>
  </si>
  <si>
    <t>0,84 dm3 (70x114x105)</t>
  </si>
  <si>
    <t>1,02 dm3 (70x114x128)</t>
  </si>
  <si>
    <t>C23-C24 (apagado V1) y C20 (red V4) 2.2μF, 1400V</t>
  </si>
  <si>
    <t>B25835-M6105-K007
B25835-K6105-K7</t>
  </si>
  <si>
    <t>VOLUMEN EQUIPO
(DIMENS. mm)</t>
  </si>
  <si>
    <t>0,036 dm3 (Ø30x51)</t>
  </si>
  <si>
    <t>0,094 dm3 (Ø35x94)</t>
  </si>
  <si>
    <t>0,176 dm3 (Ø50x90)</t>
  </si>
  <si>
    <t>86954
86960</t>
  </si>
  <si>
    <t>MTZ40JH4AVE # MANEUROP</t>
  </si>
  <si>
    <t>ZR12KCE
ZR125KCE-TFD-455</t>
  </si>
  <si>
    <t>ZR12M3E-TWD-551
ZR12M3E-TWD-961</t>
  </si>
  <si>
    <t>189410
189467</t>
  </si>
  <si>
    <t>0,155 dm3 (Ø60x55)</t>
  </si>
  <si>
    <t>Condensador C2 - 1 μF, 960 V</t>
  </si>
  <si>
    <t>0,076 dm3 (Ø35x80)</t>
  </si>
  <si>
    <t>0,069 dm3 (Ø40x55)</t>
  </si>
  <si>
    <t>0,094 dm3 (Ø40x75)</t>
  </si>
  <si>
    <t>0,21 dm3 (Ø45x130)</t>
  </si>
  <si>
    <t>0,06 dm3 (Ø40x48)</t>
  </si>
  <si>
    <t>0,048 dm3 (Ø35x50)</t>
  </si>
  <si>
    <t>0,65 dm3 (Ø89x104)</t>
  </si>
  <si>
    <t>5,85 dm3</t>
  </si>
  <si>
    <t>KA 1,2/220µF
PHFP 1,2 / 220µF</t>
  </si>
  <si>
    <r>
      <t>C27-C</t>
    </r>
    <r>
      <rPr>
        <sz val="11"/>
        <color rgb="FFFF0000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8 (10μf,1500V) CIRCUITO DESCARGA L2</t>
    </r>
  </si>
  <si>
    <r>
      <t>C1-C2 (LIMITADOR INVERSOR): 3</t>
    </r>
    <r>
      <rPr>
        <sz val="11"/>
        <rFont val="Calibri"/>
        <family val="2"/>
      </rPr>
      <t>µF - 1700V</t>
    </r>
  </si>
  <si>
    <r>
      <t xml:space="preserve">C1 A C5 (filtro de entrada A-15.1) 150μF, 900V
123 </t>
    </r>
    <r>
      <rPr>
        <sz val="11"/>
        <rFont val="Calibri"/>
        <family val="2"/>
      </rPr>
      <t>µf-800V</t>
    </r>
    <r>
      <rPr>
        <sz val="11"/>
        <rFont val="Calibri"/>
        <family val="2"/>
        <scheme val="minor"/>
      </rPr>
      <t xml:space="preserve"> (Originales)</t>
    </r>
  </si>
  <si>
    <t>LCC
BOSCH</t>
  </si>
  <si>
    <t>PKV 4367 F
0 670 205 102 MP</t>
  </si>
  <si>
    <t>-
12.86</t>
  </si>
  <si>
    <r>
      <t>C6 (4,7</t>
    </r>
    <r>
      <rPr>
        <sz val="11"/>
        <rFont val="Calibri"/>
        <family val="2"/>
      </rPr>
      <t>µF - 900V)</t>
    </r>
    <r>
      <rPr>
        <sz val="11"/>
        <rFont val="Calibri"/>
        <family val="2"/>
        <scheme val="minor"/>
      </rPr>
      <t xml:space="preserve"> CAPTADOR CORRIENTE BAT.</t>
    </r>
  </si>
  <si>
    <r>
      <t>COND Z3/Z4 (2x0,15</t>
    </r>
    <r>
      <rPr>
        <sz val="11"/>
        <rFont val="Calibri"/>
        <family val="2"/>
      </rPr>
      <t>µF 600V)(FILTRO AB.5</t>
    </r>
    <r>
      <rPr>
        <sz val="11"/>
        <rFont val="Calibri"/>
        <family val="2"/>
        <scheme val="minor"/>
      </rPr>
      <t>)</t>
    </r>
  </si>
  <si>
    <r>
      <t>C1-C2 (Limitador inversor A35) y C1 (Rectificador AT A50): 3</t>
    </r>
    <r>
      <rPr>
        <sz val="11"/>
        <rFont val="Calibri"/>
        <family val="2"/>
      </rPr>
      <t>µF - 1700V</t>
    </r>
  </si>
  <si>
    <t>0,053 dm3 (Ø35x55)
0 ml (Vol. Aceite)</t>
  </si>
  <si>
    <t>0,096 dm3 (33x54x54)</t>
  </si>
  <si>
    <t>B25835-K1474-K7
B25835-K1474-K007</t>
  </si>
  <si>
    <t>NO PCB
NO PCB</t>
  </si>
  <si>
    <t>05.90
08.09</t>
  </si>
  <si>
    <t>KA 1,5/540µF
PHFP 1,5 / 540µF / 3</t>
  </si>
  <si>
    <t>0,024 dm3 (Ø25x48)</t>
  </si>
  <si>
    <t>0,62 dm3 (Ø90x97)</t>
  </si>
  <si>
    <t>FCQQ6L0226K
CPMC 97 90 D4 800V</t>
  </si>
  <si>
    <t xml:space="preserve">
0,42 dm3 (Ø65x125)</t>
  </si>
  <si>
    <t>KMKP 1400 -0,22
0 670 235 001</t>
  </si>
  <si>
    <t>Condensador C6-C7 - 4800uF, 360 V</t>
  </si>
  <si>
    <t>19,7 dm3 (470x350x120)</t>
  </si>
  <si>
    <t>0,047 dm3 (Ø35x49)</t>
  </si>
  <si>
    <t>B85321-A-B3
02000001</t>
  </si>
  <si>
    <t>0,31 dm3 (Ø55x130)
0,24 dm3 (Ø55x100)</t>
  </si>
  <si>
    <t>0,38 dm3 (Ø55x160)</t>
  </si>
  <si>
    <t>0,011 dm3 (Ø20x38)</t>
  </si>
  <si>
    <t>05.81
12.07</t>
  </si>
  <si>
    <t>MODELO: 000016
N.S: 031</t>
  </si>
  <si>
    <t>CCR25G1</t>
  </si>
  <si>
    <t>0,045 dm3 (Ø34x50)</t>
  </si>
  <si>
    <t>MODELO: 000145</t>
  </si>
  <si>
    <t>06/08</t>
  </si>
  <si>
    <t>29,4 dm3 (560x350x150)</t>
  </si>
  <si>
    <t>0,55 dm3 (Ø80x110)</t>
  </si>
  <si>
    <t>S+M
ICAR</t>
  </si>
  <si>
    <t>B25650
D65B 8800-100</t>
  </si>
  <si>
    <t>D65B 8800-100</t>
  </si>
  <si>
    <t>88.18
2006</t>
  </si>
  <si>
    <t>0,077 dm3 (Ø35x80)</t>
  </si>
  <si>
    <t>0,11 dm3 (Ø55x48)</t>
  </si>
  <si>
    <t>MODELO: DBU 02.6
N.S: 90/610 893/51
N.S: 93/611 200/33</t>
  </si>
  <si>
    <t>0,025 dm3 (Ø25x50)</t>
  </si>
  <si>
    <t>MODELO: DBU 01.30
N.S: 92/611.081/35</t>
  </si>
  <si>
    <t>0,032 dm3 (Ø25x65)</t>
  </si>
  <si>
    <t>0,027 dm3 (Ø25x55)</t>
  </si>
  <si>
    <t>B25835-K6474-K007</t>
  </si>
  <si>
    <t>0,94 dm3 (Ø80x188)</t>
  </si>
  <si>
    <t>MODELO: 000409
N.S: 0017</t>
  </si>
  <si>
    <t>06/11</t>
  </si>
  <si>
    <t>0,85 dm3 (Ø80x170)</t>
  </si>
  <si>
    <t>C1 A C3 (Condensador de red)</t>
  </si>
  <si>
    <t>1 COCHE CM</t>
  </si>
  <si>
    <t>EPCOS</t>
  </si>
  <si>
    <t>B25650B1109K004</t>
  </si>
  <si>
    <t>03.04</t>
  </si>
  <si>
    <t>34,6 dm3 (600x350x165)</t>
  </si>
  <si>
    <t>27,4 dm3 (350x475x165)</t>
  </si>
  <si>
    <t>0,88 dm3 (Ø88x145)
0,88 dm3 (Ø85x155)</t>
  </si>
  <si>
    <t>0,102 dm3 (Ø40x81)</t>
  </si>
  <si>
    <t>0,125 dm3 (Ø35x130)</t>
  </si>
  <si>
    <t>VOLUMEN ACEITE
(dm3)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</si>
</sst>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 vertical="center" wrapText="1" shrinkToFit="1"/>
    </xf>
    <xf numFmtId="0" fontId="0" fillId="0" borderId="9" xfId="0" applyBorder="1" applyAlignment="1">
      <alignment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14" xfId="0" applyBorder="1" applyAlignment="1">
      <alignment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9" xfId="0" applyFill="1" applyBorder="1" applyAlignment="1">
      <alignment horizontal="center" vertical="center" wrapText="1" shrinkToFit="1"/>
    </xf>
    <xf numFmtId="0" fontId="0" fillId="0" borderId="9" xfId="0" applyFill="1" applyBorder="1" applyAlignment="1">
      <alignment vertical="center" wrapText="1" shrinkToFit="1"/>
    </xf>
    <xf numFmtId="49" fontId="0" fillId="0" borderId="14" xfId="0" applyNumberFormat="1" applyBorder="1" applyAlignment="1">
      <alignment horizontal="center" vertical="center" wrapText="1" shrinkToFit="1"/>
    </xf>
    <xf numFmtId="3" fontId="0" fillId="0" borderId="9" xfId="0" quotePrefix="1" applyNumberFormat="1" applyBorder="1" applyAlignment="1">
      <alignment vertical="center" wrapText="1" shrinkToFit="1"/>
    </xf>
    <xf numFmtId="0" fontId="0" fillId="0" borderId="2" xfId="0" applyBorder="1" applyAlignment="1">
      <alignment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4" xfId="0" applyBorder="1" applyAlignment="1">
      <alignment vertical="center" wrapText="1" shrinkToFit="1"/>
    </xf>
    <xf numFmtId="0" fontId="0" fillId="0" borderId="19" xfId="0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0" fillId="0" borderId="4" xfId="0" applyFill="1" applyBorder="1" applyAlignment="1">
      <alignment horizontal="center" vertical="center" wrapText="1" shrinkToFit="1"/>
    </xf>
    <xf numFmtId="0" fontId="0" fillId="0" borderId="4" xfId="0" applyFill="1" applyBorder="1" applyAlignment="1">
      <alignment vertical="center" wrapText="1" shrinkToFit="1"/>
    </xf>
    <xf numFmtId="0" fontId="0" fillId="0" borderId="4" xfId="0" applyBorder="1" applyAlignment="1">
      <alignment horizontal="left" vertical="center" wrapText="1" shrinkToFit="1"/>
    </xf>
    <xf numFmtId="0" fontId="0" fillId="0" borderId="1" xfId="0" applyBorder="1" applyAlignment="1">
      <alignment horizontal="left" vertical="center" wrapText="1" shrinkToFit="1"/>
    </xf>
    <xf numFmtId="0" fontId="5" fillId="0" borderId="14" xfId="0" applyFont="1" applyBorder="1" applyAlignment="1">
      <alignment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vertical="center" wrapText="1" shrinkToFit="1"/>
    </xf>
    <xf numFmtId="0" fontId="5" fillId="0" borderId="1" xfId="0" applyFont="1" applyBorder="1" applyAlignment="1">
      <alignment vertical="center" wrapText="1" shrinkToFit="1"/>
    </xf>
    <xf numFmtId="0" fontId="5" fillId="0" borderId="2" xfId="0" applyFont="1" applyBorder="1" applyAlignment="1">
      <alignment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vertical="center" wrapText="1" shrinkToFit="1"/>
    </xf>
    <xf numFmtId="0" fontId="5" fillId="0" borderId="1" xfId="0" quotePrefix="1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49" fontId="0" fillId="0" borderId="9" xfId="0" applyNumberForma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1" fillId="2" borderId="24" xfId="0" applyFont="1" applyFill="1" applyBorder="1" applyAlignment="1">
      <alignment horizontal="center" vertical="center" wrapText="1" shrinkToFit="1"/>
    </xf>
    <xf numFmtId="0" fontId="3" fillId="0" borderId="25" xfId="0" applyFont="1" applyBorder="1" applyAlignment="1">
      <alignment horizontal="center" vertical="center" wrapText="1" shrinkToFit="1"/>
    </xf>
    <xf numFmtId="0" fontId="3" fillId="0" borderId="26" xfId="0" applyFont="1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0" fillId="0" borderId="26" xfId="0" applyFont="1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wrapText="1" shrinkToFit="1"/>
    </xf>
    <xf numFmtId="0" fontId="3" fillId="0" borderId="29" xfId="0" applyFont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3" fillId="0" borderId="25" xfId="0" applyFont="1" applyFill="1" applyBorder="1" applyAlignment="1">
      <alignment horizontal="center" vertical="center" wrapText="1" shrinkToFit="1"/>
    </xf>
    <xf numFmtId="0" fontId="3" fillId="0" borderId="28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3" fillId="0" borderId="11" xfId="0" applyFont="1" applyBorder="1" applyAlignment="1">
      <alignment vertical="center" wrapText="1" shrinkToFit="1"/>
    </xf>
    <xf numFmtId="0" fontId="0" fillId="0" borderId="12" xfId="0" applyBorder="1" applyAlignment="1">
      <alignment horizontal="center" vertical="center" wrapText="1" shrinkToFit="1"/>
    </xf>
    <xf numFmtId="0" fontId="0" fillId="0" borderId="20" xfId="0" applyBorder="1" applyAlignment="1">
      <alignment vertical="center" wrapText="1" shrinkToFit="1"/>
    </xf>
    <xf numFmtId="0" fontId="0" fillId="0" borderId="17" xfId="0" applyBorder="1" applyAlignment="1">
      <alignment horizontal="center" vertical="center" wrapText="1" shrinkToFit="1"/>
    </xf>
    <xf numFmtId="0" fontId="0" fillId="0" borderId="13" xfId="0" applyBorder="1" applyAlignment="1">
      <alignment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3" fillId="0" borderId="21" xfId="0" applyFont="1" applyBorder="1" applyAlignment="1">
      <alignment vertical="center" wrapText="1" shrinkToFit="1"/>
    </xf>
    <xf numFmtId="0" fontId="0" fillId="0" borderId="22" xfId="0" applyBorder="1" applyAlignment="1">
      <alignment horizontal="center" vertical="center" wrapText="1" shrinkToFit="1"/>
    </xf>
    <xf numFmtId="0" fontId="0" fillId="0" borderId="11" xfId="0" applyBorder="1" applyAlignment="1">
      <alignment vertical="center" wrapText="1" shrinkToFit="1"/>
    </xf>
    <xf numFmtId="0" fontId="5" fillId="0" borderId="13" xfId="0" applyFont="1" applyBorder="1" applyAlignment="1">
      <alignment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vertical="center" wrapText="1" shrinkToFit="1"/>
    </xf>
    <xf numFmtId="0" fontId="5" fillId="0" borderId="20" xfId="0" applyFont="1" applyBorder="1" applyAlignment="1">
      <alignment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vertical="center" wrapText="1" shrinkToFit="1"/>
    </xf>
    <xf numFmtId="0" fontId="0" fillId="0" borderId="22" xfId="0" applyFill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6" fillId="0" borderId="12" xfId="0" applyFont="1" applyBorder="1" applyAlignment="1">
      <alignment horizontal="center" vertical="center" wrapText="1" shrinkToFit="1"/>
    </xf>
    <xf numFmtId="0" fontId="0" fillId="0" borderId="10" xfId="0" applyFill="1" applyBorder="1" applyAlignment="1">
      <alignment horizontal="center" vertical="center" wrapText="1" shrinkToFit="1"/>
    </xf>
    <xf numFmtId="0" fontId="5" fillId="0" borderId="28" xfId="0" applyFont="1" applyBorder="1" applyAlignment="1">
      <alignment vertical="center" wrapText="1" shrinkToFit="1"/>
    </xf>
    <xf numFmtId="0" fontId="3" fillId="0" borderId="13" xfId="0" applyFont="1" applyBorder="1" applyAlignment="1">
      <alignment vertical="center" wrapText="1" shrinkToFit="1"/>
    </xf>
    <xf numFmtId="0" fontId="0" fillId="0" borderId="30" xfId="0" applyBorder="1" applyAlignment="1">
      <alignment horizontal="center" vertical="center" wrapText="1" shrinkToFit="1"/>
    </xf>
    <xf numFmtId="0" fontId="3" fillId="0" borderId="25" xfId="0" applyFont="1" applyBorder="1" applyAlignment="1">
      <alignment horizontal="left" vertical="center" wrapText="1" shrinkToFit="1"/>
    </xf>
    <xf numFmtId="0" fontId="3" fillId="0" borderId="16" xfId="0" applyFont="1" applyBorder="1" applyAlignment="1">
      <alignment horizontal="left" vertical="center" wrapText="1" shrinkToFit="1"/>
    </xf>
    <xf numFmtId="0" fontId="3" fillId="0" borderId="25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0" fontId="3" fillId="0" borderId="8" xfId="0" applyFont="1" applyBorder="1" applyAlignment="1">
      <alignment horizontal="left" vertical="center" wrapText="1" shrinkToFit="1"/>
    </xf>
    <xf numFmtId="0" fontId="3" fillId="0" borderId="9" xfId="0" applyFont="1" applyBorder="1" applyAlignment="1">
      <alignment horizontal="left" vertical="center" wrapText="1" shrinkToFit="1"/>
    </xf>
    <xf numFmtId="0" fontId="3" fillId="0" borderId="29" xfId="0" applyFont="1" applyFill="1" applyBorder="1" applyAlignment="1">
      <alignment horizontal="left" vertical="center" wrapText="1" shrinkToFit="1"/>
    </xf>
    <xf numFmtId="0" fontId="3" fillId="0" borderId="23" xfId="0" applyFont="1" applyFill="1" applyBorder="1" applyAlignment="1">
      <alignment horizontal="left" vertical="center" wrapText="1" shrinkToFit="1"/>
    </xf>
    <xf numFmtId="0" fontId="5" fillId="0" borderId="2" xfId="0" applyFont="1" applyBorder="1" applyAlignment="1">
      <alignment horizontal="left" vertical="center" wrapText="1" shrinkToFit="1"/>
    </xf>
    <xf numFmtId="0" fontId="5" fillId="0" borderId="18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24130</xdr:colOff>
      <xdr:row>11</xdr:row>
      <xdr:rowOff>40640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E995D93-9926-4AB1-A2A4-0E1DDB763818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3314" t="31786" r="37510" b="42927"/>
        <a:stretch/>
      </xdr:blipFill>
      <xdr:spPr bwMode="auto">
        <a:xfrm>
          <a:off x="762000" y="190500"/>
          <a:ext cx="5358130" cy="19456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7</xdr:col>
      <xdr:colOff>409575</xdr:colOff>
      <xdr:row>25</xdr:row>
      <xdr:rowOff>31750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1FAA362-629D-46B5-A96D-F5997B764C42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21413" t="55145" r="38200" b="8703"/>
        <a:stretch/>
      </xdr:blipFill>
      <xdr:spPr bwMode="auto">
        <a:xfrm>
          <a:off x="762000" y="2286000"/>
          <a:ext cx="4981575" cy="25082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DC7E9-4675-4BC4-817C-F5F5785CC06B}">
  <sheetPr>
    <pageSetUpPr fitToPage="1"/>
  </sheetPr>
  <dimension ref="A1:L86"/>
  <sheetViews>
    <sheetView topLeftCell="C1" zoomScale="85" zoomScaleNormal="85" workbookViewId="0">
      <pane ySplit="1" topLeftCell="A62" activePane="bottomLeft" state="frozen"/>
      <selection pane="bottomLeft" activeCell="O65" sqref="O65"/>
    </sheetView>
  </sheetViews>
  <sheetFormatPr baseColWidth="10" defaultColWidth="11.42578125" defaultRowHeight="15" x14ac:dyDescent="0.25"/>
  <cols>
    <col min="1" max="1" width="12.42578125" style="2" bestFit="1" customWidth="1"/>
    <col min="2" max="2" width="33.28515625" style="3" bestFit="1" customWidth="1"/>
    <col min="3" max="3" width="47.140625" style="3" bestFit="1" customWidth="1"/>
    <col min="4" max="4" width="15" style="2" bestFit="1" customWidth="1"/>
    <col min="5" max="5" width="12.42578125" style="2" bestFit="1" customWidth="1"/>
    <col min="6" max="6" width="16.140625" style="2" bestFit="1" customWidth="1"/>
    <col min="7" max="7" width="15.5703125" style="2" customWidth="1"/>
    <col min="8" max="8" width="25.85546875" style="3" customWidth="1"/>
    <col min="9" max="9" width="19.28515625" style="2" bestFit="1" customWidth="1"/>
    <col min="10" max="10" width="9.7109375" style="2" customWidth="1"/>
    <col min="11" max="11" width="21.5703125" style="2" customWidth="1"/>
    <col min="12" max="12" width="18.5703125" style="2" bestFit="1" customWidth="1"/>
    <col min="13" max="16384" width="11.42578125" style="3"/>
  </cols>
  <sheetData>
    <row r="1" spans="1:12" s="1" customFormat="1" ht="32.25" thickBot="1" x14ac:dyDescent="0.3">
      <c r="A1" s="40" t="s">
        <v>0</v>
      </c>
      <c r="B1" s="6" t="s">
        <v>6</v>
      </c>
      <c r="C1" s="7" t="s">
        <v>5</v>
      </c>
      <c r="D1" s="7" t="s">
        <v>18</v>
      </c>
      <c r="E1" s="7" t="s">
        <v>195</v>
      </c>
      <c r="F1" s="7" t="s">
        <v>196</v>
      </c>
      <c r="G1" s="7" t="s">
        <v>2</v>
      </c>
      <c r="H1" s="7" t="s">
        <v>3</v>
      </c>
      <c r="I1" s="7" t="s">
        <v>4</v>
      </c>
      <c r="J1" s="7" t="s">
        <v>1</v>
      </c>
      <c r="K1" s="7" t="s">
        <v>215</v>
      </c>
      <c r="L1" s="8" t="s">
        <v>296</v>
      </c>
    </row>
    <row r="2" spans="1:12" ht="30" x14ac:dyDescent="0.25">
      <c r="A2" s="41" t="s">
        <v>55</v>
      </c>
      <c r="B2" s="55" t="s">
        <v>7</v>
      </c>
      <c r="C2" s="9" t="s">
        <v>7</v>
      </c>
      <c r="D2" s="10" t="s">
        <v>58</v>
      </c>
      <c r="E2" s="10">
        <v>1</v>
      </c>
      <c r="F2" s="20">
        <f>528+196</f>
        <v>724</v>
      </c>
      <c r="G2" s="10" t="s">
        <v>56</v>
      </c>
      <c r="H2" s="9" t="s">
        <v>220</v>
      </c>
      <c r="I2" s="10"/>
      <c r="J2" s="10" t="s">
        <v>8</v>
      </c>
      <c r="K2" s="10"/>
      <c r="L2" s="56">
        <v>0.95</v>
      </c>
    </row>
    <row r="3" spans="1:12" ht="30" x14ac:dyDescent="0.25">
      <c r="A3" s="42" t="s">
        <v>223</v>
      </c>
      <c r="B3" s="57" t="s">
        <v>7</v>
      </c>
      <c r="C3" s="5" t="s">
        <v>7</v>
      </c>
      <c r="D3" s="4" t="s">
        <v>58</v>
      </c>
      <c r="E3" s="4">
        <v>2</v>
      </c>
      <c r="F3" s="4">
        <f>E3*(528+196)</f>
        <v>1448</v>
      </c>
      <c r="G3" s="4" t="s">
        <v>57</v>
      </c>
      <c r="H3" s="5" t="s">
        <v>222</v>
      </c>
      <c r="I3" s="4"/>
      <c r="J3" s="4" t="s">
        <v>8</v>
      </c>
      <c r="K3" s="4"/>
      <c r="L3" s="58">
        <v>4.0999999999999996</v>
      </c>
    </row>
    <row r="4" spans="1:12" ht="30" x14ac:dyDescent="0.25">
      <c r="A4" s="42">
        <v>189481</v>
      </c>
      <c r="B4" s="57" t="s">
        <v>7</v>
      </c>
      <c r="C4" s="5" t="s">
        <v>7</v>
      </c>
      <c r="D4" s="4" t="s">
        <v>58</v>
      </c>
      <c r="E4" s="4">
        <v>2</v>
      </c>
      <c r="F4" s="4">
        <f>E4*(528+196)</f>
        <v>1448</v>
      </c>
      <c r="G4" s="4" t="s">
        <v>57</v>
      </c>
      <c r="H4" s="5" t="s">
        <v>221</v>
      </c>
      <c r="I4" s="4"/>
      <c r="J4" s="4" t="s">
        <v>8</v>
      </c>
      <c r="K4" s="4"/>
      <c r="L4" s="58">
        <v>4.0999999999999996</v>
      </c>
    </row>
    <row r="5" spans="1:12" ht="15.75" thickBot="1" x14ac:dyDescent="0.3">
      <c r="A5" s="43"/>
      <c r="B5" s="59"/>
      <c r="C5" s="17" t="s">
        <v>9</v>
      </c>
      <c r="D5" s="18"/>
      <c r="E5" s="18"/>
      <c r="F5" s="18"/>
      <c r="G5" s="18" t="s">
        <v>176</v>
      </c>
      <c r="H5" s="17" t="s">
        <v>177</v>
      </c>
      <c r="I5" s="18"/>
      <c r="J5" s="18" t="s">
        <v>10</v>
      </c>
      <c r="K5" s="18"/>
      <c r="L5" s="60"/>
    </row>
    <row r="6" spans="1:12" ht="30" x14ac:dyDescent="0.25">
      <c r="A6" s="41">
        <v>86501</v>
      </c>
      <c r="B6" s="55" t="s">
        <v>11</v>
      </c>
      <c r="C6" s="9"/>
      <c r="D6" s="10" t="s">
        <v>58</v>
      </c>
      <c r="E6" s="10" t="s">
        <v>197</v>
      </c>
      <c r="F6" s="10">
        <f>264+98</f>
        <v>362</v>
      </c>
      <c r="G6" s="10" t="s">
        <v>75</v>
      </c>
      <c r="H6" s="9"/>
      <c r="I6" s="10"/>
      <c r="J6" s="10"/>
      <c r="K6" s="10"/>
      <c r="L6" s="56"/>
    </row>
    <row r="7" spans="1:12" ht="30" x14ac:dyDescent="0.25">
      <c r="A7" s="44">
        <v>86509</v>
      </c>
      <c r="B7" s="57"/>
      <c r="C7" s="5" t="s">
        <v>64</v>
      </c>
      <c r="D7" s="4" t="s">
        <v>58</v>
      </c>
      <c r="E7" s="4">
        <v>1</v>
      </c>
      <c r="F7" s="4">
        <f>F6*E7</f>
        <v>362</v>
      </c>
      <c r="G7" s="4" t="s">
        <v>68</v>
      </c>
      <c r="H7" s="5" t="s">
        <v>234</v>
      </c>
      <c r="I7" s="4">
        <v>1986</v>
      </c>
      <c r="J7" s="4" t="s">
        <v>79</v>
      </c>
      <c r="K7" s="4" t="s">
        <v>292</v>
      </c>
      <c r="L7" s="58">
        <v>5</v>
      </c>
    </row>
    <row r="8" spans="1:12" ht="30" x14ac:dyDescent="0.25">
      <c r="A8" s="44">
        <v>86510</v>
      </c>
      <c r="B8" s="57"/>
      <c r="C8" s="5" t="s">
        <v>65</v>
      </c>
      <c r="D8" s="4" t="s">
        <v>58</v>
      </c>
      <c r="E8" s="4">
        <v>2</v>
      </c>
      <c r="F8" s="4">
        <f>F6*E8</f>
        <v>724</v>
      </c>
      <c r="G8" s="4" t="s">
        <v>68</v>
      </c>
      <c r="H8" s="5" t="s">
        <v>249</v>
      </c>
      <c r="I8" s="4">
        <v>1986</v>
      </c>
      <c r="J8" s="4" t="s">
        <v>79</v>
      </c>
      <c r="K8" s="4" t="s">
        <v>292</v>
      </c>
      <c r="L8" s="58">
        <v>5</v>
      </c>
    </row>
    <row r="9" spans="1:12" ht="15.75" thickBot="1" x14ac:dyDescent="0.3">
      <c r="A9" s="45"/>
      <c r="B9" s="61"/>
      <c r="C9" s="11" t="s">
        <v>12</v>
      </c>
      <c r="D9" s="12"/>
      <c r="E9" s="12"/>
      <c r="F9" s="12"/>
      <c r="G9" s="12"/>
      <c r="H9" s="11" t="s">
        <v>67</v>
      </c>
      <c r="I9" s="12"/>
      <c r="J9" s="12" t="s">
        <v>10</v>
      </c>
      <c r="K9" s="12"/>
      <c r="L9" s="62"/>
    </row>
    <row r="10" spans="1:12" ht="30" x14ac:dyDescent="0.25">
      <c r="A10" s="46">
        <v>88380</v>
      </c>
      <c r="B10" s="63" t="s">
        <v>13</v>
      </c>
      <c r="C10" s="19" t="s">
        <v>14</v>
      </c>
      <c r="D10" s="39" t="s">
        <v>58</v>
      </c>
      <c r="E10" s="39" t="s">
        <v>207</v>
      </c>
      <c r="F10" s="39">
        <f>2*(264+98)</f>
        <v>724</v>
      </c>
      <c r="G10" s="39" t="s">
        <v>181</v>
      </c>
      <c r="H10" s="24">
        <v>9567</v>
      </c>
      <c r="I10" s="39"/>
      <c r="J10" s="39" t="s">
        <v>8</v>
      </c>
      <c r="K10" s="39"/>
      <c r="L10" s="64">
        <v>0.55000000000000004</v>
      </c>
    </row>
    <row r="11" spans="1:12" ht="30" x14ac:dyDescent="0.25">
      <c r="A11" s="46">
        <v>88382</v>
      </c>
      <c r="B11" s="63" t="s">
        <v>13</v>
      </c>
      <c r="C11" s="19" t="s">
        <v>14</v>
      </c>
      <c r="D11" s="39" t="s">
        <v>58</v>
      </c>
      <c r="E11" s="39" t="s">
        <v>208</v>
      </c>
      <c r="F11" s="39">
        <f>2*(264+98)</f>
        <v>724</v>
      </c>
      <c r="G11" s="39" t="s">
        <v>181</v>
      </c>
      <c r="H11" s="24">
        <v>9567</v>
      </c>
      <c r="I11" s="39"/>
      <c r="J11" s="39"/>
      <c r="K11" s="39"/>
      <c r="L11" s="64">
        <v>0.55000000000000004</v>
      </c>
    </row>
    <row r="12" spans="1:12" ht="30" x14ac:dyDescent="0.25">
      <c r="A12" s="42">
        <v>88381</v>
      </c>
      <c r="B12" s="57" t="s">
        <v>13</v>
      </c>
      <c r="C12" s="5" t="s">
        <v>15</v>
      </c>
      <c r="D12" s="39" t="s">
        <v>58</v>
      </c>
      <c r="E12" s="4" t="s">
        <v>209</v>
      </c>
      <c r="F12" s="4">
        <f>2*(528+196)</f>
        <v>1448</v>
      </c>
      <c r="G12" s="4" t="s">
        <v>181</v>
      </c>
      <c r="H12" s="25">
        <v>9827</v>
      </c>
      <c r="I12" s="4"/>
      <c r="J12" s="4" t="s">
        <v>8</v>
      </c>
      <c r="K12" s="4"/>
      <c r="L12" s="58">
        <v>0.41</v>
      </c>
    </row>
    <row r="13" spans="1:12" ht="30" x14ac:dyDescent="0.25">
      <c r="A13" s="42">
        <v>73412</v>
      </c>
      <c r="B13" s="57" t="s">
        <v>13</v>
      </c>
      <c r="C13" s="5" t="s">
        <v>14</v>
      </c>
      <c r="D13" s="4" t="s">
        <v>78</v>
      </c>
      <c r="E13" s="4" t="s">
        <v>209</v>
      </c>
      <c r="F13" s="4">
        <f>2*(130+72)</f>
        <v>404</v>
      </c>
      <c r="G13" s="4" t="s">
        <v>181</v>
      </c>
      <c r="H13" s="25">
        <v>9567</v>
      </c>
      <c r="I13" s="4"/>
      <c r="J13" s="4"/>
      <c r="K13" s="4"/>
      <c r="L13" s="58">
        <v>0.55000000000000004</v>
      </c>
    </row>
    <row r="14" spans="1:12" x14ac:dyDescent="0.25">
      <c r="A14" s="42">
        <v>27222</v>
      </c>
      <c r="B14" s="57"/>
      <c r="C14" s="5" t="s">
        <v>16</v>
      </c>
      <c r="D14" s="4"/>
      <c r="E14" s="4"/>
      <c r="F14" s="4"/>
      <c r="G14" s="4" t="s">
        <v>179</v>
      </c>
      <c r="H14" s="5" t="s">
        <v>180</v>
      </c>
      <c r="I14" s="4"/>
      <c r="J14" s="4" t="s">
        <v>10</v>
      </c>
      <c r="K14" s="4"/>
      <c r="L14" s="58"/>
    </row>
    <row r="15" spans="1:12" ht="15.75" thickBot="1" x14ac:dyDescent="0.3">
      <c r="A15" s="45"/>
      <c r="B15" s="61"/>
      <c r="C15" s="11" t="s">
        <v>178</v>
      </c>
      <c r="D15" s="12"/>
      <c r="E15" s="12"/>
      <c r="F15" s="12"/>
      <c r="G15" s="12" t="s">
        <v>181</v>
      </c>
      <c r="H15" s="11" t="s">
        <v>182</v>
      </c>
      <c r="I15" s="12"/>
      <c r="J15" s="12" t="s">
        <v>8</v>
      </c>
      <c r="K15" s="12"/>
      <c r="L15" s="62"/>
    </row>
    <row r="16" spans="1:12" ht="30" x14ac:dyDescent="0.25">
      <c r="A16" s="41">
        <v>88220</v>
      </c>
      <c r="B16" s="84" t="s">
        <v>17</v>
      </c>
      <c r="C16" s="85"/>
      <c r="D16" s="10" t="s">
        <v>204</v>
      </c>
      <c r="E16" s="10" t="s">
        <v>199</v>
      </c>
      <c r="F16" s="10">
        <v>90</v>
      </c>
      <c r="G16" s="10" t="s">
        <v>69</v>
      </c>
      <c r="H16" s="9" t="s">
        <v>263</v>
      </c>
      <c r="I16" s="10"/>
      <c r="J16" s="10" t="s">
        <v>8</v>
      </c>
      <c r="K16" s="10"/>
      <c r="L16" s="56"/>
    </row>
    <row r="17" spans="1:12" ht="30" x14ac:dyDescent="0.25">
      <c r="A17" s="47"/>
      <c r="B17" s="65"/>
      <c r="C17" s="5" t="s">
        <v>19</v>
      </c>
      <c r="D17" s="4"/>
      <c r="E17" s="4">
        <v>2</v>
      </c>
      <c r="F17" s="4">
        <f t="shared" ref="F17:F25" si="0">E17*F$16</f>
        <v>180</v>
      </c>
      <c r="G17" s="4" t="s">
        <v>141</v>
      </c>
      <c r="H17" s="5" t="s">
        <v>144</v>
      </c>
      <c r="I17" s="4" t="s">
        <v>143</v>
      </c>
      <c r="J17" s="4" t="s">
        <v>66</v>
      </c>
      <c r="K17" s="4" t="s">
        <v>210</v>
      </c>
      <c r="L17" s="58"/>
    </row>
    <row r="18" spans="1:12" ht="30" x14ac:dyDescent="0.25">
      <c r="A18" s="47"/>
      <c r="B18" s="65"/>
      <c r="C18" s="5" t="s">
        <v>20</v>
      </c>
      <c r="D18" s="4"/>
      <c r="E18" s="4">
        <v>4</v>
      </c>
      <c r="F18" s="4">
        <f t="shared" si="0"/>
        <v>360</v>
      </c>
      <c r="G18" s="4" t="s">
        <v>141</v>
      </c>
      <c r="H18" s="5" t="s">
        <v>144</v>
      </c>
      <c r="I18" s="4" t="s">
        <v>142</v>
      </c>
      <c r="J18" s="4" t="s">
        <v>66</v>
      </c>
      <c r="K18" s="4" t="s">
        <v>210</v>
      </c>
      <c r="L18" s="58"/>
    </row>
    <row r="19" spans="1:12" ht="30" x14ac:dyDescent="0.25">
      <c r="A19" s="47"/>
      <c r="B19" s="65"/>
      <c r="C19" s="5" t="s">
        <v>21</v>
      </c>
      <c r="D19" s="4"/>
      <c r="E19" s="4">
        <v>1</v>
      </c>
      <c r="F19" s="4">
        <f t="shared" si="0"/>
        <v>90</v>
      </c>
      <c r="G19" s="4" t="s">
        <v>141</v>
      </c>
      <c r="H19" s="5" t="s">
        <v>144</v>
      </c>
      <c r="I19" s="4" t="s">
        <v>145</v>
      </c>
      <c r="J19" s="4" t="s">
        <v>66</v>
      </c>
      <c r="K19" s="4" t="s">
        <v>210</v>
      </c>
      <c r="L19" s="58"/>
    </row>
    <row r="20" spans="1:12" ht="30" x14ac:dyDescent="0.25">
      <c r="A20" s="47"/>
      <c r="B20" s="65"/>
      <c r="C20" s="5" t="s">
        <v>22</v>
      </c>
      <c r="D20" s="4"/>
      <c r="E20" s="4">
        <v>2</v>
      </c>
      <c r="F20" s="4">
        <f t="shared" si="0"/>
        <v>180</v>
      </c>
      <c r="G20" s="4" t="s">
        <v>109</v>
      </c>
      <c r="H20" s="5" t="s">
        <v>264</v>
      </c>
      <c r="I20" s="4" t="s">
        <v>146</v>
      </c>
      <c r="J20" s="4" t="s">
        <v>66</v>
      </c>
      <c r="K20" s="4" t="s">
        <v>265</v>
      </c>
      <c r="L20" s="58"/>
    </row>
    <row r="21" spans="1:12" ht="33.75" customHeight="1" x14ac:dyDescent="0.25">
      <c r="A21" s="47"/>
      <c r="B21" s="65"/>
      <c r="C21" s="5" t="s">
        <v>147</v>
      </c>
      <c r="D21" s="4"/>
      <c r="E21" s="4">
        <v>2</v>
      </c>
      <c r="F21" s="4">
        <f t="shared" si="0"/>
        <v>180</v>
      </c>
      <c r="G21" s="4" t="s">
        <v>141</v>
      </c>
      <c r="H21" s="5" t="s">
        <v>80</v>
      </c>
      <c r="I21" s="4" t="s">
        <v>148</v>
      </c>
      <c r="J21" s="4" t="s">
        <v>66</v>
      </c>
      <c r="K21" s="4" t="s">
        <v>211</v>
      </c>
      <c r="L21" s="58"/>
    </row>
    <row r="22" spans="1:12" ht="30" x14ac:dyDescent="0.25">
      <c r="A22" s="47"/>
      <c r="B22" s="65"/>
      <c r="C22" s="5" t="s">
        <v>23</v>
      </c>
      <c r="D22" s="4"/>
      <c r="E22" s="4">
        <v>6</v>
      </c>
      <c r="F22" s="4">
        <f t="shared" si="0"/>
        <v>540</v>
      </c>
      <c r="G22" s="4" t="s">
        <v>141</v>
      </c>
      <c r="H22" s="5" t="s">
        <v>112</v>
      </c>
      <c r="I22" s="4" t="s">
        <v>149</v>
      </c>
      <c r="J22" s="4" t="s">
        <v>66</v>
      </c>
      <c r="K22" s="4" t="s">
        <v>245</v>
      </c>
      <c r="L22" s="58"/>
    </row>
    <row r="23" spans="1:12" ht="30" x14ac:dyDescent="0.25">
      <c r="A23" s="47"/>
      <c r="B23" s="65"/>
      <c r="C23" s="5" t="s">
        <v>24</v>
      </c>
      <c r="D23" s="4"/>
      <c r="E23" s="4">
        <v>1</v>
      </c>
      <c r="F23" s="4">
        <f t="shared" si="0"/>
        <v>90</v>
      </c>
      <c r="G23" s="4" t="s">
        <v>141</v>
      </c>
      <c r="H23" s="5" t="s">
        <v>80</v>
      </c>
      <c r="I23" s="4" t="s">
        <v>151</v>
      </c>
      <c r="J23" s="4" t="s">
        <v>81</v>
      </c>
      <c r="K23" s="4" t="s">
        <v>211</v>
      </c>
      <c r="L23" s="58"/>
    </row>
    <row r="24" spans="1:12" ht="30" x14ac:dyDescent="0.25">
      <c r="A24" s="47"/>
      <c r="B24" s="65"/>
      <c r="C24" s="5" t="s">
        <v>25</v>
      </c>
      <c r="D24" s="4"/>
      <c r="E24" s="4">
        <v>2</v>
      </c>
      <c r="F24" s="4">
        <f t="shared" si="0"/>
        <v>180</v>
      </c>
      <c r="G24" s="4" t="s">
        <v>141</v>
      </c>
      <c r="H24" s="5" t="s">
        <v>112</v>
      </c>
      <c r="I24" s="4" t="s">
        <v>150</v>
      </c>
      <c r="J24" s="4" t="s">
        <v>66</v>
      </c>
      <c r="K24" s="4" t="s">
        <v>245</v>
      </c>
      <c r="L24" s="58"/>
    </row>
    <row r="25" spans="1:12" s="29" customFormat="1" ht="15.75" thickBot="1" x14ac:dyDescent="0.3">
      <c r="A25" s="48"/>
      <c r="B25" s="66"/>
      <c r="C25" s="26" t="s">
        <v>235</v>
      </c>
      <c r="D25" s="27"/>
      <c r="E25" s="27">
        <v>2</v>
      </c>
      <c r="F25" s="28">
        <f t="shared" si="0"/>
        <v>180</v>
      </c>
      <c r="G25" s="27" t="s">
        <v>141</v>
      </c>
      <c r="H25" s="26" t="s">
        <v>153</v>
      </c>
      <c r="I25" s="27" t="s">
        <v>154</v>
      </c>
      <c r="J25" s="27" t="s">
        <v>133</v>
      </c>
      <c r="K25" s="27" t="s">
        <v>212</v>
      </c>
      <c r="L25" s="67"/>
    </row>
    <row r="26" spans="1:12" ht="30" x14ac:dyDescent="0.25">
      <c r="A26" s="41">
        <v>186901</v>
      </c>
      <c r="B26" s="84" t="s">
        <v>26</v>
      </c>
      <c r="C26" s="85"/>
      <c r="D26" s="21" t="s">
        <v>58</v>
      </c>
      <c r="E26" s="21" t="s">
        <v>205</v>
      </c>
      <c r="F26" s="21">
        <f>13+196</f>
        <v>209</v>
      </c>
      <c r="G26" s="10" t="s">
        <v>69</v>
      </c>
      <c r="H26" s="9" t="s">
        <v>266</v>
      </c>
      <c r="I26" s="37" t="s">
        <v>267</v>
      </c>
      <c r="J26" s="10" t="s">
        <v>8</v>
      </c>
      <c r="K26" s="10"/>
      <c r="L26" s="56"/>
    </row>
    <row r="27" spans="1:12" ht="30" x14ac:dyDescent="0.25">
      <c r="A27" s="47">
        <v>171279</v>
      </c>
      <c r="B27" s="65"/>
      <c r="C27" s="5" t="s">
        <v>27</v>
      </c>
      <c r="D27" s="4"/>
      <c r="E27" s="4">
        <v>1</v>
      </c>
      <c r="F27" s="4">
        <f>E27*F$26</f>
        <v>209</v>
      </c>
      <c r="G27" s="4" t="s">
        <v>270</v>
      </c>
      <c r="H27" s="5" t="s">
        <v>271</v>
      </c>
      <c r="I27" s="4" t="s">
        <v>273</v>
      </c>
      <c r="J27" s="4" t="s">
        <v>8</v>
      </c>
      <c r="K27" s="4" t="s">
        <v>268</v>
      </c>
      <c r="L27" s="58"/>
    </row>
    <row r="28" spans="1:12" ht="30" x14ac:dyDescent="0.25">
      <c r="A28" s="49">
        <v>281613</v>
      </c>
      <c r="B28" s="65"/>
      <c r="C28" s="5" t="s">
        <v>200</v>
      </c>
      <c r="D28" s="4"/>
      <c r="E28" s="4">
        <v>3</v>
      </c>
      <c r="F28" s="4">
        <f>E28*F$26</f>
        <v>627</v>
      </c>
      <c r="G28" s="4" t="s">
        <v>109</v>
      </c>
      <c r="H28" s="5" t="s">
        <v>110</v>
      </c>
      <c r="I28" s="4" t="s">
        <v>152</v>
      </c>
      <c r="J28" s="4" t="s">
        <v>66</v>
      </c>
      <c r="K28" s="4" t="s">
        <v>269</v>
      </c>
      <c r="L28" s="58"/>
    </row>
    <row r="29" spans="1:12" s="29" customFormat="1" x14ac:dyDescent="0.25">
      <c r="A29" s="50"/>
      <c r="B29" s="68"/>
      <c r="C29" s="30" t="s">
        <v>111</v>
      </c>
      <c r="D29" s="28"/>
      <c r="E29" s="28">
        <v>1</v>
      </c>
      <c r="F29" s="28">
        <f>E29*F$26</f>
        <v>209</v>
      </c>
      <c r="G29" s="28" t="s">
        <v>141</v>
      </c>
      <c r="H29" s="30" t="s">
        <v>112</v>
      </c>
      <c r="I29" s="28"/>
      <c r="J29" s="28" t="s">
        <v>133</v>
      </c>
      <c r="K29" s="4" t="s">
        <v>245</v>
      </c>
      <c r="L29" s="58"/>
    </row>
    <row r="30" spans="1:12" s="29" customFormat="1" x14ac:dyDescent="0.25">
      <c r="A30" s="50"/>
      <c r="B30" s="68"/>
      <c r="C30" s="30" t="s">
        <v>113</v>
      </c>
      <c r="D30" s="28"/>
      <c r="E30" s="28">
        <v>4</v>
      </c>
      <c r="F30" s="28">
        <f>E30*F$26</f>
        <v>836</v>
      </c>
      <c r="G30" s="28" t="s">
        <v>63</v>
      </c>
      <c r="H30" s="30" t="s">
        <v>114</v>
      </c>
      <c r="I30" s="28"/>
      <c r="J30" s="28" t="s">
        <v>115</v>
      </c>
      <c r="K30" s="4" t="s">
        <v>274</v>
      </c>
      <c r="L30" s="58"/>
    </row>
    <row r="31" spans="1:12" s="29" customFormat="1" ht="15.75" thickBot="1" x14ac:dyDescent="0.3">
      <c r="A31" s="51"/>
      <c r="B31" s="69"/>
      <c r="C31" s="31" t="s">
        <v>236</v>
      </c>
      <c r="D31" s="32"/>
      <c r="E31" s="32">
        <v>2</v>
      </c>
      <c r="F31" s="32">
        <f>E31*F$26</f>
        <v>418</v>
      </c>
      <c r="G31" s="32" t="s">
        <v>109</v>
      </c>
      <c r="H31" s="31" t="s">
        <v>132</v>
      </c>
      <c r="I31" s="32" t="s">
        <v>155</v>
      </c>
      <c r="J31" s="32" t="s">
        <v>133</v>
      </c>
      <c r="K31" s="32" t="s">
        <v>275</v>
      </c>
      <c r="L31" s="70"/>
    </row>
    <row r="32" spans="1:12" s="29" customFormat="1" ht="30" x14ac:dyDescent="0.25">
      <c r="A32" s="52"/>
      <c r="B32" s="90" t="s">
        <v>206</v>
      </c>
      <c r="C32" s="91"/>
      <c r="D32" s="21" t="s">
        <v>78</v>
      </c>
      <c r="E32" s="21" t="s">
        <v>198</v>
      </c>
      <c r="F32" s="21">
        <v>101</v>
      </c>
      <c r="G32" s="21" t="s">
        <v>69</v>
      </c>
      <c r="H32" s="33"/>
      <c r="I32" s="21"/>
      <c r="J32" s="21"/>
      <c r="K32" s="21"/>
      <c r="L32" s="71"/>
    </row>
    <row r="33" spans="1:12" ht="30" x14ac:dyDescent="0.25">
      <c r="A33" s="47">
        <v>171279</v>
      </c>
      <c r="B33" s="65"/>
      <c r="C33" s="5" t="s">
        <v>27</v>
      </c>
      <c r="D33" s="4"/>
      <c r="E33" s="4">
        <v>1</v>
      </c>
      <c r="F33" s="4">
        <f>E33*F$32</f>
        <v>101</v>
      </c>
      <c r="G33" s="4" t="s">
        <v>109</v>
      </c>
      <c r="H33" s="5" t="s">
        <v>272</v>
      </c>
      <c r="I33" s="4">
        <v>2006</v>
      </c>
      <c r="J33" s="4" t="s">
        <v>8</v>
      </c>
      <c r="K33" s="4" t="s">
        <v>268</v>
      </c>
      <c r="L33" s="58"/>
    </row>
    <row r="34" spans="1:12" ht="30" x14ac:dyDescent="0.25">
      <c r="A34" s="49">
        <v>281613</v>
      </c>
      <c r="B34" s="65"/>
      <c r="C34" s="5" t="s">
        <v>200</v>
      </c>
      <c r="D34" s="4"/>
      <c r="E34" s="4">
        <v>3</v>
      </c>
      <c r="F34" s="4">
        <f>E34*F$32</f>
        <v>303</v>
      </c>
      <c r="G34" s="4" t="s">
        <v>109</v>
      </c>
      <c r="H34" s="5" t="s">
        <v>110</v>
      </c>
      <c r="I34" s="4" t="s">
        <v>152</v>
      </c>
      <c r="J34" s="4" t="s">
        <v>66</v>
      </c>
      <c r="K34" s="4" t="s">
        <v>269</v>
      </c>
      <c r="L34" s="58"/>
    </row>
    <row r="35" spans="1:12" s="29" customFormat="1" x14ac:dyDescent="0.25">
      <c r="A35" s="50"/>
      <c r="B35" s="72"/>
      <c r="C35" s="30" t="s">
        <v>111</v>
      </c>
      <c r="D35" s="28"/>
      <c r="E35" s="28">
        <v>1</v>
      </c>
      <c r="F35" s="28">
        <f>E35*F$32</f>
        <v>101</v>
      </c>
      <c r="G35" s="28" t="s">
        <v>141</v>
      </c>
      <c r="H35" s="30" t="s">
        <v>112</v>
      </c>
      <c r="I35" s="28"/>
      <c r="J35" s="28" t="s">
        <v>133</v>
      </c>
      <c r="K35" s="4" t="s">
        <v>245</v>
      </c>
      <c r="L35" s="58"/>
    </row>
    <row r="36" spans="1:12" s="29" customFormat="1" x14ac:dyDescent="0.25">
      <c r="A36" s="50"/>
      <c r="B36" s="72"/>
      <c r="C36" s="30" t="s">
        <v>113</v>
      </c>
      <c r="D36" s="28"/>
      <c r="E36" s="28">
        <v>4</v>
      </c>
      <c r="F36" s="28">
        <f>E36*F$32</f>
        <v>404</v>
      </c>
      <c r="G36" s="28" t="s">
        <v>63</v>
      </c>
      <c r="H36" s="30" t="s">
        <v>114</v>
      </c>
      <c r="I36" s="28"/>
      <c r="J36" s="28" t="s">
        <v>115</v>
      </c>
      <c r="K36" s="4" t="s">
        <v>274</v>
      </c>
      <c r="L36" s="58"/>
    </row>
    <row r="37" spans="1:12" s="29" customFormat="1" ht="15.75" thickBot="1" x14ac:dyDescent="0.3">
      <c r="A37" s="48"/>
      <c r="B37" s="66"/>
      <c r="C37" s="26" t="s">
        <v>236</v>
      </c>
      <c r="D37" s="27"/>
      <c r="E37" s="27">
        <v>2</v>
      </c>
      <c r="F37" s="27">
        <f>E37*F$32</f>
        <v>202</v>
      </c>
      <c r="G37" s="27" t="s">
        <v>109</v>
      </c>
      <c r="H37" s="26" t="s">
        <v>132</v>
      </c>
      <c r="I37" s="27" t="s">
        <v>155</v>
      </c>
      <c r="J37" s="27" t="s">
        <v>133</v>
      </c>
      <c r="K37" s="27" t="s">
        <v>275</v>
      </c>
      <c r="L37" s="67"/>
    </row>
    <row r="38" spans="1:12" ht="45" x14ac:dyDescent="0.25">
      <c r="A38" s="46">
        <v>86903</v>
      </c>
      <c r="B38" s="86" t="s">
        <v>28</v>
      </c>
      <c r="C38" s="87"/>
      <c r="D38" s="22" t="s">
        <v>204</v>
      </c>
      <c r="E38" s="22" t="s">
        <v>199</v>
      </c>
      <c r="F38" s="22">
        <f>161</f>
        <v>161</v>
      </c>
      <c r="G38" s="22" t="s">
        <v>75</v>
      </c>
      <c r="H38" s="23" t="s">
        <v>276</v>
      </c>
      <c r="I38" s="22"/>
      <c r="J38" s="22" t="s">
        <v>8</v>
      </c>
      <c r="K38" s="22"/>
      <c r="L38" s="73"/>
    </row>
    <row r="39" spans="1:12" ht="30" x14ac:dyDescent="0.25">
      <c r="A39" s="47">
        <v>86930</v>
      </c>
      <c r="B39" s="65"/>
      <c r="C39" s="5" t="s">
        <v>70</v>
      </c>
      <c r="D39" s="4"/>
      <c r="E39" s="4">
        <v>2</v>
      </c>
      <c r="F39" s="4">
        <f t="shared" ref="F39:F47" si="1">E39*F$38</f>
        <v>322</v>
      </c>
      <c r="G39" s="4" t="s">
        <v>85</v>
      </c>
      <c r="H39" s="5" t="s">
        <v>214</v>
      </c>
      <c r="I39" s="4" t="s">
        <v>86</v>
      </c>
      <c r="J39" s="4" t="s">
        <v>66</v>
      </c>
      <c r="K39" s="4" t="s">
        <v>216</v>
      </c>
      <c r="L39" s="58"/>
    </row>
    <row r="40" spans="1:12" ht="30" x14ac:dyDescent="0.25">
      <c r="A40" s="47">
        <v>86933</v>
      </c>
      <c r="B40" s="65"/>
      <c r="C40" s="5" t="s">
        <v>29</v>
      </c>
      <c r="D40" s="4"/>
      <c r="E40" s="4">
        <v>1</v>
      </c>
      <c r="F40" s="4">
        <f t="shared" si="1"/>
        <v>161</v>
      </c>
      <c r="G40" s="4" t="s">
        <v>85</v>
      </c>
      <c r="H40" s="5" t="s">
        <v>87</v>
      </c>
      <c r="I40" s="4" t="s">
        <v>88</v>
      </c>
      <c r="J40" s="4" t="s">
        <v>79</v>
      </c>
      <c r="K40" s="4" t="s">
        <v>217</v>
      </c>
      <c r="L40" s="58"/>
    </row>
    <row r="41" spans="1:12" x14ac:dyDescent="0.25">
      <c r="A41" s="47">
        <v>86929</v>
      </c>
      <c r="B41" s="65"/>
      <c r="C41" s="5" t="s">
        <v>213</v>
      </c>
      <c r="D41" s="4"/>
      <c r="E41" s="4">
        <v>3</v>
      </c>
      <c r="F41" s="4">
        <f t="shared" si="1"/>
        <v>483</v>
      </c>
      <c r="G41" s="4" t="s">
        <v>63</v>
      </c>
      <c r="H41" s="5" t="s">
        <v>89</v>
      </c>
      <c r="I41" s="4" t="s">
        <v>90</v>
      </c>
      <c r="J41" s="4" t="s">
        <v>8</v>
      </c>
      <c r="K41" s="4" t="s">
        <v>218</v>
      </c>
      <c r="L41" s="58"/>
    </row>
    <row r="42" spans="1:12" ht="30" x14ac:dyDescent="0.25">
      <c r="A42" s="47">
        <v>86928</v>
      </c>
      <c r="B42" s="65"/>
      <c r="C42" s="5" t="s">
        <v>30</v>
      </c>
      <c r="D42" s="4"/>
      <c r="E42" s="4">
        <v>8</v>
      </c>
      <c r="F42" s="4">
        <f t="shared" si="1"/>
        <v>1288</v>
      </c>
      <c r="G42" s="4" t="s">
        <v>63</v>
      </c>
      <c r="H42" s="5" t="s">
        <v>157</v>
      </c>
      <c r="I42" s="4" t="s">
        <v>158</v>
      </c>
      <c r="J42" s="4" t="s">
        <v>66</v>
      </c>
      <c r="K42" s="4" t="s">
        <v>277</v>
      </c>
      <c r="L42" s="58"/>
    </row>
    <row r="43" spans="1:12" s="29" customFormat="1" ht="30" x14ac:dyDescent="0.25">
      <c r="A43" s="50">
        <v>86927</v>
      </c>
      <c r="B43" s="72"/>
      <c r="C43" s="30" t="s">
        <v>31</v>
      </c>
      <c r="D43" s="28"/>
      <c r="E43" s="28">
        <v>12</v>
      </c>
      <c r="F43" s="28">
        <f t="shared" si="1"/>
        <v>1932</v>
      </c>
      <c r="G43" s="28" t="s">
        <v>63</v>
      </c>
      <c r="H43" s="30" t="s">
        <v>159</v>
      </c>
      <c r="I43" s="28"/>
      <c r="J43" s="28" t="s">
        <v>66</v>
      </c>
      <c r="K43" s="28" t="s">
        <v>218</v>
      </c>
      <c r="L43" s="74"/>
    </row>
    <row r="44" spans="1:12" s="29" customFormat="1" ht="30" x14ac:dyDescent="0.25">
      <c r="A44" s="50" t="s">
        <v>219</v>
      </c>
      <c r="B44" s="72"/>
      <c r="C44" s="30" t="s">
        <v>237</v>
      </c>
      <c r="D44" s="28"/>
      <c r="E44" s="28">
        <v>5</v>
      </c>
      <c r="F44" s="28">
        <f t="shared" si="1"/>
        <v>805</v>
      </c>
      <c r="G44" s="28" t="s">
        <v>238</v>
      </c>
      <c r="H44" s="30" t="s">
        <v>239</v>
      </c>
      <c r="I44" s="34" t="s">
        <v>240</v>
      </c>
      <c r="J44" s="28" t="s">
        <v>8</v>
      </c>
      <c r="K44" s="35" t="s">
        <v>293</v>
      </c>
      <c r="L44" s="75">
        <v>0.1</v>
      </c>
    </row>
    <row r="45" spans="1:12" s="29" customFormat="1" x14ac:dyDescent="0.25">
      <c r="A45" s="50">
        <v>86962</v>
      </c>
      <c r="B45" s="72"/>
      <c r="C45" s="30" t="s">
        <v>156</v>
      </c>
      <c r="D45" s="28"/>
      <c r="E45" s="28">
        <v>2</v>
      </c>
      <c r="F45" s="28">
        <f t="shared" si="1"/>
        <v>322</v>
      </c>
      <c r="G45" s="28" t="s">
        <v>91</v>
      </c>
      <c r="H45" s="30" t="s">
        <v>92</v>
      </c>
      <c r="I45" s="28" t="s">
        <v>93</v>
      </c>
      <c r="J45" s="28" t="s">
        <v>8</v>
      </c>
      <c r="K45" s="28" t="s">
        <v>294</v>
      </c>
      <c r="L45" s="74">
        <v>0</v>
      </c>
    </row>
    <row r="46" spans="1:12" s="29" customFormat="1" x14ac:dyDescent="0.25">
      <c r="A46" s="50"/>
      <c r="B46" s="72"/>
      <c r="C46" s="88" t="s">
        <v>241</v>
      </c>
      <c r="D46" s="28" t="s">
        <v>139</v>
      </c>
      <c r="E46" s="28">
        <v>1</v>
      </c>
      <c r="F46" s="28">
        <f t="shared" si="1"/>
        <v>161</v>
      </c>
      <c r="G46" s="28" t="s">
        <v>91</v>
      </c>
      <c r="H46" s="30" t="s">
        <v>138</v>
      </c>
      <c r="I46" s="28" t="s">
        <v>93</v>
      </c>
      <c r="J46" s="28" t="s">
        <v>8</v>
      </c>
      <c r="K46" s="32"/>
      <c r="L46" s="70"/>
    </row>
    <row r="47" spans="1:12" s="29" customFormat="1" ht="15.75" thickBot="1" x14ac:dyDescent="0.3">
      <c r="A47" s="48"/>
      <c r="B47" s="66"/>
      <c r="C47" s="89"/>
      <c r="D47" s="27" t="s">
        <v>140</v>
      </c>
      <c r="E47" s="27">
        <v>1</v>
      </c>
      <c r="F47" s="28">
        <f t="shared" si="1"/>
        <v>161</v>
      </c>
      <c r="G47" s="27" t="s">
        <v>63</v>
      </c>
      <c r="H47" s="26" t="s">
        <v>82</v>
      </c>
      <c r="I47" s="27" t="s">
        <v>83</v>
      </c>
      <c r="J47" s="27" t="s">
        <v>84</v>
      </c>
      <c r="K47" s="28" t="s">
        <v>224</v>
      </c>
      <c r="L47" s="67"/>
    </row>
    <row r="48" spans="1:12" ht="30" x14ac:dyDescent="0.25">
      <c r="A48" s="53">
        <v>77763</v>
      </c>
      <c r="B48" s="82" t="s">
        <v>32</v>
      </c>
      <c r="C48" s="83"/>
      <c r="D48" s="13" t="s">
        <v>71</v>
      </c>
      <c r="E48" s="13" t="s">
        <v>198</v>
      </c>
      <c r="F48" s="13">
        <v>36</v>
      </c>
      <c r="G48" s="13" t="s">
        <v>75</v>
      </c>
      <c r="H48" s="14" t="s">
        <v>278</v>
      </c>
      <c r="I48" s="13"/>
      <c r="J48" s="13" t="s">
        <v>8</v>
      </c>
      <c r="K48" s="13"/>
      <c r="L48" s="76"/>
    </row>
    <row r="49" spans="1:12" ht="30" x14ac:dyDescent="0.25">
      <c r="A49" s="49" t="s">
        <v>34</v>
      </c>
      <c r="B49" s="65"/>
      <c r="C49" s="5" t="s">
        <v>33</v>
      </c>
      <c r="D49" s="4"/>
      <c r="E49" s="4">
        <v>1</v>
      </c>
      <c r="F49" s="4">
        <f t="shared" ref="F49:F55" si="2">$F$48*E49</f>
        <v>36</v>
      </c>
      <c r="G49" s="4" t="s">
        <v>63</v>
      </c>
      <c r="H49" s="5" t="s">
        <v>87</v>
      </c>
      <c r="I49" s="4" t="s">
        <v>160</v>
      </c>
      <c r="J49" s="4" t="s">
        <v>79</v>
      </c>
      <c r="K49" s="4" t="s">
        <v>217</v>
      </c>
      <c r="L49" s="58"/>
    </row>
    <row r="50" spans="1:12" ht="30" x14ac:dyDescent="0.25">
      <c r="A50" s="47"/>
      <c r="B50" s="65"/>
      <c r="C50" s="5" t="s">
        <v>35</v>
      </c>
      <c r="D50" s="4"/>
      <c r="E50" s="4">
        <v>1</v>
      </c>
      <c r="F50" s="4">
        <f t="shared" si="2"/>
        <v>36</v>
      </c>
      <c r="G50" s="4" t="s">
        <v>63</v>
      </c>
      <c r="H50" s="5" t="s">
        <v>163</v>
      </c>
      <c r="I50" s="4" t="s">
        <v>164</v>
      </c>
      <c r="J50" s="4" t="s">
        <v>79</v>
      </c>
      <c r="K50" s="4" t="s">
        <v>279</v>
      </c>
      <c r="L50" s="58"/>
    </row>
    <row r="51" spans="1:12" ht="30" x14ac:dyDescent="0.25">
      <c r="A51" s="47"/>
      <c r="B51" s="65"/>
      <c r="C51" s="5" t="s">
        <v>165</v>
      </c>
      <c r="D51" s="4"/>
      <c r="E51" s="4">
        <v>1</v>
      </c>
      <c r="F51" s="4">
        <f t="shared" si="2"/>
        <v>36</v>
      </c>
      <c r="G51" s="4" t="s">
        <v>63</v>
      </c>
      <c r="H51" s="5" t="s">
        <v>87</v>
      </c>
      <c r="I51" s="4" t="s">
        <v>160</v>
      </c>
      <c r="J51" s="4" t="s">
        <v>79</v>
      </c>
      <c r="K51" s="4" t="s">
        <v>217</v>
      </c>
      <c r="L51" s="58"/>
    </row>
    <row r="52" spans="1:12" ht="30" x14ac:dyDescent="0.25">
      <c r="A52" s="47"/>
      <c r="B52" s="65"/>
      <c r="C52" s="5" t="s">
        <v>166</v>
      </c>
      <c r="D52" s="4"/>
      <c r="E52" s="4">
        <v>6</v>
      </c>
      <c r="F52" s="4">
        <f t="shared" si="2"/>
        <v>216</v>
      </c>
      <c r="G52" s="4" t="s">
        <v>63</v>
      </c>
      <c r="H52" s="5" t="s">
        <v>281</v>
      </c>
      <c r="I52" s="4" t="s">
        <v>167</v>
      </c>
      <c r="J52" s="4" t="s">
        <v>79</v>
      </c>
      <c r="K52" s="4" t="s">
        <v>280</v>
      </c>
      <c r="L52" s="58"/>
    </row>
    <row r="53" spans="1:12" ht="30" x14ac:dyDescent="0.25">
      <c r="A53" s="47"/>
      <c r="B53" s="65"/>
      <c r="C53" s="5" t="s">
        <v>168</v>
      </c>
      <c r="D53" s="4"/>
      <c r="E53" s="4">
        <v>1</v>
      </c>
      <c r="F53" s="4">
        <f t="shared" si="2"/>
        <v>36</v>
      </c>
      <c r="G53" s="4" t="s">
        <v>63</v>
      </c>
      <c r="H53" s="5" t="s">
        <v>169</v>
      </c>
      <c r="I53" s="4" t="s">
        <v>83</v>
      </c>
      <c r="J53" s="4" t="s">
        <v>79</v>
      </c>
      <c r="K53" s="4" t="s">
        <v>216</v>
      </c>
      <c r="L53" s="58"/>
    </row>
    <row r="54" spans="1:12" x14ac:dyDescent="0.25">
      <c r="A54" s="47"/>
      <c r="B54" s="65"/>
      <c r="C54" s="5" t="s">
        <v>170</v>
      </c>
      <c r="D54" s="4"/>
      <c r="E54" s="4">
        <v>4</v>
      </c>
      <c r="F54" s="4">
        <f t="shared" si="2"/>
        <v>144</v>
      </c>
      <c r="G54" s="4" t="s">
        <v>171</v>
      </c>
      <c r="H54" s="5" t="s">
        <v>172</v>
      </c>
      <c r="I54" s="4"/>
      <c r="J54" s="4" t="s">
        <v>8</v>
      </c>
      <c r="K54" s="4" t="s">
        <v>282</v>
      </c>
      <c r="L54" s="58"/>
    </row>
    <row r="55" spans="1:12" s="29" customFormat="1" ht="15.75" thickBot="1" x14ac:dyDescent="0.3">
      <c r="A55" s="48"/>
      <c r="B55" s="77"/>
      <c r="C55" s="26" t="s">
        <v>161</v>
      </c>
      <c r="D55" s="27"/>
      <c r="E55" s="27">
        <v>1</v>
      </c>
      <c r="F55" s="28">
        <f t="shared" si="2"/>
        <v>36</v>
      </c>
      <c r="G55" s="27" t="s">
        <v>63</v>
      </c>
      <c r="H55" s="26" t="s">
        <v>82</v>
      </c>
      <c r="I55" s="27" t="s">
        <v>162</v>
      </c>
      <c r="J55" s="27" t="s">
        <v>84</v>
      </c>
      <c r="K55" s="27" t="s">
        <v>224</v>
      </c>
      <c r="L55" s="67"/>
    </row>
    <row r="56" spans="1:12" x14ac:dyDescent="0.25">
      <c r="A56" s="41">
        <v>77701</v>
      </c>
      <c r="B56" s="80" t="s">
        <v>36</v>
      </c>
      <c r="C56" s="81"/>
      <c r="D56" s="21" t="s">
        <v>72</v>
      </c>
      <c r="E56" s="10" t="s">
        <v>198</v>
      </c>
      <c r="F56" s="10">
        <v>55</v>
      </c>
      <c r="G56" s="10" t="s">
        <v>75</v>
      </c>
      <c r="H56" s="9"/>
      <c r="I56" s="10"/>
      <c r="J56" s="10" t="s">
        <v>8</v>
      </c>
      <c r="K56" s="10"/>
      <c r="L56" s="56"/>
    </row>
    <row r="57" spans="1:12" ht="30" x14ac:dyDescent="0.25">
      <c r="A57" s="47">
        <v>76805</v>
      </c>
      <c r="B57" s="65"/>
      <c r="C57" s="5" t="s">
        <v>225</v>
      </c>
      <c r="D57" s="4"/>
      <c r="E57" s="4">
        <v>1</v>
      </c>
      <c r="F57" s="4">
        <f t="shared" ref="F57:F62" si="3">E57*F$56</f>
        <v>55</v>
      </c>
      <c r="G57" s="4" t="s">
        <v>123</v>
      </c>
      <c r="H57" s="5" t="s">
        <v>185</v>
      </c>
      <c r="I57" s="4" t="s">
        <v>124</v>
      </c>
      <c r="J57" s="4" t="s">
        <v>125</v>
      </c>
      <c r="K57" s="4" t="s">
        <v>226</v>
      </c>
      <c r="L57" s="58"/>
    </row>
    <row r="58" spans="1:12" ht="30" x14ac:dyDescent="0.25">
      <c r="A58" s="47">
        <v>77736</v>
      </c>
      <c r="B58" s="65"/>
      <c r="C58" s="5" t="s">
        <v>255</v>
      </c>
      <c r="D58" s="4"/>
      <c r="E58" s="4">
        <v>2</v>
      </c>
      <c r="F58" s="4">
        <f t="shared" si="3"/>
        <v>110</v>
      </c>
      <c r="G58" s="4" t="s">
        <v>73</v>
      </c>
      <c r="H58" s="5" t="s">
        <v>74</v>
      </c>
      <c r="I58" s="4"/>
      <c r="J58" s="4" t="s">
        <v>8</v>
      </c>
      <c r="K58" s="4" t="s">
        <v>256</v>
      </c>
      <c r="L58" s="58"/>
    </row>
    <row r="59" spans="1:12" x14ac:dyDescent="0.25">
      <c r="A59" s="47">
        <v>76804</v>
      </c>
      <c r="B59" s="65"/>
      <c r="C59" s="5" t="s">
        <v>37</v>
      </c>
      <c r="D59" s="4"/>
      <c r="E59" s="4">
        <v>2</v>
      </c>
      <c r="F59" s="4">
        <f t="shared" si="3"/>
        <v>110</v>
      </c>
      <c r="G59" s="4" t="s">
        <v>91</v>
      </c>
      <c r="H59" s="5" t="s">
        <v>126</v>
      </c>
      <c r="I59" s="4" t="s">
        <v>127</v>
      </c>
      <c r="J59" s="4" t="s">
        <v>8</v>
      </c>
      <c r="K59" s="4" t="s">
        <v>257</v>
      </c>
      <c r="L59" s="58"/>
    </row>
    <row r="60" spans="1:12" s="29" customFormat="1" ht="30" x14ac:dyDescent="0.25">
      <c r="A60" s="50">
        <v>77939</v>
      </c>
      <c r="B60" s="72"/>
      <c r="C60" s="30" t="s">
        <v>116</v>
      </c>
      <c r="D60" s="28"/>
      <c r="E60" s="28">
        <v>4</v>
      </c>
      <c r="F60" s="28">
        <f t="shared" si="3"/>
        <v>220</v>
      </c>
      <c r="G60" s="28" t="s">
        <v>120</v>
      </c>
      <c r="H60" s="30" t="s">
        <v>258</v>
      </c>
      <c r="I60" s="28" t="s">
        <v>262</v>
      </c>
      <c r="J60" s="28" t="s">
        <v>115</v>
      </c>
      <c r="K60" s="28" t="s">
        <v>259</v>
      </c>
      <c r="L60" s="74"/>
    </row>
    <row r="61" spans="1:12" s="29" customFormat="1" x14ac:dyDescent="0.25">
      <c r="A61" s="50">
        <v>77940</v>
      </c>
      <c r="B61" s="72"/>
      <c r="C61" s="30" t="s">
        <v>242</v>
      </c>
      <c r="D61" s="28"/>
      <c r="E61" s="28">
        <v>2</v>
      </c>
      <c r="F61" s="28">
        <f t="shared" si="3"/>
        <v>110</v>
      </c>
      <c r="G61" s="28" t="s">
        <v>63</v>
      </c>
      <c r="H61" s="30" t="s">
        <v>119</v>
      </c>
      <c r="I61" s="28" t="s">
        <v>121</v>
      </c>
      <c r="J61" s="28" t="s">
        <v>115</v>
      </c>
      <c r="K61" s="28" t="s">
        <v>260</v>
      </c>
      <c r="L61" s="74"/>
    </row>
    <row r="62" spans="1:12" s="29" customFormat="1" ht="15.75" thickBot="1" x14ac:dyDescent="0.3">
      <c r="A62" s="48">
        <v>77941</v>
      </c>
      <c r="B62" s="66"/>
      <c r="C62" s="26" t="s">
        <v>117</v>
      </c>
      <c r="D62" s="27"/>
      <c r="E62" s="27">
        <v>16</v>
      </c>
      <c r="F62" s="28">
        <f t="shared" si="3"/>
        <v>880</v>
      </c>
      <c r="G62" s="27" t="s">
        <v>63</v>
      </c>
      <c r="H62" s="26" t="s">
        <v>118</v>
      </c>
      <c r="I62" s="27" t="s">
        <v>122</v>
      </c>
      <c r="J62" s="27" t="s">
        <v>115</v>
      </c>
      <c r="K62" s="27" t="s">
        <v>261</v>
      </c>
      <c r="L62" s="67"/>
    </row>
    <row r="63" spans="1:12" ht="30" x14ac:dyDescent="0.25">
      <c r="A63" s="41">
        <v>79602</v>
      </c>
      <c r="B63" s="80" t="s">
        <v>38</v>
      </c>
      <c r="C63" s="81"/>
      <c r="D63" s="21" t="s">
        <v>72</v>
      </c>
      <c r="E63" s="10"/>
      <c r="F63" s="10">
        <v>10</v>
      </c>
      <c r="G63" s="10" t="s">
        <v>69</v>
      </c>
      <c r="H63" s="9" t="s">
        <v>283</v>
      </c>
      <c r="I63" s="37" t="s">
        <v>284</v>
      </c>
      <c r="J63" s="10" t="s">
        <v>8</v>
      </c>
      <c r="K63" s="10"/>
      <c r="L63" s="56"/>
    </row>
    <row r="64" spans="1:12" s="29" customFormat="1" ht="30" x14ac:dyDescent="0.25">
      <c r="A64" s="50"/>
      <c r="B64" s="72"/>
      <c r="C64" s="30" t="s">
        <v>243</v>
      </c>
      <c r="D64" s="28"/>
      <c r="E64" s="28">
        <v>3</v>
      </c>
      <c r="F64" s="28">
        <f>E64*F$63</f>
        <v>30</v>
      </c>
      <c r="G64" s="28" t="s">
        <v>109</v>
      </c>
      <c r="H64" s="30" t="s">
        <v>132</v>
      </c>
      <c r="I64" s="36" t="s">
        <v>134</v>
      </c>
      <c r="J64" s="28" t="s">
        <v>66</v>
      </c>
      <c r="K64" s="28" t="s">
        <v>275</v>
      </c>
      <c r="L64" s="74"/>
    </row>
    <row r="65" spans="1:12" ht="30.75" thickBot="1" x14ac:dyDescent="0.3">
      <c r="A65" s="45"/>
      <c r="B65" s="61"/>
      <c r="C65" s="11" t="s">
        <v>135</v>
      </c>
      <c r="D65" s="12"/>
      <c r="E65" s="12">
        <v>2</v>
      </c>
      <c r="F65" s="4">
        <f>E65*F$63</f>
        <v>20</v>
      </c>
      <c r="G65" s="12" t="s">
        <v>109</v>
      </c>
      <c r="H65" s="11" t="s">
        <v>136</v>
      </c>
      <c r="I65" s="15" t="s">
        <v>137</v>
      </c>
      <c r="J65" s="12" t="s">
        <v>66</v>
      </c>
      <c r="K65" s="12" t="s">
        <v>285</v>
      </c>
      <c r="L65" s="62"/>
    </row>
    <row r="66" spans="1:12" x14ac:dyDescent="0.25">
      <c r="A66" s="41">
        <v>186923</v>
      </c>
      <c r="B66" s="80" t="s">
        <v>39</v>
      </c>
      <c r="C66" s="81"/>
      <c r="D66" s="10" t="s">
        <v>203</v>
      </c>
      <c r="E66" s="10" t="s">
        <v>199</v>
      </c>
      <c r="F66" s="10">
        <v>98</v>
      </c>
      <c r="G66" s="10" t="s">
        <v>69</v>
      </c>
      <c r="H66" s="9"/>
      <c r="I66" s="10"/>
      <c r="J66" s="10" t="s">
        <v>10</v>
      </c>
      <c r="K66" s="10"/>
      <c r="L66" s="56"/>
    </row>
    <row r="67" spans="1:12" ht="30.75" thickBot="1" x14ac:dyDescent="0.3">
      <c r="A67" s="45">
        <v>186930</v>
      </c>
      <c r="B67" s="61"/>
      <c r="C67" s="11" t="s">
        <v>40</v>
      </c>
      <c r="D67" s="12"/>
      <c r="E67" s="12">
        <v>3</v>
      </c>
      <c r="F67" s="12">
        <f>E67*F$66</f>
        <v>294</v>
      </c>
      <c r="G67" s="12" t="s">
        <v>173</v>
      </c>
      <c r="H67" s="11" t="s">
        <v>174</v>
      </c>
      <c r="I67" s="12" t="s">
        <v>175</v>
      </c>
      <c r="J67" s="12" t="s">
        <v>10</v>
      </c>
      <c r="K67" s="12" t="s">
        <v>253</v>
      </c>
      <c r="L67" s="62"/>
    </row>
    <row r="68" spans="1:12" ht="45" x14ac:dyDescent="0.25">
      <c r="A68" s="41" t="s">
        <v>59</v>
      </c>
      <c r="B68" s="80" t="s">
        <v>41</v>
      </c>
      <c r="C68" s="81"/>
      <c r="D68" s="10" t="s">
        <v>202</v>
      </c>
      <c r="E68" s="10" t="s">
        <v>198</v>
      </c>
      <c r="F68" s="10">
        <f>264+65+36</f>
        <v>365</v>
      </c>
      <c r="G68" s="10"/>
      <c r="H68" s="9"/>
      <c r="I68" s="10"/>
      <c r="J68" s="10" t="s">
        <v>8</v>
      </c>
      <c r="K68" s="10"/>
      <c r="L68" s="56"/>
    </row>
    <row r="69" spans="1:12" ht="30" x14ac:dyDescent="0.25">
      <c r="A69" s="47">
        <v>86663</v>
      </c>
      <c r="B69" s="65"/>
      <c r="C69" s="5" t="s">
        <v>42</v>
      </c>
      <c r="D69" s="4"/>
      <c r="E69" s="4">
        <v>6</v>
      </c>
      <c r="F69" s="4">
        <f>E69*F$68</f>
        <v>2190</v>
      </c>
      <c r="G69" s="4" t="s">
        <v>63</v>
      </c>
      <c r="H69" s="5" t="s">
        <v>128</v>
      </c>
      <c r="I69" s="4" t="s">
        <v>129</v>
      </c>
      <c r="J69" s="4" t="s">
        <v>79</v>
      </c>
      <c r="K69" s="4" t="s">
        <v>250</v>
      </c>
      <c r="L69" s="58"/>
    </row>
    <row r="70" spans="1:12" ht="30.75" thickBot="1" x14ac:dyDescent="0.3">
      <c r="A70" s="43">
        <v>86664</v>
      </c>
      <c r="B70" s="59"/>
      <c r="C70" s="17" t="s">
        <v>43</v>
      </c>
      <c r="D70" s="18"/>
      <c r="E70" s="18">
        <v>1</v>
      </c>
      <c r="F70" s="18">
        <f>E70*F$68</f>
        <v>365</v>
      </c>
      <c r="G70" s="18" t="s">
        <v>130</v>
      </c>
      <c r="H70" s="17" t="s">
        <v>252</v>
      </c>
      <c r="I70" s="18" t="s">
        <v>115</v>
      </c>
      <c r="J70" s="18" t="s">
        <v>131</v>
      </c>
      <c r="K70" s="18" t="s">
        <v>251</v>
      </c>
      <c r="L70" s="60"/>
    </row>
    <row r="71" spans="1:12" x14ac:dyDescent="0.25">
      <c r="A71" s="41">
        <v>86108</v>
      </c>
      <c r="B71" s="55" t="s">
        <v>44</v>
      </c>
      <c r="C71" s="9"/>
      <c r="D71" s="10" t="s">
        <v>203</v>
      </c>
      <c r="E71" s="10" t="s">
        <v>287</v>
      </c>
      <c r="F71" s="10">
        <f>98</f>
        <v>98</v>
      </c>
      <c r="G71" s="10" t="s">
        <v>63</v>
      </c>
      <c r="H71" s="9"/>
      <c r="I71" s="10"/>
      <c r="J71" s="10" t="s">
        <v>8</v>
      </c>
      <c r="K71" s="10"/>
      <c r="L71" s="56"/>
    </row>
    <row r="72" spans="1:12" ht="30.75" thickBot="1" x14ac:dyDescent="0.3">
      <c r="A72" s="54"/>
      <c r="B72" s="78"/>
      <c r="C72" s="11" t="s">
        <v>286</v>
      </c>
      <c r="D72" s="12"/>
      <c r="E72" s="12">
        <v>3</v>
      </c>
      <c r="F72" s="12">
        <f>F71*E72</f>
        <v>294</v>
      </c>
      <c r="G72" s="12" t="s">
        <v>288</v>
      </c>
      <c r="H72" s="11" t="s">
        <v>289</v>
      </c>
      <c r="I72" s="12" t="s">
        <v>290</v>
      </c>
      <c r="J72" s="12"/>
      <c r="K72" s="12" t="s">
        <v>291</v>
      </c>
      <c r="L72" s="62"/>
    </row>
    <row r="73" spans="1:12" ht="43.15" customHeight="1" x14ac:dyDescent="0.25">
      <c r="A73" s="46">
        <v>86502</v>
      </c>
      <c r="B73" s="63" t="s">
        <v>45</v>
      </c>
      <c r="C73" s="19" t="s">
        <v>46</v>
      </c>
      <c r="D73" s="39" t="s">
        <v>58</v>
      </c>
      <c r="E73" s="39" t="s">
        <v>197</v>
      </c>
      <c r="F73" s="38">
        <f>264+98</f>
        <v>362</v>
      </c>
      <c r="G73" s="39" t="s">
        <v>75</v>
      </c>
      <c r="H73" s="19"/>
      <c r="I73" s="39"/>
      <c r="J73" s="39" t="s">
        <v>8</v>
      </c>
      <c r="K73" s="38"/>
      <c r="L73" s="79"/>
    </row>
    <row r="74" spans="1:12" ht="30" x14ac:dyDescent="0.25">
      <c r="A74" s="42">
        <v>86503</v>
      </c>
      <c r="B74" s="57" t="s">
        <v>45</v>
      </c>
      <c r="C74" s="5" t="s">
        <v>47</v>
      </c>
      <c r="D74" s="4" t="s">
        <v>58</v>
      </c>
      <c r="E74" s="4" t="s">
        <v>197</v>
      </c>
      <c r="F74" s="4">
        <f>264+98</f>
        <v>362</v>
      </c>
      <c r="G74" s="4" t="s">
        <v>75</v>
      </c>
      <c r="H74" s="5"/>
      <c r="I74" s="4"/>
      <c r="J74" s="4" t="s">
        <v>8</v>
      </c>
      <c r="K74" s="4"/>
      <c r="L74" s="58"/>
    </row>
    <row r="75" spans="1:12" ht="30" x14ac:dyDescent="0.25">
      <c r="A75" s="42">
        <v>86504</v>
      </c>
      <c r="B75" s="57" t="s">
        <v>45</v>
      </c>
      <c r="C75" s="5" t="s">
        <v>48</v>
      </c>
      <c r="D75" s="4" t="s">
        <v>58</v>
      </c>
      <c r="E75" s="4" t="s">
        <v>197</v>
      </c>
      <c r="F75" s="39">
        <f>264+98</f>
        <v>362</v>
      </c>
      <c r="G75" s="4" t="s">
        <v>75</v>
      </c>
      <c r="H75" s="5"/>
      <c r="I75" s="4"/>
      <c r="J75" s="4" t="s">
        <v>8</v>
      </c>
      <c r="K75" s="39"/>
      <c r="L75" s="64"/>
    </row>
    <row r="76" spans="1:12" ht="45" x14ac:dyDescent="0.25">
      <c r="A76" s="47">
        <v>86542</v>
      </c>
      <c r="B76" s="65"/>
      <c r="C76" s="5" t="s">
        <v>77</v>
      </c>
      <c r="D76" s="4"/>
      <c r="E76" s="4">
        <v>3</v>
      </c>
      <c r="F76" s="4">
        <f>E76*SUM(F$73:F$75)</f>
        <v>3258</v>
      </c>
      <c r="G76" s="4" t="s">
        <v>99</v>
      </c>
      <c r="H76" s="5" t="s">
        <v>100</v>
      </c>
      <c r="I76" s="4" t="s">
        <v>101</v>
      </c>
      <c r="J76" s="4" t="s">
        <v>102</v>
      </c>
      <c r="K76" s="4" t="s">
        <v>227</v>
      </c>
      <c r="L76" s="58"/>
    </row>
    <row r="77" spans="1:12" ht="30" x14ac:dyDescent="0.25">
      <c r="A77" s="47">
        <v>86543</v>
      </c>
      <c r="B77" s="65"/>
      <c r="C77" s="5" t="s">
        <v>95</v>
      </c>
      <c r="D77" s="4"/>
      <c r="E77" s="4">
        <v>2</v>
      </c>
      <c r="F77" s="4">
        <f>E77*SUM(F$73:F$75)</f>
        <v>2172</v>
      </c>
      <c r="G77" s="4" t="s">
        <v>94</v>
      </c>
      <c r="H77" s="5" t="s">
        <v>96</v>
      </c>
      <c r="I77" s="4" t="s">
        <v>97</v>
      </c>
      <c r="J77" s="4" t="s">
        <v>98</v>
      </c>
      <c r="K77" s="4" t="s">
        <v>228</v>
      </c>
      <c r="L77" s="58"/>
    </row>
    <row r="78" spans="1:12" ht="45" x14ac:dyDescent="0.25">
      <c r="A78" s="47">
        <v>86544</v>
      </c>
      <c r="B78" s="65"/>
      <c r="C78" s="5" t="s">
        <v>60</v>
      </c>
      <c r="D78" s="4"/>
      <c r="E78" s="4">
        <v>6</v>
      </c>
      <c r="F78" s="4">
        <f>E78*SUM(F$73:F$75)</f>
        <v>6516</v>
      </c>
      <c r="G78" s="4" t="s">
        <v>99</v>
      </c>
      <c r="H78" s="5" t="s">
        <v>103</v>
      </c>
      <c r="I78" s="4" t="s">
        <v>104</v>
      </c>
      <c r="J78" s="4" t="s">
        <v>105</v>
      </c>
      <c r="K78" s="4" t="s">
        <v>244</v>
      </c>
      <c r="L78" s="58"/>
    </row>
    <row r="79" spans="1:12" ht="30" x14ac:dyDescent="0.25">
      <c r="A79" s="47">
        <v>86545</v>
      </c>
      <c r="B79" s="65"/>
      <c r="C79" s="5" t="s">
        <v>201</v>
      </c>
      <c r="D79" s="4"/>
      <c r="E79" s="4">
        <v>6</v>
      </c>
      <c r="F79" s="4">
        <f>E79*SUM(F$73:F$75)</f>
        <v>6516</v>
      </c>
      <c r="G79" s="4" t="s">
        <v>62</v>
      </c>
      <c r="H79" s="5" t="s">
        <v>246</v>
      </c>
      <c r="I79" s="4" t="s">
        <v>248</v>
      </c>
      <c r="J79" s="4" t="s">
        <v>247</v>
      </c>
      <c r="K79" s="4" t="s">
        <v>295</v>
      </c>
      <c r="L79" s="58">
        <v>0.01</v>
      </c>
    </row>
    <row r="80" spans="1:12" ht="30.75" thickBot="1" x14ac:dyDescent="0.3">
      <c r="A80" s="45">
        <v>86546</v>
      </c>
      <c r="B80" s="61"/>
      <c r="C80" s="11" t="s">
        <v>61</v>
      </c>
      <c r="D80" s="12"/>
      <c r="E80" s="12">
        <v>6</v>
      </c>
      <c r="F80" s="4">
        <f>E80*SUM(F$73:F$75)</f>
        <v>6516</v>
      </c>
      <c r="G80" s="12" t="s">
        <v>62</v>
      </c>
      <c r="H80" s="11" t="s">
        <v>106</v>
      </c>
      <c r="I80" s="12" t="s">
        <v>107</v>
      </c>
      <c r="J80" s="12" t="s">
        <v>76</v>
      </c>
      <c r="K80" s="12" t="s">
        <v>229</v>
      </c>
      <c r="L80" s="62"/>
    </row>
    <row r="81" spans="1:12" ht="30" x14ac:dyDescent="0.25">
      <c r="A81" s="41">
        <v>76801</v>
      </c>
      <c r="B81" s="82" t="s">
        <v>49</v>
      </c>
      <c r="C81" s="83"/>
      <c r="D81" s="10" t="s">
        <v>78</v>
      </c>
      <c r="E81" s="10" t="s">
        <v>197</v>
      </c>
      <c r="F81" s="10">
        <f>130+72</f>
        <v>202</v>
      </c>
      <c r="G81" s="10" t="s">
        <v>75</v>
      </c>
      <c r="H81" s="16" t="s">
        <v>183</v>
      </c>
      <c r="I81" s="10"/>
      <c r="J81" s="10" t="s">
        <v>8</v>
      </c>
      <c r="K81" s="10"/>
      <c r="L81" s="56"/>
    </row>
    <row r="82" spans="1:12" x14ac:dyDescent="0.25">
      <c r="A82" s="47">
        <v>76804</v>
      </c>
      <c r="B82" s="65"/>
      <c r="C82" s="5" t="s">
        <v>50</v>
      </c>
      <c r="D82" s="4"/>
      <c r="E82" s="4">
        <v>7</v>
      </c>
      <c r="F82" s="4">
        <f>F$81*E82</f>
        <v>1414</v>
      </c>
      <c r="G82" s="4" t="s">
        <v>186</v>
      </c>
      <c r="H82" s="5" t="s">
        <v>108</v>
      </c>
      <c r="I82" s="4" t="s">
        <v>184</v>
      </c>
      <c r="J82" s="4" t="s">
        <v>8</v>
      </c>
      <c r="K82" s="4" t="s">
        <v>230</v>
      </c>
      <c r="L82" s="58"/>
    </row>
    <row r="83" spans="1:12" ht="30" x14ac:dyDescent="0.25">
      <c r="A83" s="47">
        <v>76805</v>
      </c>
      <c r="B83" s="65"/>
      <c r="C83" s="5" t="s">
        <v>51</v>
      </c>
      <c r="D83" s="4"/>
      <c r="E83" s="4">
        <v>5</v>
      </c>
      <c r="F83" s="4">
        <f>F$81*E83</f>
        <v>1010</v>
      </c>
      <c r="G83" s="4" t="s">
        <v>187</v>
      </c>
      <c r="H83" s="5" t="s">
        <v>185</v>
      </c>
      <c r="I83" s="4" t="s">
        <v>188</v>
      </c>
      <c r="J83" s="4" t="s">
        <v>189</v>
      </c>
      <c r="K83" s="4" t="s">
        <v>226</v>
      </c>
      <c r="L83" s="58"/>
    </row>
    <row r="84" spans="1:12" ht="30" x14ac:dyDescent="0.25">
      <c r="A84" s="47">
        <v>76806</v>
      </c>
      <c r="B84" s="65"/>
      <c r="C84" s="5" t="s">
        <v>52</v>
      </c>
      <c r="D84" s="4"/>
      <c r="E84" s="4">
        <v>1</v>
      </c>
      <c r="F84" s="4">
        <f>F$81*E84</f>
        <v>202</v>
      </c>
      <c r="G84" s="4" t="s">
        <v>190</v>
      </c>
      <c r="H84" s="5" t="s">
        <v>254</v>
      </c>
      <c r="I84" s="4" t="s">
        <v>191</v>
      </c>
      <c r="J84" s="4" t="s">
        <v>192</v>
      </c>
      <c r="K84" s="4" t="s">
        <v>231</v>
      </c>
      <c r="L84" s="58"/>
    </row>
    <row r="85" spans="1:12" ht="30" x14ac:dyDescent="0.25">
      <c r="A85" s="47">
        <v>76839</v>
      </c>
      <c r="B85" s="65"/>
      <c r="C85" s="5" t="s">
        <v>54</v>
      </c>
      <c r="D85" s="4"/>
      <c r="E85" s="4">
        <v>1</v>
      </c>
      <c r="F85" s="4">
        <f>F$81*E85</f>
        <v>202</v>
      </c>
      <c r="G85" s="4" t="s">
        <v>62</v>
      </c>
      <c r="H85" s="5" t="s">
        <v>193</v>
      </c>
      <c r="I85" s="4" t="s">
        <v>194</v>
      </c>
      <c r="J85" s="4" t="s">
        <v>79</v>
      </c>
      <c r="K85" s="4" t="s">
        <v>233</v>
      </c>
      <c r="L85" s="58"/>
    </row>
    <row r="86" spans="1:12" ht="30.75" thickBot="1" x14ac:dyDescent="0.3">
      <c r="A86" s="45">
        <v>76840</v>
      </c>
      <c r="B86" s="61"/>
      <c r="C86" s="11" t="s">
        <v>53</v>
      </c>
      <c r="D86" s="12"/>
      <c r="E86" s="12">
        <v>9</v>
      </c>
      <c r="F86" s="12">
        <f>F$81*E86</f>
        <v>1818</v>
      </c>
      <c r="G86" s="12" t="s">
        <v>62</v>
      </c>
      <c r="H86" s="11" t="s">
        <v>193</v>
      </c>
      <c r="I86" s="12" t="s">
        <v>194</v>
      </c>
      <c r="J86" s="12" t="s">
        <v>76</v>
      </c>
      <c r="K86" s="12" t="s">
        <v>232</v>
      </c>
      <c r="L86" s="62"/>
    </row>
  </sheetData>
  <sheetProtection sheet="1" objects="1" scenarios="1"/>
  <mergeCells count="11">
    <mergeCell ref="B68:C68"/>
    <mergeCell ref="B81:C81"/>
    <mergeCell ref="B16:C16"/>
    <mergeCell ref="B26:C26"/>
    <mergeCell ref="B48:C48"/>
    <mergeCell ref="B56:C56"/>
    <mergeCell ref="B63:C63"/>
    <mergeCell ref="B66:C66"/>
    <mergeCell ref="B38:C38"/>
    <mergeCell ref="C46:C47"/>
    <mergeCell ref="B32:C32"/>
  </mergeCells>
  <pageMargins left="0.7" right="0.7" top="0.75" bottom="0.75" header="0.3" footer="0.3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D139F-3F65-4D65-BF17-BF997072B448}">
  <dimension ref="A1"/>
  <sheetViews>
    <sheetView tabSelected="1" workbookViewId="0">
      <selection activeCell="L25" sqref="L25"/>
    </sheetView>
  </sheetViews>
  <sheetFormatPr baseColWidth="10" defaultRowHeight="15" x14ac:dyDescent="0.25"/>
  <sheetData/>
  <sheetProtection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EQUIPOS</vt:lpstr>
      <vt:lpstr>Parque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Ferreiro, Javier</dc:creator>
  <cp:lastModifiedBy>Chaparro Vera, Mario</cp:lastModifiedBy>
  <cp:lastPrinted>2021-03-09T09:15:24Z</cp:lastPrinted>
  <dcterms:created xsi:type="dcterms:W3CDTF">2020-11-23T17:21:00Z</dcterms:created>
  <dcterms:modified xsi:type="dcterms:W3CDTF">2022-10-04T11:53:20Z</dcterms:modified>
</cp:coreProperties>
</file>